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87"/>
  </bookViews>
  <sheets>
    <sheet name="封面" sheetId="1" r:id="rId1"/>
    <sheet name="目录" sheetId="2" r:id="rId2"/>
    <sheet name="一般收入决算表" sheetId="3" r:id="rId3"/>
    <sheet name="一般支出决算表" sheetId="4" r:id="rId4"/>
    <sheet name="一般支出功能分类" sheetId="5" r:id="rId5"/>
    <sheet name="政府性基金" sheetId="6" r:id="rId6"/>
    <sheet name="基金功能分类收入" sheetId="7" r:id="rId7"/>
    <sheet name="基金功能分类支出 " sheetId="8" r:id="rId8"/>
    <sheet name="国有资本经营" sheetId="9" r:id="rId9"/>
    <sheet name="社保基金收入" sheetId="10" r:id="rId10"/>
    <sheet name="社会保险基金支出" sheetId="11" r:id="rId11"/>
    <sheet name="一般公共预算基本支出经济分类" sheetId="12" r:id="rId12"/>
    <sheet name="一般债务余额" sheetId="13" r:id="rId13"/>
    <sheet name="专项债务余额" sheetId="14" r:id="rId14"/>
    <sheet name="对下转移支付" sheetId="15" r:id="rId15"/>
  </sheets>
  <definedNames>
    <definedName name="_xlnm._FilterDatabase" localSheetId="2" hidden="1">一般收入决算表!$A$4:$L$94</definedName>
    <definedName name="_xlnm._FilterDatabase" localSheetId="3" hidden="1">一般支出决算表!$A$4:$J$43</definedName>
    <definedName name="_xlnm._FilterDatabase" localSheetId="4" hidden="1">一般支出功能分类!$A$5:$AR$1507</definedName>
    <definedName name="_xlnm._FilterDatabase" localSheetId="5" hidden="1">政府性基金!$A$4:$T$31</definedName>
    <definedName name="Database" hidden="1">#REF!</definedName>
    <definedName name="_xlnm.Print_Area" localSheetId="14">对下转移支付!$A$1:$J$30</definedName>
    <definedName name="_xlnm.Print_Area" localSheetId="9">社保基金收入!$A$1:$I$65</definedName>
    <definedName name="_xlnm.Print_Titles" localSheetId="14">对下转移支付!$1:$4</definedName>
    <definedName name="_xlnm.Print_Titles" localSheetId="6">基金功能分类收入!$1:$4</definedName>
    <definedName name="_xlnm.Print_Titles" localSheetId="7">'基金功能分类支出 '!$1:$4</definedName>
    <definedName name="_xlnm.Print_Titles" localSheetId="1">目录!$1:$2</definedName>
    <definedName name="_xlnm.Print_Titles" localSheetId="9">社保基金收入!$1:$3</definedName>
    <definedName name="_xlnm.Print_Titles" localSheetId="10">社会保险基金支出!$1:$3</definedName>
    <definedName name="_xlnm.Print_Titles" localSheetId="11">一般公共预算基本支出经济分类!$1:$4</definedName>
    <definedName name="_xlnm.Print_Titles" localSheetId="2">一般收入决算表!$1:$4</definedName>
    <definedName name="_xlnm.Print_Titles" localSheetId="4">一般支出功能分类!$1:$5</definedName>
    <definedName name="_xlnm.Print_Titles" localSheetId="3">一般支出决算表!$1:$3</definedName>
    <definedName name="表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<sst xmlns="http://schemas.openxmlformats.org/spreadsheetml/2006/main" count="6628" uniqueCount="3053">
  <si>
    <t xml:space="preserve">瑞   丽   市 </t>
  </si>
  <si>
    <t>2017年度财政决算草案</t>
  </si>
  <si>
    <t>瑞   丽   市  财  政  局</t>
  </si>
  <si>
    <t>目    录</t>
  </si>
  <si>
    <t>序号</t>
  </si>
  <si>
    <t>表名</t>
  </si>
  <si>
    <t>页码</t>
  </si>
  <si>
    <t>瑞丽市本级2017年度一般公共预算收入决算总表</t>
  </si>
  <si>
    <t>1-3</t>
  </si>
  <si>
    <t>瑞丽市本级2017年度一般公共预算支出决算总表</t>
  </si>
  <si>
    <t>4</t>
  </si>
  <si>
    <t>瑞丽市本级2017年一般公共预算支出决算功能分类明细表</t>
  </si>
  <si>
    <t>5-11</t>
  </si>
  <si>
    <t>瑞丽市本级2017年政府性基金预算收支决算总表</t>
  </si>
  <si>
    <t>12</t>
  </si>
  <si>
    <t>瑞丽市本级2017年政府性基金预算收入功能分类表</t>
  </si>
  <si>
    <t>13-14</t>
  </si>
  <si>
    <t>瑞丽市本级2017年政府性基金预算支出功能分类表</t>
  </si>
  <si>
    <t>15-116</t>
  </si>
  <si>
    <t>瑞丽市本级2017年国有资本经营预算收支决总算表</t>
  </si>
  <si>
    <t>17</t>
  </si>
  <si>
    <t>瑞丽市本级2017年社会保险基金收入决算情况表</t>
  </si>
  <si>
    <t>18-19</t>
  </si>
  <si>
    <t>瑞丽市本级2017年社会保险基金支出决算情况表</t>
  </si>
  <si>
    <t>20-21</t>
  </si>
  <si>
    <t>瑞丽市本级2017年一般公共预算基本支出经济分类决算表（试编）</t>
  </si>
  <si>
    <t>22-23</t>
  </si>
  <si>
    <t>瑞丽市本级2017年政府一般债务余额决算表</t>
  </si>
  <si>
    <t>瑞丽市本级2017年政府专项债务余额决算表</t>
  </si>
  <si>
    <t>瑞丽市本级2017年补助下级转移支付资金情况表</t>
  </si>
  <si>
    <t>26-27</t>
  </si>
  <si>
    <t>表一</t>
  </si>
  <si>
    <t>单位：万元</t>
  </si>
  <si>
    <t>收      入</t>
  </si>
  <si>
    <t>预算科目</t>
  </si>
  <si>
    <t>2017年预算数</t>
  </si>
  <si>
    <t>2017年调整预算数</t>
  </si>
  <si>
    <t>2017年快报数</t>
  </si>
  <si>
    <t>2017年决算数</t>
  </si>
  <si>
    <t>2016年决算数</t>
  </si>
  <si>
    <t>为2017年调整预算数的%</t>
  </si>
  <si>
    <t>为2017年快报数的%</t>
  </si>
  <si>
    <t>为2017年预算数的%</t>
  </si>
  <si>
    <t>比2016年决算数增减%</t>
  </si>
  <si>
    <t>101 税收收入</t>
  </si>
  <si>
    <t xml:space="preserve">  10101 增值税</t>
  </si>
  <si>
    <t xml:space="preserve">  10103 营业税</t>
  </si>
  <si>
    <t xml:space="preserve">  10104 企业所得税</t>
  </si>
  <si>
    <t xml:space="preserve">  10105 企业所得税退税</t>
  </si>
  <si>
    <t xml:space="preserve">  10106 个人所得税</t>
  </si>
  <si>
    <t xml:space="preserve">  10107 资源税</t>
  </si>
  <si>
    <t xml:space="preserve">  10109 城市维护建设税</t>
  </si>
  <si>
    <t xml:space="preserve">  10110 房产税</t>
  </si>
  <si>
    <t xml:space="preserve">  10111 印花税</t>
  </si>
  <si>
    <t xml:space="preserve">  10112 城镇土地使用税</t>
  </si>
  <si>
    <t xml:space="preserve">  10113 土地增值税</t>
  </si>
  <si>
    <t xml:space="preserve">  10114 车船税</t>
  </si>
  <si>
    <t xml:space="preserve">  10118 耕地占用税</t>
  </si>
  <si>
    <t xml:space="preserve">  10119 契税</t>
  </si>
  <si>
    <t xml:space="preserve">  10120 烟叶税</t>
  </si>
  <si>
    <t xml:space="preserve">  10199 其他税收收入</t>
  </si>
  <si>
    <t>103 非税收入</t>
  </si>
  <si>
    <t xml:space="preserve">  10302 专项收入</t>
  </si>
  <si>
    <t xml:space="preserve">  10304 行政事业性收费收入</t>
  </si>
  <si>
    <t xml:space="preserve">  10305 罚没收入</t>
  </si>
  <si>
    <t xml:space="preserve">  10306 国有资本经营收入</t>
  </si>
  <si>
    <t xml:space="preserve">  10307 国有资源（资产）有偿使用收入</t>
  </si>
  <si>
    <t xml:space="preserve">  10308 捐赠收入</t>
  </si>
  <si>
    <t xml:space="preserve">  10309 政府住房基金收入</t>
  </si>
  <si>
    <t xml:space="preserve">  10399 其他收入</t>
  </si>
  <si>
    <t>本年收入小计</t>
  </si>
  <si>
    <t>2017决算数完成年初预算数74872</t>
  </si>
  <si>
    <t>完成调整预算数81500的</t>
  </si>
  <si>
    <t>110  转移性收入</t>
  </si>
  <si>
    <t>比上年决算数74132增加</t>
  </si>
  <si>
    <t xml:space="preserve">  11001  返还性收入</t>
  </si>
  <si>
    <t>比上年决算数74132增长</t>
  </si>
  <si>
    <t xml:space="preserve">    1100101  增值税和消费税税收返还收入</t>
  </si>
  <si>
    <t xml:space="preserve">    1100102  所得税基数返还收入</t>
  </si>
  <si>
    <t xml:space="preserve">  11002  一般性转移支付收入</t>
  </si>
  <si>
    <r>
      <rPr>
        <sz val="12"/>
        <rFont val="宋体"/>
        <charset val="134"/>
      </rPr>
      <t xml:space="preserve">    </t>
    </r>
    <r>
      <rPr>
        <sz val="12"/>
        <rFont val="宋体"/>
        <charset val="134"/>
      </rPr>
      <t xml:space="preserve">    </t>
    </r>
    <r>
      <rPr>
        <sz val="12"/>
        <rFont val="宋体"/>
        <charset val="134"/>
      </rPr>
      <t>体制补助收入</t>
    </r>
  </si>
  <si>
    <r>
      <rPr>
        <sz val="12"/>
        <rFont val="宋体"/>
        <charset val="134"/>
      </rPr>
      <t xml:space="preserve">    </t>
    </r>
    <r>
      <rPr>
        <sz val="12"/>
        <rFont val="宋体"/>
        <charset val="134"/>
      </rPr>
      <t xml:space="preserve">    </t>
    </r>
    <r>
      <rPr>
        <sz val="12"/>
        <rFont val="宋体"/>
        <charset val="134"/>
      </rPr>
      <t>均衡性转移支付收入</t>
    </r>
  </si>
  <si>
    <t xml:space="preserve">        老少边穷转移支付收入</t>
  </si>
  <si>
    <t xml:space="preserve">        调整工资转移支付补助收入</t>
  </si>
  <si>
    <t xml:space="preserve">        农村税费改革补助收入</t>
  </si>
  <si>
    <r>
      <rPr>
        <sz val="12"/>
        <rFont val="宋体"/>
        <charset val="134"/>
      </rPr>
      <t xml:space="preserve">    </t>
    </r>
    <r>
      <rPr>
        <sz val="12"/>
        <rFont val="宋体"/>
        <charset val="134"/>
      </rPr>
      <t xml:space="preserve">    </t>
    </r>
    <r>
      <rPr>
        <sz val="12"/>
        <rFont val="宋体"/>
        <charset val="134"/>
      </rPr>
      <t>县级基本财力保障机制奖补资金收入</t>
    </r>
  </si>
  <si>
    <t xml:space="preserve">        结算补助收入</t>
  </si>
  <si>
    <t xml:space="preserve">        企业事业单位划转补助收入</t>
  </si>
  <si>
    <r>
      <rPr>
        <sz val="12"/>
        <rFont val="宋体"/>
        <charset val="134"/>
      </rPr>
      <t xml:space="preserve"> </t>
    </r>
    <r>
      <rPr>
        <sz val="12"/>
        <rFont val="宋体"/>
        <charset val="134"/>
      </rPr>
      <t xml:space="preserve">       </t>
    </r>
    <r>
      <rPr>
        <sz val="12"/>
        <rFont val="宋体"/>
        <charset val="134"/>
      </rPr>
      <t>基层公检法司转移支付收入</t>
    </r>
  </si>
  <si>
    <t xml:space="preserve">        城乡义务教育转移支付收入</t>
  </si>
  <si>
    <t xml:space="preserve">        基本养老金和低保等转移支付收入</t>
  </si>
  <si>
    <t xml:space="preserve">        城乡居民基本医疗保险转移支付收入</t>
  </si>
  <si>
    <t xml:space="preserve">        农村综合改革转移支付收入</t>
  </si>
  <si>
    <t xml:space="preserve">        重点生态功能区转移支付收入</t>
  </si>
  <si>
    <t xml:space="preserve">        固定数额补助收入</t>
  </si>
  <si>
    <t xml:space="preserve">        民族地区转移支付收入</t>
  </si>
  <si>
    <r>
      <rPr>
        <sz val="12"/>
        <rFont val="宋体"/>
        <charset val="134"/>
      </rPr>
      <t xml:space="preserve"> </t>
    </r>
    <r>
      <rPr>
        <sz val="12"/>
        <rFont val="宋体"/>
        <charset val="134"/>
      </rPr>
      <t xml:space="preserve">       边疆地区转移支付收入</t>
    </r>
  </si>
  <si>
    <t xml:space="preserve">        贫困地区转移支付收入</t>
  </si>
  <si>
    <t xml:space="preserve">        其他一般性转移支付收入</t>
  </si>
  <si>
    <t xml:space="preserve">  11003 专项转移支付收入</t>
  </si>
  <si>
    <t xml:space="preserve">    1100301  一般公共服务</t>
  </si>
  <si>
    <t xml:space="preserve">    1100303  国防</t>
  </si>
  <si>
    <t xml:space="preserve">    1100304  公共安全</t>
  </si>
  <si>
    <t xml:space="preserve">    1100305  教育</t>
  </si>
  <si>
    <t xml:space="preserve">    1100306  科学技术</t>
  </si>
  <si>
    <t xml:space="preserve">    1100307  文化体育与传媒</t>
  </si>
  <si>
    <t xml:space="preserve">    1100308  社会保障和就业</t>
  </si>
  <si>
    <t xml:space="preserve">    1100310  医疗卫生与计划生育</t>
  </si>
  <si>
    <t xml:space="preserve">    1100311  节能环保</t>
  </si>
  <si>
    <t xml:space="preserve">    1100312  城乡社区</t>
  </si>
  <si>
    <t xml:space="preserve">    1100313  农林水</t>
  </si>
  <si>
    <t xml:space="preserve">    1100314  交通运输</t>
  </si>
  <si>
    <t xml:space="preserve">    1100315  资源勘探电力信息等</t>
  </si>
  <si>
    <t xml:space="preserve">    1100316  商业服务业等</t>
  </si>
  <si>
    <t xml:space="preserve">    1100317  金融</t>
  </si>
  <si>
    <t xml:space="preserve">    1100320  国土海洋气象等</t>
  </si>
  <si>
    <t xml:space="preserve">    1100321  住房保障</t>
  </si>
  <si>
    <t xml:space="preserve">    1100322  粮油物资储备</t>
  </si>
  <si>
    <t xml:space="preserve">    1100399  其他收入</t>
  </si>
  <si>
    <t xml:space="preserve">  11008 上年结余收入</t>
  </si>
  <si>
    <t xml:space="preserve">    1100801  一般公共预算上年结余收入</t>
  </si>
  <si>
    <t xml:space="preserve">  11009 调入资金</t>
  </si>
  <si>
    <t xml:space="preserve"> 1100901  调入一般公共预算资金</t>
  </si>
  <si>
    <t xml:space="preserve"> 110090101 从预算稳定调节基金调入一般公共预算资金</t>
  </si>
  <si>
    <t xml:space="preserve"> 110090102 从政府性基金调入一般公共预算资金</t>
  </si>
  <si>
    <t xml:space="preserve"> 110090199 从其他资金调入一般公共预算资金</t>
  </si>
  <si>
    <t xml:space="preserve">  11011 债券转贷收入</t>
  </si>
  <si>
    <t xml:space="preserve">    1101101  地方政府一般债务转贷收入</t>
  </si>
  <si>
    <t>财政收入总计</t>
  </si>
  <si>
    <t>2017年总支出完成年初预算数202869</t>
  </si>
  <si>
    <t>完成调整预算数300465</t>
  </si>
  <si>
    <t>比上年决算数256557增加</t>
  </si>
  <si>
    <t>比上年决算数256557增长</t>
  </si>
  <si>
    <t>表二</t>
  </si>
  <si>
    <t>支           出</t>
  </si>
  <si>
    <t>201一般公共服务支出</t>
  </si>
  <si>
    <t>202外交支出</t>
  </si>
  <si>
    <t>203国防支出</t>
  </si>
  <si>
    <t>204公共安全支出</t>
  </si>
  <si>
    <t>205教育支出</t>
  </si>
  <si>
    <t>206科学技术支出</t>
  </si>
  <si>
    <t>207文化体育与传媒支出</t>
  </si>
  <si>
    <t>208社会保障和就业支出</t>
  </si>
  <si>
    <t>210医疗卫生与计划生育支出</t>
  </si>
  <si>
    <t>211节能环保支出</t>
  </si>
  <si>
    <t>212城乡社区支出</t>
  </si>
  <si>
    <t>213农林水支出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</si>
  <si>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</si>
  <si>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</si>
  <si>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</si>
  <si>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</si>
  <si>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</si>
  <si>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</si>
  <si>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</si>
  <si>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</si>
  <si>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227预备费</t>
  </si>
  <si>
    <t>228国债还本付息支出</t>
  </si>
  <si>
    <t>229其他支出</t>
  </si>
  <si>
    <t xml:space="preserve">232债务付息支出 </t>
  </si>
  <si>
    <t>233债务发行费用支出</t>
  </si>
  <si>
    <t>本年支出小计</t>
  </si>
  <si>
    <t>230转移性支出</t>
  </si>
  <si>
    <t xml:space="preserve">  23003专项转移支付</t>
  </si>
  <si>
    <t xml:space="preserve">    2300351专项上解支出</t>
  </si>
  <si>
    <t xml:space="preserve">   安排预算稳定调节基金</t>
  </si>
  <si>
    <t xml:space="preserve">  23009年终结余</t>
  </si>
  <si>
    <t xml:space="preserve">    2300901一般公共预算年终结余</t>
  </si>
  <si>
    <t>231债务还本支出</t>
  </si>
  <si>
    <t>财政支出总计</t>
  </si>
  <si>
    <t>完成年初预算数202869的</t>
  </si>
  <si>
    <t>完成调整预算数300465的</t>
  </si>
  <si>
    <t>表三</t>
  </si>
  <si>
    <t>2017决算数</t>
  </si>
  <si>
    <t>比2016年决算数增幅%</t>
  </si>
  <si>
    <t>为2017年初预算数的%</t>
  </si>
  <si>
    <t>科目编码</t>
  </si>
  <si>
    <t>科目名称</t>
  </si>
  <si>
    <t>决算数</t>
  </si>
  <si>
    <t>2017调整预算数</t>
  </si>
  <si>
    <t>打印筛选</t>
  </si>
  <si>
    <t>一般公共预算支出合计</t>
  </si>
  <si>
    <t>2016决算数</t>
  </si>
  <si>
    <t>预算支出科目</t>
  </si>
  <si>
    <t>年初预算数</t>
  </si>
  <si>
    <t>调整预算数</t>
  </si>
  <si>
    <t>较年初数增减</t>
  </si>
  <si>
    <t>增减%</t>
  </si>
  <si>
    <t>一般公共服务支出</t>
  </si>
  <si>
    <t xml:space="preserve">  一般公共服务支出</t>
  </si>
  <si>
    <t>待填</t>
  </si>
  <si>
    <t>决算</t>
  </si>
  <si>
    <t>本级支出合计</t>
  </si>
  <si>
    <t>人大事务</t>
  </si>
  <si>
    <t xml:space="preserve">    人大事务</t>
  </si>
  <si>
    <t>行政运行</t>
  </si>
  <si>
    <t xml:space="preserve">      行政运行</t>
  </si>
  <si>
    <t>一般行政管理事务</t>
  </si>
  <si>
    <t xml:space="preserve">      一般行政管理事务</t>
  </si>
  <si>
    <t>机关服务</t>
  </si>
  <si>
    <t xml:space="preserve">      机关服务</t>
  </si>
  <si>
    <t>人大会议</t>
  </si>
  <si>
    <t xml:space="preserve">      人大会议</t>
  </si>
  <si>
    <t>人大立法</t>
  </si>
  <si>
    <t xml:space="preserve">      人大立法</t>
  </si>
  <si>
    <t>人大监督</t>
  </si>
  <si>
    <t xml:space="preserve">      人大监督</t>
  </si>
  <si>
    <t>人大代表履职能力提升</t>
  </si>
  <si>
    <t xml:space="preserve">      人大代表履职能力提升</t>
  </si>
  <si>
    <t>代表工作</t>
  </si>
  <si>
    <t xml:space="preserve">      代表工作</t>
  </si>
  <si>
    <t>人大信访工作</t>
  </si>
  <si>
    <t xml:space="preserve">      人大信访工作</t>
  </si>
  <si>
    <t>事业运行</t>
  </si>
  <si>
    <t xml:space="preserve">      事业运行</t>
  </si>
  <si>
    <t>其他人大事务支出</t>
  </si>
  <si>
    <t xml:space="preserve">      其他人大事务支出</t>
  </si>
  <si>
    <t>政协事务</t>
  </si>
  <si>
    <t xml:space="preserve">    政协事务</t>
  </si>
  <si>
    <t>政协会议</t>
  </si>
  <si>
    <t xml:space="preserve">      政协会议</t>
  </si>
  <si>
    <t>委员视察</t>
  </si>
  <si>
    <t xml:space="preserve">      委员视察</t>
  </si>
  <si>
    <t>参政议政</t>
  </si>
  <si>
    <t xml:space="preserve">      参政议政</t>
  </si>
  <si>
    <t>其他政协事务支出</t>
  </si>
  <si>
    <t xml:space="preserve">      其他政协事务支出</t>
  </si>
  <si>
    <t>政府办公厅（室）及相关机构事务</t>
  </si>
  <si>
    <t xml:space="preserve">    政府办公厅(室)及相关机构事务</t>
  </si>
  <si>
    <t>专项服务</t>
  </si>
  <si>
    <t xml:space="preserve">      专项服务</t>
  </si>
  <si>
    <t>专项业务活动</t>
  </si>
  <si>
    <t xml:space="preserve">      专项业务活动</t>
  </si>
  <si>
    <t>政务公开审批</t>
  </si>
  <si>
    <t xml:space="preserve">      政务公开审批</t>
  </si>
  <si>
    <t>法制建设</t>
  </si>
  <si>
    <t xml:space="preserve">      法制建设</t>
  </si>
  <si>
    <t>信访事务</t>
  </si>
  <si>
    <t xml:space="preserve">      信访事务</t>
  </si>
  <si>
    <t>参事事务</t>
  </si>
  <si>
    <t xml:space="preserve">      参事事务</t>
  </si>
  <si>
    <t>其他政府办公厅（室）及相关机构事务支出</t>
  </si>
  <si>
    <t xml:space="preserve">      其他政府办公厅(室)及相关机构事务支出</t>
  </si>
  <si>
    <t>发展与改革事务</t>
  </si>
  <si>
    <t xml:space="preserve">    发展与改革事务</t>
  </si>
  <si>
    <t>战略规划与实施</t>
  </si>
  <si>
    <t xml:space="preserve">      战略规划与实施</t>
  </si>
  <si>
    <t>日常经济运行调节</t>
  </si>
  <si>
    <t xml:space="preserve">      日常经济运行调节</t>
  </si>
  <si>
    <t>社会事业发展规划</t>
  </si>
  <si>
    <t xml:space="preserve">      社会事业发展规划</t>
  </si>
  <si>
    <t>经济体制改革研究</t>
  </si>
  <si>
    <t xml:space="preserve">      经济体制改革研究</t>
  </si>
  <si>
    <t>物价管理</t>
  </si>
  <si>
    <t xml:space="preserve">      物价管理</t>
  </si>
  <si>
    <t>应对气候变化管理事务</t>
  </si>
  <si>
    <t xml:space="preserve">      应对气候变化管理事务</t>
  </si>
  <si>
    <t>其他发展与改革事务支出</t>
  </si>
  <si>
    <t xml:space="preserve">      其他发展与改革事务支出</t>
  </si>
  <si>
    <t>统计信息事务</t>
  </si>
  <si>
    <t xml:space="preserve">    统计信息事务</t>
  </si>
  <si>
    <t>信息事务</t>
  </si>
  <si>
    <t xml:space="preserve">      信息事务</t>
  </si>
  <si>
    <t>专项统计业务</t>
  </si>
  <si>
    <t xml:space="preserve">      专项统计业务</t>
  </si>
  <si>
    <t>统计管理</t>
  </si>
  <si>
    <t xml:space="preserve">      统计管理</t>
  </si>
  <si>
    <t>专项普查活动</t>
  </si>
  <si>
    <t xml:space="preserve">      专项普查活动</t>
  </si>
  <si>
    <t>统计抽样调查</t>
  </si>
  <si>
    <t xml:space="preserve">      统计抽样调查</t>
  </si>
  <si>
    <t>其他统计信息事务支出</t>
  </si>
  <si>
    <t xml:space="preserve">      其他统计信息事务支出</t>
  </si>
  <si>
    <t>财政事务</t>
  </si>
  <si>
    <t xml:space="preserve">    财政事务</t>
  </si>
  <si>
    <t>预算改革业务</t>
  </si>
  <si>
    <t xml:space="preserve">      预算改革业务</t>
  </si>
  <si>
    <t>财政国库业务</t>
  </si>
  <si>
    <t xml:space="preserve">      财政国库业务</t>
  </si>
  <si>
    <t>财政监察</t>
  </si>
  <si>
    <t xml:space="preserve">      财政监察</t>
  </si>
  <si>
    <t>信息化建设</t>
  </si>
  <si>
    <t xml:space="preserve">      信息化建设</t>
  </si>
  <si>
    <t>财政委托业务支出</t>
  </si>
  <si>
    <t xml:space="preserve">      财政委托业务支出</t>
  </si>
  <si>
    <t>其他财政事务支出</t>
  </si>
  <si>
    <t xml:space="preserve">      其他财政事务支出</t>
  </si>
  <si>
    <t>税收事务</t>
  </si>
  <si>
    <t xml:space="preserve">    税收事务</t>
  </si>
  <si>
    <t>税务办案</t>
  </si>
  <si>
    <t xml:space="preserve">      税务办案</t>
  </si>
  <si>
    <t>税务登记证及发票管理</t>
  </si>
  <si>
    <t xml:space="preserve">      税务登记证及发票管理</t>
  </si>
  <si>
    <t>代扣代收代征税款手续费</t>
  </si>
  <si>
    <t xml:space="preserve">      代扣代收代征税款手续费</t>
  </si>
  <si>
    <t>税务宣传</t>
  </si>
  <si>
    <t xml:space="preserve">      税务宣传</t>
  </si>
  <si>
    <t>协税护税</t>
  </si>
  <si>
    <t xml:space="preserve">      协税护税</t>
  </si>
  <si>
    <t>其他税收事务支出</t>
  </si>
  <si>
    <t xml:space="preserve">      其他税收事务支出</t>
  </si>
  <si>
    <t>审计事务</t>
  </si>
  <si>
    <t xml:space="preserve">    审计事务</t>
  </si>
  <si>
    <t>审计业务</t>
  </si>
  <si>
    <t xml:space="preserve">      审计业务</t>
  </si>
  <si>
    <t>审计管理</t>
  </si>
  <si>
    <t xml:space="preserve">      审计管理</t>
  </si>
  <si>
    <t>其他审计事务支出</t>
  </si>
  <si>
    <t xml:space="preserve">      其他审计事务支出</t>
  </si>
  <si>
    <t>海关事务</t>
  </si>
  <si>
    <t xml:space="preserve">    海关事务</t>
  </si>
  <si>
    <t>收费业务</t>
  </si>
  <si>
    <t xml:space="preserve">      收费业务</t>
  </si>
  <si>
    <t>缉私办案</t>
  </si>
  <si>
    <t xml:space="preserve">      缉私办案</t>
  </si>
  <si>
    <t>口岸电子执法系统建设与维护</t>
  </si>
  <si>
    <t xml:space="preserve">      口岸电子执法系统建设与维护</t>
  </si>
  <si>
    <t>其他海关事务支出</t>
  </si>
  <si>
    <t xml:space="preserve">      其他海关事务支出</t>
  </si>
  <si>
    <t>人力资源事务</t>
  </si>
  <si>
    <t xml:space="preserve">    人力资源事务</t>
  </si>
  <si>
    <t>政府特殊津贴</t>
  </si>
  <si>
    <t xml:space="preserve">      政府特殊津贴</t>
  </si>
  <si>
    <t>资助留学回国人员</t>
  </si>
  <si>
    <t xml:space="preserve">      资助留学回国人员</t>
  </si>
  <si>
    <t>军队转业干部安置</t>
  </si>
  <si>
    <t xml:space="preserve">      军队转业干部安置</t>
  </si>
  <si>
    <t>博士后日常经费</t>
  </si>
  <si>
    <t xml:space="preserve">      博士后日常经费</t>
  </si>
  <si>
    <t>引进人才费用</t>
  </si>
  <si>
    <t xml:space="preserve">      引进人才费用</t>
  </si>
  <si>
    <t>公务员考核</t>
  </si>
  <si>
    <t xml:space="preserve">      公务员考核</t>
  </si>
  <si>
    <t>公务员履职能力提升</t>
  </si>
  <si>
    <t xml:space="preserve">      公务员履职能力提升</t>
  </si>
  <si>
    <t>公务员招考</t>
  </si>
  <si>
    <t xml:space="preserve">      公务员招考</t>
  </si>
  <si>
    <t>公务员综合管理</t>
  </si>
  <si>
    <t xml:space="preserve">      公务员综合管理</t>
  </si>
  <si>
    <t>其他人力资源事务支出</t>
  </si>
  <si>
    <t xml:space="preserve">      其他人力资源事务支出</t>
  </si>
  <si>
    <t>纪检监察事务</t>
  </si>
  <si>
    <t xml:space="preserve">    纪检监察事务</t>
  </si>
  <si>
    <t>大案要案查处</t>
  </si>
  <si>
    <t xml:space="preserve">      大案要案查处</t>
  </si>
  <si>
    <t>派驻派出机构</t>
  </si>
  <si>
    <t xml:space="preserve">      派驻派出机构</t>
  </si>
  <si>
    <t>中央巡视</t>
  </si>
  <si>
    <t xml:space="preserve">      中央巡视</t>
  </si>
  <si>
    <t>其他纪检监察事务支出</t>
  </si>
  <si>
    <t xml:space="preserve">      其他纪检监察事务支出</t>
  </si>
  <si>
    <t>商贸事务</t>
  </si>
  <si>
    <t xml:space="preserve">    商贸事务</t>
  </si>
  <si>
    <t>对外贸易管理</t>
  </si>
  <si>
    <t xml:space="preserve">      对外贸易管理</t>
  </si>
  <si>
    <t>国际经济合作</t>
  </si>
  <si>
    <t xml:space="preserve">      国际经济合作</t>
  </si>
  <si>
    <t>外资管理</t>
  </si>
  <si>
    <t xml:space="preserve">      外资管理</t>
  </si>
  <si>
    <t>国内贸易管理</t>
  </si>
  <si>
    <t xml:space="preserve">      国内贸易管理</t>
  </si>
  <si>
    <t>招商引资</t>
  </si>
  <si>
    <t xml:space="preserve">      招商引资</t>
  </si>
  <si>
    <t>其他商贸事务支出</t>
  </si>
  <si>
    <t xml:space="preserve">      其他商贸事务支出</t>
  </si>
  <si>
    <t>知识产权事务</t>
  </si>
  <si>
    <t xml:space="preserve">    知识产权事务</t>
  </si>
  <si>
    <t>专利审批</t>
  </si>
  <si>
    <t xml:space="preserve">      专利审批</t>
  </si>
  <si>
    <t>国家知识产权战略</t>
  </si>
  <si>
    <t xml:space="preserve">      国家知识产权战略</t>
  </si>
  <si>
    <t>专利试点和产业化推进</t>
  </si>
  <si>
    <t xml:space="preserve">      专利试点和产业化推进</t>
  </si>
  <si>
    <t>专利执法</t>
  </si>
  <si>
    <t xml:space="preserve">      专利执法</t>
  </si>
  <si>
    <t>国际组织专项活动</t>
  </si>
  <si>
    <t xml:space="preserve">      国际组织专项活动</t>
  </si>
  <si>
    <t>知识产权宏观管理</t>
  </si>
  <si>
    <t xml:space="preserve">      知识产权宏观管理</t>
  </si>
  <si>
    <t>其他知识产权事务支出</t>
  </si>
  <si>
    <t xml:space="preserve">      其他知识产权事务支出</t>
  </si>
  <si>
    <t>工商行政管理事务</t>
  </si>
  <si>
    <t xml:space="preserve">    工商行政管理事务</t>
  </si>
  <si>
    <t>工商行政管理专项</t>
  </si>
  <si>
    <t xml:space="preserve">      工商行政管理专项</t>
  </si>
  <si>
    <t>执法办案专项</t>
  </si>
  <si>
    <t xml:space="preserve">      执法办案专项</t>
  </si>
  <si>
    <t>消费者权益保护</t>
  </si>
  <si>
    <t xml:space="preserve">      消费者权益保护</t>
  </si>
  <si>
    <t>其他工商行政管理事务支出</t>
  </si>
  <si>
    <t xml:space="preserve">      其他工商行政管理事务支出</t>
  </si>
  <si>
    <t>质量技术监督与检验检疫事务</t>
  </si>
  <si>
    <t xml:space="preserve">    质量技术监督与检验检疫事务</t>
  </si>
  <si>
    <t>出入境检验检疫行政执法和业务管理</t>
  </si>
  <si>
    <t xml:space="preserve">      出入境检验检疫行政执法和业务管理</t>
  </si>
  <si>
    <t>出入境检验检疫技术支持</t>
  </si>
  <si>
    <t xml:space="preserve">      出入境检验检疫技术支持</t>
  </si>
  <si>
    <t>质量技术监督行政执法及业务管理</t>
  </si>
  <si>
    <t xml:space="preserve">      质量技术监督行政执法及业务管理</t>
  </si>
  <si>
    <t>质量技术监督技术支持</t>
  </si>
  <si>
    <t xml:space="preserve">      质量技术监督技术支持</t>
  </si>
  <si>
    <t>认证认可监督管理</t>
  </si>
  <si>
    <t xml:space="preserve">      认证认可监督管理</t>
  </si>
  <si>
    <t>标准化管理</t>
  </si>
  <si>
    <t xml:space="preserve">      标准化管理 </t>
  </si>
  <si>
    <t>其他质量技术监督与检验检疫事务支出</t>
  </si>
  <si>
    <t xml:space="preserve">      其他质量技术监督与检验检疫事务支出</t>
  </si>
  <si>
    <t>民族事务</t>
  </si>
  <si>
    <t xml:space="preserve">    民族事务</t>
  </si>
  <si>
    <t>民族工作专项</t>
  </si>
  <si>
    <t xml:space="preserve">      民族工作专项</t>
  </si>
  <si>
    <t>其他民族事务支出</t>
  </si>
  <si>
    <t xml:space="preserve">      其他民族事务支出</t>
  </si>
  <si>
    <t>宗教事务</t>
  </si>
  <si>
    <t xml:space="preserve">    宗教事务</t>
  </si>
  <si>
    <t>宗教工作专项</t>
  </si>
  <si>
    <t xml:space="preserve">      宗教工作专项</t>
  </si>
  <si>
    <t>其他宗教事务支出</t>
  </si>
  <si>
    <t xml:space="preserve">      其他宗教事务支出</t>
  </si>
  <si>
    <t>港澳台侨事务</t>
  </si>
  <si>
    <t xml:space="preserve">    港澳台侨事务</t>
  </si>
  <si>
    <t>港澳事务</t>
  </si>
  <si>
    <t xml:space="preserve">      港澳事务</t>
  </si>
  <si>
    <t>台湾事务</t>
  </si>
  <si>
    <t xml:space="preserve">      台湾事务</t>
  </si>
  <si>
    <t>华侨事务</t>
  </si>
  <si>
    <t xml:space="preserve">      华侨事务</t>
  </si>
  <si>
    <t>其他港澳台侨事务支出</t>
  </si>
  <si>
    <t xml:space="preserve">      其他港澳台侨事务支出</t>
  </si>
  <si>
    <t>档案事务</t>
  </si>
  <si>
    <t xml:space="preserve">    档案事务</t>
  </si>
  <si>
    <t>档案馆</t>
  </si>
  <si>
    <t xml:space="preserve">      档案馆</t>
  </si>
  <si>
    <t>其他档案事务支出</t>
  </si>
  <si>
    <t xml:space="preserve">      其他档案事务支出</t>
  </si>
  <si>
    <t>民主党派及工商联事务</t>
  </si>
  <si>
    <t xml:space="preserve">    民主党派及工商联事务</t>
  </si>
  <si>
    <t>其他民主党派及工商联事务支出</t>
  </si>
  <si>
    <t xml:space="preserve">      其他民主党派及工商联事务支出</t>
  </si>
  <si>
    <t>群众团体事务</t>
  </si>
  <si>
    <t xml:space="preserve">    群众团体事务</t>
  </si>
  <si>
    <t>厂务公开</t>
  </si>
  <si>
    <t xml:space="preserve">      厂务公开</t>
  </si>
  <si>
    <t>工会疗养休养</t>
  </si>
  <si>
    <t xml:space="preserve">      工会疗养休养</t>
  </si>
  <si>
    <t>其他群众团体事务支出</t>
  </si>
  <si>
    <t xml:space="preserve">      其他群众团体事务支出</t>
  </si>
  <si>
    <t>党委办公厅（室）及相关机构事务</t>
  </si>
  <si>
    <t xml:space="preserve">    党委办公厅(室)及相关机构事务</t>
  </si>
  <si>
    <t xml:space="preserve">    党委办公厅（室）及相关机构事务</t>
  </si>
  <si>
    <t>专项业务</t>
  </si>
  <si>
    <t xml:space="preserve">      专项业务</t>
  </si>
  <si>
    <t>其他党委办公厅（室）及相关机构事务支出</t>
  </si>
  <si>
    <t xml:space="preserve">      其他党委办公厅(室)及相关机构事务支出</t>
  </si>
  <si>
    <t>组织事务</t>
  </si>
  <si>
    <t xml:space="preserve">    组织事务</t>
  </si>
  <si>
    <t xml:space="preserve">      其他党委办公厅（室）及相关机构事务支出</t>
  </si>
  <si>
    <t>其他组织事务支出</t>
  </si>
  <si>
    <t xml:space="preserve">      其他组织事务支出</t>
  </si>
  <si>
    <t>宣传事务</t>
  </si>
  <si>
    <t xml:space="preserve">    宣传事务</t>
  </si>
  <si>
    <t>其他宣传事务支出</t>
  </si>
  <si>
    <t xml:space="preserve">      其他宣传事务支出</t>
  </si>
  <si>
    <t>统战事务</t>
  </si>
  <si>
    <t xml:space="preserve">    统战事务</t>
  </si>
  <si>
    <t>其他统战事务支出</t>
  </si>
  <si>
    <t xml:space="preserve">      其他统战事务支出</t>
  </si>
  <si>
    <t>对外联络事务</t>
  </si>
  <si>
    <t xml:space="preserve">    对外联络事务</t>
  </si>
  <si>
    <t>其他对外联络事务支出</t>
  </si>
  <si>
    <t xml:space="preserve">      其他对外联络事务支出</t>
  </si>
  <si>
    <t>其他共产党事务支出</t>
  </si>
  <si>
    <t xml:space="preserve">    其他共产党事务支出</t>
  </si>
  <si>
    <t xml:space="preserve">      其他共产党事务支出</t>
  </si>
  <si>
    <t>其他一般公共服务支出</t>
  </si>
  <si>
    <t xml:space="preserve">    其他一般公共服务支出(款)</t>
  </si>
  <si>
    <t>国家赔偿费用支出</t>
  </si>
  <si>
    <t xml:space="preserve">      国家赔偿费用支出</t>
  </si>
  <si>
    <t xml:space="preserve">      其他一般公共服务支出(项)</t>
  </si>
  <si>
    <t>外交支出</t>
  </si>
  <si>
    <t xml:space="preserve">  外交支出</t>
  </si>
  <si>
    <t>外交管理事务</t>
  </si>
  <si>
    <t xml:space="preserve">    外交管理事务</t>
  </si>
  <si>
    <t>其他外交管理事务支出</t>
  </si>
  <si>
    <t xml:space="preserve">      其他外交管理事务支出</t>
  </si>
  <si>
    <t>驻外机构</t>
  </si>
  <si>
    <t xml:space="preserve">    驻外机构</t>
  </si>
  <si>
    <t>驻外使领馆（团、处）</t>
  </si>
  <si>
    <t xml:space="preserve">      驻外使领馆(团、处)</t>
  </si>
  <si>
    <t>其他驻外机构支出</t>
  </si>
  <si>
    <t xml:space="preserve">      其他驻外机构支出</t>
  </si>
  <si>
    <t>2030699</t>
  </si>
  <si>
    <t>对外援助</t>
  </si>
  <si>
    <t xml:space="preserve">    对外援助</t>
  </si>
  <si>
    <t>对外成套项目援助</t>
  </si>
  <si>
    <t xml:space="preserve">      对外成套项目援助</t>
  </si>
  <si>
    <t>对外一般物资援助</t>
  </si>
  <si>
    <t xml:space="preserve">      对外一般物资援助</t>
  </si>
  <si>
    <t>对外科技合作援助</t>
  </si>
  <si>
    <t xml:space="preserve">      对外科技合作援助</t>
  </si>
  <si>
    <t>对外优惠贷款援助及贴息</t>
  </si>
  <si>
    <t xml:space="preserve">      对外优惠贷款援助及贴息</t>
  </si>
  <si>
    <t>对外医疗援助</t>
  </si>
  <si>
    <t xml:space="preserve">      对外医疗援助</t>
  </si>
  <si>
    <t>其他对外援助支出</t>
  </si>
  <si>
    <t xml:space="preserve">      其他对外援助支出</t>
  </si>
  <si>
    <t>国际组织</t>
  </si>
  <si>
    <t xml:space="preserve">    国际组织</t>
  </si>
  <si>
    <t>国际组织会费</t>
  </si>
  <si>
    <t xml:space="preserve">      国际组织会费</t>
  </si>
  <si>
    <t>国际组织捐赠</t>
  </si>
  <si>
    <t xml:space="preserve">      国际组织捐赠</t>
  </si>
  <si>
    <t>维和摊款</t>
  </si>
  <si>
    <t xml:space="preserve">      维和摊款</t>
  </si>
  <si>
    <t>国际组织股金及基金</t>
  </si>
  <si>
    <t xml:space="preserve">      国际组织股金及基金</t>
  </si>
  <si>
    <t>其他国际组织支出</t>
  </si>
  <si>
    <t xml:space="preserve">      其他国际组织支出</t>
  </si>
  <si>
    <t>对外合作与交流</t>
  </si>
  <si>
    <t xml:space="preserve">    对外合作与交流</t>
  </si>
  <si>
    <t>在华国际会议</t>
  </si>
  <si>
    <t xml:space="preserve">      在华国际会议</t>
  </si>
  <si>
    <t>国际交流活动</t>
  </si>
  <si>
    <t xml:space="preserve">      国际交流活动</t>
  </si>
  <si>
    <t>其他对外合作与交流支出</t>
  </si>
  <si>
    <t xml:space="preserve">      其他对外合作与交流支出</t>
  </si>
  <si>
    <t>对外宣传</t>
  </si>
  <si>
    <t xml:space="preserve">    对外宣传(款)</t>
  </si>
  <si>
    <t xml:space="preserve">      对外宣传(项)</t>
  </si>
  <si>
    <t>边界勘界联检</t>
  </si>
  <si>
    <t xml:space="preserve">    边界勘界联检</t>
  </si>
  <si>
    <t xml:space="preserve">    对外宣传（款）</t>
  </si>
  <si>
    <t>边界勘界</t>
  </si>
  <si>
    <t xml:space="preserve">      边界勘界</t>
  </si>
  <si>
    <t xml:space="preserve">      对外宣传（项）</t>
  </si>
  <si>
    <t>边界联检</t>
  </si>
  <si>
    <t xml:space="preserve">      边界联检</t>
  </si>
  <si>
    <t>边界界桩维护</t>
  </si>
  <si>
    <t xml:space="preserve">      边界界桩维护</t>
  </si>
  <si>
    <t>其他支出</t>
  </si>
  <si>
    <t xml:space="preserve">      其他支出</t>
  </si>
  <si>
    <t>其他外交支出</t>
  </si>
  <si>
    <t xml:space="preserve">    其他外交支出(款)</t>
  </si>
  <si>
    <t xml:space="preserve">      其他外交支出(项)</t>
  </si>
  <si>
    <t>国防支出</t>
  </si>
  <si>
    <t xml:space="preserve">  国防支出</t>
  </si>
  <si>
    <t>现役部队</t>
  </si>
  <si>
    <t xml:space="preserve">    现役部队(款)</t>
  </si>
  <si>
    <t xml:space="preserve">      现役部队(项)</t>
  </si>
  <si>
    <t>国防科研事业</t>
  </si>
  <si>
    <t xml:space="preserve">    国防科研事业(款)</t>
  </si>
  <si>
    <t xml:space="preserve">    现役部队（款）</t>
  </si>
  <si>
    <t xml:space="preserve">      国防科研事业(项)</t>
  </si>
  <si>
    <t xml:space="preserve">      现役部队（项）</t>
  </si>
  <si>
    <t>专项工程</t>
  </si>
  <si>
    <t xml:space="preserve">    专项工程(款)</t>
  </si>
  <si>
    <t xml:space="preserve">      专项工程(项)</t>
  </si>
  <si>
    <t xml:space="preserve">      国防科研事业（项）</t>
  </si>
  <si>
    <t>国防动员</t>
  </si>
  <si>
    <t xml:space="preserve">    国防动员</t>
  </si>
  <si>
    <t xml:space="preserve">    专项工程（款）</t>
  </si>
  <si>
    <t>兵役征集</t>
  </si>
  <si>
    <t xml:space="preserve">      兵役征集</t>
  </si>
  <si>
    <t xml:space="preserve">      专项工程（项）</t>
  </si>
  <si>
    <t>经济动员</t>
  </si>
  <si>
    <t xml:space="preserve">      经济动员</t>
  </si>
  <si>
    <t>人民防空</t>
  </si>
  <si>
    <t xml:space="preserve">      人民防空</t>
  </si>
  <si>
    <t>交通战备</t>
  </si>
  <si>
    <t xml:space="preserve">      交通战备</t>
  </si>
  <si>
    <t>国防教育</t>
  </si>
  <si>
    <t xml:space="preserve">      国防教育</t>
  </si>
  <si>
    <t>预备役部队</t>
  </si>
  <si>
    <t xml:space="preserve">      预备役部队</t>
  </si>
  <si>
    <t>民兵</t>
  </si>
  <si>
    <t xml:space="preserve">      民兵</t>
  </si>
  <si>
    <t>其他国防动员支出</t>
  </si>
  <si>
    <t xml:space="preserve">      其他国防动员支出</t>
  </si>
  <si>
    <t>其他国防支出</t>
  </si>
  <si>
    <t xml:space="preserve">    其他国防支出(款)</t>
  </si>
  <si>
    <t xml:space="preserve">      其他国防支出(项)</t>
  </si>
  <si>
    <t>公共安全支出</t>
  </si>
  <si>
    <t xml:space="preserve">  公共安全支出</t>
  </si>
  <si>
    <t xml:space="preserve">    其他国防支出（款）</t>
  </si>
  <si>
    <t>武装警察</t>
  </si>
  <si>
    <t xml:space="preserve">    武装警察</t>
  </si>
  <si>
    <t>内卫</t>
  </si>
  <si>
    <t xml:space="preserve">      内卫</t>
  </si>
  <si>
    <t>边防</t>
  </si>
  <si>
    <t xml:space="preserve">      边防</t>
  </si>
  <si>
    <t>消防</t>
  </si>
  <si>
    <t xml:space="preserve">      消防</t>
  </si>
  <si>
    <t>警卫</t>
  </si>
  <si>
    <t xml:space="preserve">      警卫</t>
  </si>
  <si>
    <t>黄金</t>
  </si>
  <si>
    <t xml:space="preserve">      黄金</t>
  </si>
  <si>
    <t>森林</t>
  </si>
  <si>
    <t xml:space="preserve">      森林</t>
  </si>
  <si>
    <t>水电</t>
  </si>
  <si>
    <t xml:space="preserve">      水电</t>
  </si>
  <si>
    <t>交通</t>
  </si>
  <si>
    <t xml:space="preserve">      交通</t>
  </si>
  <si>
    <t>其他武装警察支出</t>
  </si>
  <si>
    <t xml:space="preserve">      其他武装警察支出</t>
  </si>
  <si>
    <t>公安</t>
  </si>
  <si>
    <t xml:space="preserve">    公安</t>
  </si>
  <si>
    <t>治安管理</t>
  </si>
  <si>
    <t xml:space="preserve">      治安管理</t>
  </si>
  <si>
    <t>国内安全保卫</t>
  </si>
  <si>
    <t xml:space="preserve">      国内安全保卫</t>
  </si>
  <si>
    <t>刑事侦查</t>
  </si>
  <si>
    <t xml:space="preserve">      刑事侦查</t>
  </si>
  <si>
    <t>经济犯罪侦查</t>
  </si>
  <si>
    <t xml:space="preserve">      经济犯罪侦查</t>
  </si>
  <si>
    <t>出入境管理</t>
  </si>
  <si>
    <t xml:space="preserve">      出入境管理</t>
  </si>
  <si>
    <t>行动技术管理</t>
  </si>
  <si>
    <t xml:space="preserve">      行动技术管理</t>
  </si>
  <si>
    <t>防范和处理邪教犯罪</t>
  </si>
  <si>
    <t xml:space="preserve">      防范和处理邪教犯罪</t>
  </si>
  <si>
    <t>禁毒管理</t>
  </si>
  <si>
    <t xml:space="preserve">      禁毒管理</t>
  </si>
  <si>
    <t>道路交通管理</t>
  </si>
  <si>
    <t xml:space="preserve">      道路交通管理</t>
  </si>
  <si>
    <t>网络侦控管理</t>
  </si>
  <si>
    <t xml:space="preserve">      网络侦控管理</t>
  </si>
  <si>
    <t>反恐怖</t>
  </si>
  <si>
    <t xml:space="preserve">      反恐怖</t>
  </si>
  <si>
    <t>居民身份证管理</t>
  </si>
  <si>
    <t xml:space="preserve">      居民身份证管理</t>
  </si>
  <si>
    <t>网络运行及维护</t>
  </si>
  <si>
    <t xml:space="preserve">      网络运行及维护</t>
  </si>
  <si>
    <t>拘押收教场所管理</t>
  </si>
  <si>
    <t xml:space="preserve">      拘押收教场所管理</t>
  </si>
  <si>
    <t>警犬繁育及训养</t>
  </si>
  <si>
    <t xml:space="preserve">      警犬繁育及训养</t>
  </si>
  <si>
    <t>其他公安支出</t>
  </si>
  <si>
    <t xml:space="preserve">      其他公安支出</t>
  </si>
  <si>
    <t>国家安全</t>
  </si>
  <si>
    <t xml:space="preserve">    国家安全</t>
  </si>
  <si>
    <t>安全业务</t>
  </si>
  <si>
    <t xml:space="preserve">      安全业务</t>
  </si>
  <si>
    <t>其他国家安全支出</t>
  </si>
  <si>
    <t xml:space="preserve">      其他国家安全支出</t>
  </si>
  <si>
    <t>检察</t>
  </si>
  <si>
    <t xml:space="preserve">    检察</t>
  </si>
  <si>
    <t>查办和预防职务犯罪</t>
  </si>
  <si>
    <t xml:space="preserve">      查办和预防职务犯罪</t>
  </si>
  <si>
    <t>公诉和审判监督</t>
  </si>
  <si>
    <t xml:space="preserve">      公诉和审判监督</t>
  </si>
  <si>
    <t>侦查监督</t>
  </si>
  <si>
    <t xml:space="preserve">      侦查监督</t>
  </si>
  <si>
    <t>执行监督</t>
  </si>
  <si>
    <t xml:space="preserve">      执行监督</t>
  </si>
  <si>
    <t>控告申诉</t>
  </si>
  <si>
    <t xml:space="preserve">      控告申诉</t>
  </si>
  <si>
    <t>“两房”建设</t>
  </si>
  <si>
    <t xml:space="preserve">      “两房”建设</t>
  </si>
  <si>
    <t>其他检察支出</t>
  </si>
  <si>
    <t xml:space="preserve">      其他检察支出</t>
  </si>
  <si>
    <t>法院</t>
  </si>
  <si>
    <t xml:space="preserve">    法院</t>
  </si>
  <si>
    <t>案件审判</t>
  </si>
  <si>
    <t xml:space="preserve">      案件审判</t>
  </si>
  <si>
    <t>案件执行</t>
  </si>
  <si>
    <t xml:space="preserve">      案件执行</t>
  </si>
  <si>
    <r>
      <rPr>
        <sz val="10"/>
        <rFont val="宋体"/>
        <charset val="134"/>
      </rPr>
      <t>“</t>
    </r>
    <r>
      <rPr>
        <sz val="9"/>
        <rFont val="宋体"/>
        <charset val="134"/>
      </rPr>
      <t>两庭</t>
    </r>
    <r>
      <rPr>
        <sz val="9"/>
        <rFont val="Arial"/>
        <charset val="134"/>
      </rPr>
      <t>”</t>
    </r>
    <r>
      <rPr>
        <sz val="9"/>
        <rFont val="宋体"/>
        <charset val="134"/>
      </rPr>
      <t>建设</t>
    </r>
  </si>
  <si>
    <t xml:space="preserve">      “两庭”建设</t>
  </si>
  <si>
    <r>
      <rPr>
        <sz val="9"/>
        <rFont val="Arial"/>
        <charset val="134"/>
      </rPr>
      <t>“</t>
    </r>
    <r>
      <rPr>
        <sz val="9"/>
        <rFont val="宋体"/>
        <charset val="134"/>
      </rPr>
      <t>两庭</t>
    </r>
    <r>
      <rPr>
        <sz val="9"/>
        <rFont val="Arial"/>
        <charset val="134"/>
      </rPr>
      <t>”</t>
    </r>
    <r>
      <rPr>
        <sz val="9"/>
        <rFont val="宋体"/>
        <charset val="134"/>
      </rPr>
      <t>建设</t>
    </r>
  </si>
  <si>
    <t>其他法院支出</t>
  </si>
  <si>
    <t xml:space="preserve">      其他法院支出</t>
  </si>
  <si>
    <t>司法</t>
  </si>
  <si>
    <t xml:space="preserve">    司法</t>
  </si>
  <si>
    <t>基层司法业务</t>
  </si>
  <si>
    <t xml:space="preserve">      基层司法业务</t>
  </si>
  <si>
    <t>普法宣传</t>
  </si>
  <si>
    <t xml:space="preserve">      普法宣传</t>
  </si>
  <si>
    <t>律师公证管理</t>
  </si>
  <si>
    <t xml:space="preserve">      律师公证管理</t>
  </si>
  <si>
    <t>法律援助</t>
  </si>
  <si>
    <t xml:space="preserve">      法律援助</t>
  </si>
  <si>
    <t>司法统一考试</t>
  </si>
  <si>
    <t xml:space="preserve">      司法统一考试</t>
  </si>
  <si>
    <t>仲裁</t>
  </si>
  <si>
    <t xml:space="preserve">      仲裁</t>
  </si>
  <si>
    <t>社区矫正</t>
  </si>
  <si>
    <t xml:space="preserve">      社区矫正</t>
  </si>
  <si>
    <t>司法鉴定</t>
  </si>
  <si>
    <t xml:space="preserve">      司法鉴定</t>
  </si>
  <si>
    <t>其他司法支出</t>
  </si>
  <si>
    <t xml:space="preserve">      其他司法支出</t>
  </si>
  <si>
    <t>监狱</t>
  </si>
  <si>
    <t xml:space="preserve">    监狱</t>
  </si>
  <si>
    <t>犯人生活</t>
  </si>
  <si>
    <t xml:space="preserve">      犯人生活</t>
  </si>
  <si>
    <t>犯人改造</t>
  </si>
  <si>
    <t xml:space="preserve">      犯人改造</t>
  </si>
  <si>
    <t>狱政设施建设</t>
  </si>
  <si>
    <t xml:space="preserve">      狱政设施建设</t>
  </si>
  <si>
    <t>其他监狱支出</t>
  </si>
  <si>
    <t xml:space="preserve">      其他监狱支出</t>
  </si>
  <si>
    <t>强制隔离戒毒</t>
  </si>
  <si>
    <t xml:space="preserve">    强制隔离戒毒</t>
  </si>
  <si>
    <t>强制隔离戒毒人员生活</t>
  </si>
  <si>
    <t xml:space="preserve">      强制隔离戒毒人员生活</t>
  </si>
  <si>
    <t>强制隔离戒毒人员教育</t>
  </si>
  <si>
    <t xml:space="preserve">      强制隔离戒毒人员教育</t>
  </si>
  <si>
    <t>所政设施建设</t>
  </si>
  <si>
    <t xml:space="preserve">      所政设施建设</t>
  </si>
  <si>
    <t>其他强制隔离戒毒支出</t>
  </si>
  <si>
    <t xml:space="preserve">      其他强制隔离戒毒支出</t>
  </si>
  <si>
    <t>国家保密</t>
  </si>
  <si>
    <t xml:space="preserve">    国家保密</t>
  </si>
  <si>
    <t>保密技术</t>
  </si>
  <si>
    <t xml:space="preserve">      保密技术</t>
  </si>
  <si>
    <t>保密管理</t>
  </si>
  <si>
    <t xml:space="preserve">      保密管理</t>
  </si>
  <si>
    <t>其他国家保密支出</t>
  </si>
  <si>
    <t xml:space="preserve">      其他国家保密支出</t>
  </si>
  <si>
    <t>缉私警察</t>
  </si>
  <si>
    <t xml:space="preserve">    缉私警察</t>
  </si>
  <si>
    <t>专项缉私活动支出</t>
  </si>
  <si>
    <t xml:space="preserve">      专项缉私活动支出</t>
  </si>
  <si>
    <t>缉私情报</t>
  </si>
  <si>
    <t xml:space="preserve">      缉私情报</t>
  </si>
  <si>
    <t>禁毒及缉毒</t>
  </si>
  <si>
    <t xml:space="preserve">      禁毒及缉毒</t>
  </si>
  <si>
    <t>其他缉私警察支出</t>
  </si>
  <si>
    <t xml:space="preserve">      其他缉私警察支出</t>
  </si>
  <si>
    <t>海警</t>
  </si>
  <si>
    <t xml:space="preserve">    海警</t>
  </si>
  <si>
    <t>公安现役基本支出</t>
  </si>
  <si>
    <t xml:space="preserve">      公安现役基本支出</t>
  </si>
  <si>
    <t>一般管理事务</t>
  </si>
  <si>
    <t xml:space="preserve">      一般管理事务</t>
  </si>
  <si>
    <t>维权执法业务</t>
  </si>
  <si>
    <t xml:space="preserve">      维权执法业务</t>
  </si>
  <si>
    <t>装备建设和运行维护</t>
  </si>
  <si>
    <t xml:space="preserve">      装备建设和运行维护</t>
  </si>
  <si>
    <t>信息化建设及运行维护</t>
  </si>
  <si>
    <t xml:space="preserve">      信息化建设及运行维护</t>
  </si>
  <si>
    <t>基础设施建设及维护</t>
  </si>
  <si>
    <t xml:space="preserve">      基础设施建设及维护</t>
  </si>
  <si>
    <t>其他海警支出</t>
  </si>
  <si>
    <t xml:space="preserve">      其他海警支出</t>
  </si>
  <si>
    <t>其他公共安全支出</t>
  </si>
  <si>
    <t xml:space="preserve">    其他公共安全支出(款)</t>
  </si>
  <si>
    <t xml:space="preserve">      其他公共安全支出(项)</t>
  </si>
  <si>
    <t>其他消防</t>
  </si>
  <si>
    <t xml:space="preserve">      其他消防</t>
  </si>
  <si>
    <t xml:space="preserve">    其他公共安全支出（款）</t>
  </si>
  <si>
    <t>教育支出</t>
  </si>
  <si>
    <t xml:space="preserve">  教育支出</t>
  </si>
  <si>
    <t>教育管理事务</t>
  </si>
  <si>
    <t xml:space="preserve">    教育管理事务</t>
  </si>
  <si>
    <t>其他教育管理事务支出</t>
  </si>
  <si>
    <t xml:space="preserve">      其他教育管理事务支出</t>
  </si>
  <si>
    <t>普通教育</t>
  </si>
  <si>
    <t xml:space="preserve">    普通教育</t>
  </si>
  <si>
    <t>学前教育</t>
  </si>
  <si>
    <t xml:space="preserve">      学前教育</t>
  </si>
  <si>
    <t>小学教育</t>
  </si>
  <si>
    <t xml:space="preserve">      小学教育</t>
  </si>
  <si>
    <t>初中教育</t>
  </si>
  <si>
    <t xml:space="preserve">      初中教育</t>
  </si>
  <si>
    <t>高中教育</t>
  </si>
  <si>
    <t xml:space="preserve">      高中教育</t>
  </si>
  <si>
    <t>高等教育</t>
  </si>
  <si>
    <t xml:space="preserve">      高等教育</t>
  </si>
  <si>
    <t>化解农村义务教育债务支出</t>
  </si>
  <si>
    <t xml:space="preserve">      化解农村义务教育债务支出</t>
  </si>
  <si>
    <t>化解普通高中债务支出</t>
  </si>
  <si>
    <t xml:space="preserve">      化解普通高中债务支出</t>
  </si>
  <si>
    <t>其他普通教育支出</t>
  </si>
  <si>
    <t xml:space="preserve">      其他普通教育支出</t>
  </si>
  <si>
    <t>职业教育</t>
  </si>
  <si>
    <t xml:space="preserve">    职业教育</t>
  </si>
  <si>
    <t>初等职业教育</t>
  </si>
  <si>
    <t xml:space="preserve">      初等职业教育</t>
  </si>
  <si>
    <t>中专教育</t>
  </si>
  <si>
    <t xml:space="preserve">      中专教育</t>
  </si>
  <si>
    <t>技校教育</t>
  </si>
  <si>
    <t xml:space="preserve">      技校教育</t>
  </si>
  <si>
    <t>职业高中教育</t>
  </si>
  <si>
    <t xml:space="preserve">      职业高中教育</t>
  </si>
  <si>
    <t>高等职业教育</t>
  </si>
  <si>
    <t xml:space="preserve">      高等职业教育</t>
  </si>
  <si>
    <t>其他职业教育支出</t>
  </si>
  <si>
    <t xml:space="preserve">      其他职业教育支出</t>
  </si>
  <si>
    <t>成人教育</t>
  </si>
  <si>
    <t xml:space="preserve">    成人教育</t>
  </si>
  <si>
    <t>成人初等教育</t>
  </si>
  <si>
    <t xml:space="preserve">      成人初等教育</t>
  </si>
  <si>
    <t>成人中等教育</t>
  </si>
  <si>
    <t xml:space="preserve">      成人中等教育</t>
  </si>
  <si>
    <t>成人高等教育</t>
  </si>
  <si>
    <t xml:space="preserve">      成人高等教育</t>
  </si>
  <si>
    <t>成人广播电视教育</t>
  </si>
  <si>
    <t xml:space="preserve">      成人广播电视教育</t>
  </si>
  <si>
    <t>其他成人教育支出</t>
  </si>
  <si>
    <t xml:space="preserve">      其他成人教育支出</t>
  </si>
  <si>
    <t>广播电视教育</t>
  </si>
  <si>
    <t xml:space="preserve">    广播电视教育</t>
  </si>
  <si>
    <t>广播电视学校</t>
  </si>
  <si>
    <t xml:space="preserve">      广播电视学校</t>
  </si>
  <si>
    <t>教育电视台</t>
  </si>
  <si>
    <t xml:space="preserve">      教育电视台</t>
  </si>
  <si>
    <t>其他广播电视教育支出</t>
  </si>
  <si>
    <t xml:space="preserve">      其他广播电视教育支出</t>
  </si>
  <si>
    <t>留学教育</t>
  </si>
  <si>
    <t xml:space="preserve">    留学教育</t>
  </si>
  <si>
    <t>出国留学教育</t>
  </si>
  <si>
    <t xml:space="preserve">      出国留学教育</t>
  </si>
  <si>
    <t>来华留学教育</t>
  </si>
  <si>
    <t xml:space="preserve">      来华留学教育</t>
  </si>
  <si>
    <t>其他留学教育支出</t>
  </si>
  <si>
    <t xml:space="preserve">      其他留学教育支出</t>
  </si>
  <si>
    <t>特殊教育</t>
  </si>
  <si>
    <t xml:space="preserve">    特殊教育</t>
  </si>
  <si>
    <t>特殊学校教育</t>
  </si>
  <si>
    <t xml:space="preserve">      特殊学校教育</t>
  </si>
  <si>
    <t>工读学校教育</t>
  </si>
  <si>
    <t xml:space="preserve">      工读学校教育</t>
  </si>
  <si>
    <t>其他特殊教育支出</t>
  </si>
  <si>
    <t xml:space="preserve">      其他特殊教育支出</t>
  </si>
  <si>
    <t>进修及培训</t>
  </si>
  <si>
    <t xml:space="preserve">    进修及培训</t>
  </si>
  <si>
    <t>教师进修</t>
  </si>
  <si>
    <t xml:space="preserve">      教师进修</t>
  </si>
  <si>
    <t>干部教育</t>
  </si>
  <si>
    <t xml:space="preserve">      干部教育</t>
  </si>
  <si>
    <t>培训支出</t>
  </si>
  <si>
    <t xml:space="preserve">      培训支出</t>
  </si>
  <si>
    <t>退役士兵能力提升</t>
  </si>
  <si>
    <t xml:space="preserve">      退役士兵能力提升</t>
  </si>
  <si>
    <t>其他进修及培训</t>
  </si>
  <si>
    <t xml:space="preserve">      其他进修及培训</t>
  </si>
  <si>
    <t>教育费附加安排的支出</t>
  </si>
  <si>
    <t xml:space="preserve">    教育费附加安排的支出</t>
  </si>
  <si>
    <t>农村中小学校舍建设</t>
  </si>
  <si>
    <t xml:space="preserve">      农村中小学校舍建设</t>
  </si>
  <si>
    <t>农村中小学教学设施</t>
  </si>
  <si>
    <t xml:space="preserve">      农村中小学教学设施</t>
  </si>
  <si>
    <t>城市中小学校舍建设</t>
  </si>
  <si>
    <t xml:space="preserve">      城市中小学校舍建设</t>
  </si>
  <si>
    <t>城市中小学教学设施</t>
  </si>
  <si>
    <t xml:space="preserve">      城市中小学教学设施</t>
  </si>
  <si>
    <t>中等职业学校教学设施</t>
  </si>
  <si>
    <t xml:space="preserve">      中等职业学校教学设施</t>
  </si>
  <si>
    <t>其他教育费附加安排的支出</t>
  </si>
  <si>
    <t xml:space="preserve">      其他教育费附加安排的支出</t>
  </si>
  <si>
    <t>其他教育支出</t>
  </si>
  <si>
    <t xml:space="preserve">    其他教育支出(款)</t>
  </si>
  <si>
    <t xml:space="preserve">      其他教育支出(项)</t>
  </si>
  <si>
    <t>科学技术支出</t>
  </si>
  <si>
    <t xml:space="preserve">  科学技术支出</t>
  </si>
  <si>
    <t xml:space="preserve">    其他教育支出（款）</t>
  </si>
  <si>
    <t>科学技术管理事务</t>
  </si>
  <si>
    <t xml:space="preserve">    科学技术管理事务</t>
  </si>
  <si>
    <t>其他科学技术管理事务支出</t>
  </si>
  <si>
    <t xml:space="preserve">      其他科学技术管理事务支出</t>
  </si>
  <si>
    <t>基础研究</t>
  </si>
  <si>
    <t xml:space="preserve">    基础研究</t>
  </si>
  <si>
    <t>机构运行</t>
  </si>
  <si>
    <t xml:space="preserve">      机构运行</t>
  </si>
  <si>
    <t>重点基础研究规划</t>
  </si>
  <si>
    <t xml:space="preserve">      重点基础研究规划</t>
  </si>
  <si>
    <t>自然科学基金</t>
  </si>
  <si>
    <t xml:space="preserve">      自然科学基金</t>
  </si>
  <si>
    <t>重点实验室及相关设施</t>
  </si>
  <si>
    <t xml:space="preserve">      重点实验室及相关设施</t>
  </si>
  <si>
    <t>重大科学工程</t>
  </si>
  <si>
    <t xml:space="preserve">      重大科学工程</t>
  </si>
  <si>
    <t>专项基础科研</t>
  </si>
  <si>
    <t xml:space="preserve">      专项基础科研</t>
  </si>
  <si>
    <t>专项技术基础</t>
  </si>
  <si>
    <t xml:space="preserve">      专项技术基础</t>
  </si>
  <si>
    <t>其他基础研究支出</t>
  </si>
  <si>
    <t xml:space="preserve">      其他基础研究支出</t>
  </si>
  <si>
    <t>应用研究</t>
  </si>
  <si>
    <t xml:space="preserve">    应用研究</t>
  </si>
  <si>
    <t>社会公益研究</t>
  </si>
  <si>
    <t xml:space="preserve">      社会公益研究</t>
  </si>
  <si>
    <t>高技术研究</t>
  </si>
  <si>
    <t xml:space="preserve">      高技术研究</t>
  </si>
  <si>
    <t>专项科研试制</t>
  </si>
  <si>
    <t xml:space="preserve">      专项科研试制</t>
  </si>
  <si>
    <t>其他应用研究支出</t>
  </si>
  <si>
    <t xml:space="preserve">      其他应用研究支出</t>
  </si>
  <si>
    <t>技术研究与开发</t>
  </si>
  <si>
    <t xml:space="preserve">    技术研究与开发</t>
  </si>
  <si>
    <t>应用技术研究与开发</t>
  </si>
  <si>
    <t xml:space="preserve">      应用技术研究与开发</t>
  </si>
  <si>
    <t>产业技术研究与开发</t>
  </si>
  <si>
    <t xml:space="preserve">      产业技术研究与开发</t>
  </si>
  <si>
    <t>科技成果转化与扩散</t>
  </si>
  <si>
    <t xml:space="preserve">      科技成果转化与扩散</t>
  </si>
  <si>
    <t>其他技术研究与开发支出</t>
  </si>
  <si>
    <t xml:space="preserve">      其他技术研究与开发支出</t>
  </si>
  <si>
    <t>科技条件与服务</t>
  </si>
  <si>
    <t xml:space="preserve">    科技条件与服务</t>
  </si>
  <si>
    <t>技术创新服务体系</t>
  </si>
  <si>
    <t xml:space="preserve">      技术创新服务体系</t>
  </si>
  <si>
    <t>科技条件专项</t>
  </si>
  <si>
    <t xml:space="preserve">      科技条件专项</t>
  </si>
  <si>
    <t>其他科技条件与服务支出</t>
  </si>
  <si>
    <t xml:space="preserve">      其他科技条件与服务支出</t>
  </si>
  <si>
    <t>社会科学</t>
  </si>
  <si>
    <t xml:space="preserve">    社会科学</t>
  </si>
  <si>
    <t>社会科学研究机构</t>
  </si>
  <si>
    <t xml:space="preserve">      社会科学研究机构</t>
  </si>
  <si>
    <t>社会科学研究</t>
  </si>
  <si>
    <t xml:space="preserve">      社会科学研究</t>
  </si>
  <si>
    <t>社科基金支出</t>
  </si>
  <si>
    <t xml:space="preserve">      社科基金支出</t>
  </si>
  <si>
    <t>其他社会科学支出</t>
  </si>
  <si>
    <t xml:space="preserve">      其他社会科学支出</t>
  </si>
  <si>
    <t>科学技术普及</t>
  </si>
  <si>
    <t xml:space="preserve">    科学技术普及</t>
  </si>
  <si>
    <t>科普活动</t>
  </si>
  <si>
    <t xml:space="preserve">      科普活动</t>
  </si>
  <si>
    <t>青少年科技活动</t>
  </si>
  <si>
    <t xml:space="preserve">      青少年科技活动</t>
  </si>
  <si>
    <t>学术交流活动</t>
  </si>
  <si>
    <t xml:space="preserve">      学术交流活动</t>
  </si>
  <si>
    <t>科技馆站</t>
  </si>
  <si>
    <t xml:space="preserve">      科技馆站</t>
  </si>
  <si>
    <t>其他科学技术普及支出</t>
  </si>
  <si>
    <t xml:space="preserve">      其他科学技术普及支出</t>
  </si>
  <si>
    <t>科技交流与合作</t>
  </si>
  <si>
    <t xml:space="preserve">    科技交流与合作</t>
  </si>
  <si>
    <t>国际交流与合作</t>
  </si>
  <si>
    <t xml:space="preserve">      国际交流与合作</t>
  </si>
  <si>
    <t>重大科技合作项目</t>
  </si>
  <si>
    <t xml:space="preserve">      重大科技合作项目</t>
  </si>
  <si>
    <t>其他科技交流与合作支出</t>
  </si>
  <si>
    <t xml:space="preserve">      其他科技交流与合作支出</t>
  </si>
  <si>
    <t>科技重大项目</t>
  </si>
  <si>
    <t xml:space="preserve">    科技重大专项</t>
  </si>
  <si>
    <t>科技重大专项</t>
  </si>
  <si>
    <t xml:space="preserve">      科技重大专项</t>
  </si>
  <si>
    <t>重点研发计划</t>
  </si>
  <si>
    <t xml:space="preserve">      重点研发计划</t>
  </si>
  <si>
    <t>其他科学技术支出</t>
  </si>
  <si>
    <t xml:space="preserve">    其他科学技术支出</t>
  </si>
  <si>
    <t>科技奖励</t>
  </si>
  <si>
    <t xml:space="preserve">      科技奖励</t>
  </si>
  <si>
    <t>核应急</t>
  </si>
  <si>
    <t xml:space="preserve">      核应急</t>
  </si>
  <si>
    <t>转制科研机构</t>
  </si>
  <si>
    <t xml:space="preserve">      转制科研机构</t>
  </si>
  <si>
    <t xml:space="preserve">      其他科学技术支出</t>
  </si>
  <si>
    <t>文化体育与传媒支出</t>
  </si>
  <si>
    <t xml:space="preserve">  文化体育与传媒支出</t>
  </si>
  <si>
    <t>文化</t>
  </si>
  <si>
    <t xml:space="preserve">    文化</t>
  </si>
  <si>
    <t>图书馆</t>
  </si>
  <si>
    <t xml:space="preserve">      图书馆</t>
  </si>
  <si>
    <t>文化展示及纪念机构</t>
  </si>
  <si>
    <t xml:space="preserve">      文化展示及纪念机构</t>
  </si>
  <si>
    <t>艺术表演场所</t>
  </si>
  <si>
    <t xml:space="preserve">      艺术表演场所</t>
  </si>
  <si>
    <t>艺术表演团体</t>
  </si>
  <si>
    <t xml:space="preserve">      艺术表演团体</t>
  </si>
  <si>
    <t>文化活动</t>
  </si>
  <si>
    <t xml:space="preserve">      文化活动</t>
  </si>
  <si>
    <t>群众文化</t>
  </si>
  <si>
    <t xml:space="preserve">      群众文化</t>
  </si>
  <si>
    <t>文化交流与合作</t>
  </si>
  <si>
    <t xml:space="preserve">      文化交流与合作</t>
  </si>
  <si>
    <t>文化创作与保护</t>
  </si>
  <si>
    <t xml:space="preserve">      文化创作与保护</t>
  </si>
  <si>
    <t>文化市场管理</t>
  </si>
  <si>
    <t xml:space="preserve">      文化市场管理</t>
  </si>
  <si>
    <t>其他文化支出</t>
  </si>
  <si>
    <t xml:space="preserve">      其他文化支出</t>
  </si>
  <si>
    <t>文物</t>
  </si>
  <si>
    <t xml:space="preserve">    文物</t>
  </si>
  <si>
    <t>文物保护</t>
  </si>
  <si>
    <t xml:space="preserve">      文物保护</t>
  </si>
  <si>
    <t>博物馆</t>
  </si>
  <si>
    <t xml:space="preserve">      博物馆</t>
  </si>
  <si>
    <t>历史名城与古迹</t>
  </si>
  <si>
    <t xml:space="preserve">      历史名城与古迹</t>
  </si>
  <si>
    <t>其他文物支出</t>
  </si>
  <si>
    <t xml:space="preserve">      其他文物支出</t>
  </si>
  <si>
    <t>体育</t>
  </si>
  <si>
    <t xml:space="preserve">    体育</t>
  </si>
  <si>
    <t>运动项目管理</t>
  </si>
  <si>
    <t xml:space="preserve">      运动项目管理</t>
  </si>
  <si>
    <t>体育竞赛</t>
  </si>
  <si>
    <t xml:space="preserve">      体育竞赛</t>
  </si>
  <si>
    <t>体育训练</t>
  </si>
  <si>
    <t xml:space="preserve">      体育训练</t>
  </si>
  <si>
    <t>体育场馆</t>
  </si>
  <si>
    <t xml:space="preserve">      体育场馆</t>
  </si>
  <si>
    <t>群众体育</t>
  </si>
  <si>
    <t xml:space="preserve">      群众体育</t>
  </si>
  <si>
    <t>体育交流与合作</t>
  </si>
  <si>
    <t xml:space="preserve">      体育交流与合作</t>
  </si>
  <si>
    <t>其他体育支出</t>
  </si>
  <si>
    <t xml:space="preserve">      其他体育支出</t>
  </si>
  <si>
    <t>新闻出版广播影视</t>
  </si>
  <si>
    <t xml:space="preserve">    新闻出版广播影视</t>
  </si>
  <si>
    <t>广播</t>
  </si>
  <si>
    <t xml:space="preserve">      广播</t>
  </si>
  <si>
    <t>电视</t>
  </si>
  <si>
    <t xml:space="preserve">      电视</t>
  </si>
  <si>
    <t>电影</t>
  </si>
  <si>
    <t xml:space="preserve">      电影</t>
  </si>
  <si>
    <t>新闻通讯</t>
  </si>
  <si>
    <t xml:space="preserve">      新闻通讯</t>
  </si>
  <si>
    <t>出版发行</t>
  </si>
  <si>
    <t xml:space="preserve">      出版发行</t>
  </si>
  <si>
    <t>版权管理</t>
  </si>
  <si>
    <t xml:space="preserve">      版权管理</t>
  </si>
  <si>
    <t>其他新闻出版广播影视支出</t>
  </si>
  <si>
    <t xml:space="preserve">      其他新闻出版广播影视支出</t>
  </si>
  <si>
    <t>其他文化体育与传媒支出</t>
  </si>
  <si>
    <t xml:space="preserve">    其他文化体育与传媒支出(款)</t>
  </si>
  <si>
    <t>宣传文化发展专项支出</t>
  </si>
  <si>
    <t xml:space="preserve">      宣传文化发展专项支出</t>
  </si>
  <si>
    <t>文化产业发展专项支出</t>
  </si>
  <si>
    <t xml:space="preserve">      文化产业发展专项支出</t>
  </si>
  <si>
    <t xml:space="preserve">      其他文化体育与传媒支出(项)</t>
  </si>
  <si>
    <t>社会保障和就业支出</t>
  </si>
  <si>
    <t xml:space="preserve">  社会保障和就业支出</t>
  </si>
  <si>
    <t>人力资源和社会保障管理事务</t>
  </si>
  <si>
    <t xml:space="preserve">    人力资源和社会保障管理事务</t>
  </si>
  <si>
    <t>综合业务管理</t>
  </si>
  <si>
    <t xml:space="preserve">      综合业务管理</t>
  </si>
  <si>
    <t>劳动保障监察</t>
  </si>
  <si>
    <t xml:space="preserve">      劳动保障监察</t>
  </si>
  <si>
    <t>就业管理事务</t>
  </si>
  <si>
    <t xml:space="preserve">      就业管理事务</t>
  </si>
  <si>
    <t>社会保险业务管理事务</t>
  </si>
  <si>
    <t xml:space="preserve">      社会保险业务管理事务</t>
  </si>
  <si>
    <t>社会保险经办机构</t>
  </si>
  <si>
    <t xml:space="preserve">      社会保险经办机构</t>
  </si>
  <si>
    <t>劳动关系和维权</t>
  </si>
  <si>
    <t xml:space="preserve">      劳动关系和维权</t>
  </si>
  <si>
    <t>公共就业服务和职业技能鉴定机构</t>
  </si>
  <si>
    <t xml:space="preserve">      公共就业服务和职业技能鉴定机构</t>
  </si>
  <si>
    <t>劳动人事争议调解仲裁</t>
  </si>
  <si>
    <t xml:space="preserve">      劳动人事争议调节仲裁</t>
  </si>
  <si>
    <t>其他人力资源和社会保障管理事务支出</t>
  </si>
  <si>
    <t xml:space="preserve">      其他人力资源和社会保障管理事务支出</t>
  </si>
  <si>
    <t>民政管理事务</t>
  </si>
  <si>
    <t xml:space="preserve">    民政管理事务</t>
  </si>
  <si>
    <t>拥军优属</t>
  </si>
  <si>
    <t xml:space="preserve">      拥军优属</t>
  </si>
  <si>
    <t>老龄事务</t>
  </si>
  <si>
    <t xml:space="preserve">      老龄事务</t>
  </si>
  <si>
    <t>民间组织管理</t>
  </si>
  <si>
    <t xml:space="preserve">      民间组织管理</t>
  </si>
  <si>
    <t>行政区划和地名管理</t>
  </si>
  <si>
    <t xml:space="preserve">      行政区划和地名管理</t>
  </si>
  <si>
    <t>基层政权和社区建设</t>
  </si>
  <si>
    <t xml:space="preserve">      基层政权和社区建设</t>
  </si>
  <si>
    <t>部队供应</t>
  </si>
  <si>
    <t xml:space="preserve">      部队供应</t>
  </si>
  <si>
    <t>其他民政管理事务支出</t>
  </si>
  <si>
    <t xml:space="preserve">      其他民政管理事务支出</t>
  </si>
  <si>
    <t>补充全国社会保障基金</t>
  </si>
  <si>
    <t xml:space="preserve">    补充全国社会保障基金</t>
  </si>
  <si>
    <t>用一般公共预算补充基金</t>
  </si>
  <si>
    <t xml:space="preserve">      用一般公共预算补充基金</t>
  </si>
  <si>
    <t>用其他财政资金补充基金</t>
  </si>
  <si>
    <t xml:space="preserve">    行政事业单位离退休</t>
  </si>
  <si>
    <t xml:space="preserve">    财政对社会保险基金的补助</t>
  </si>
  <si>
    <t>行政事业单位离退休</t>
  </si>
  <si>
    <t xml:space="preserve">      归口管理的行政单位离退休</t>
  </si>
  <si>
    <t xml:space="preserve">      财政对基本养老保险基金的补助</t>
  </si>
  <si>
    <t>归口管理的行政单位离退休</t>
  </si>
  <si>
    <t xml:space="preserve">      事业单位离退休</t>
  </si>
  <si>
    <t xml:space="preserve">      财政对失业保险基金的补助</t>
  </si>
  <si>
    <t>事业单位离退休</t>
  </si>
  <si>
    <t xml:space="preserve">      离退休人员管理机构</t>
  </si>
  <si>
    <t xml:space="preserve">      财政对基本医疗保险基金的补助</t>
  </si>
  <si>
    <t>离退休人员管理机构</t>
  </si>
  <si>
    <t xml:space="preserve">      未归口管理的行政单位离退休</t>
  </si>
  <si>
    <t xml:space="preserve">      财政对工伤保险基金的补助</t>
  </si>
  <si>
    <t>未归口管理的行政单位离退休</t>
  </si>
  <si>
    <t xml:space="preserve">      机关事业单位基本养老保险缴费支出</t>
  </si>
  <si>
    <t xml:space="preserve">      财政对生育保险基金的补助</t>
  </si>
  <si>
    <t>机关事业单位基本养老保险缴费支出</t>
  </si>
  <si>
    <t xml:space="preserve">      机关事业单位职业年金缴费支出</t>
  </si>
  <si>
    <t xml:space="preserve">      财政对城乡居民基本养老保险基金的补助</t>
  </si>
  <si>
    <t>机关事业单位职业年金缴费支出</t>
  </si>
  <si>
    <t xml:space="preserve">      对机关事业单位基本养老保险基金的补助</t>
  </si>
  <si>
    <t xml:space="preserve">      财政对其他社会保险基金的补助</t>
  </si>
  <si>
    <t>对机关事业单位基本养老保险基金的补助</t>
  </si>
  <si>
    <t xml:space="preserve">      其他行政事业单位离退休支出</t>
  </si>
  <si>
    <t>其他行政事业单位离退休支出</t>
  </si>
  <si>
    <t xml:space="preserve">    企业改革补助</t>
  </si>
  <si>
    <t>企业改革补助</t>
  </si>
  <si>
    <t xml:space="preserve">      企业关闭破产补助</t>
  </si>
  <si>
    <t>企业关闭破产补助</t>
  </si>
  <si>
    <t xml:space="preserve">      厂办大集体改革补助</t>
  </si>
  <si>
    <t>厂办大集体改革补助</t>
  </si>
  <si>
    <t xml:space="preserve">      其他企业改革发展补助</t>
  </si>
  <si>
    <t>其他企业改革发展补助</t>
  </si>
  <si>
    <t xml:space="preserve">    就业补助</t>
  </si>
  <si>
    <t>就业补助</t>
  </si>
  <si>
    <t xml:space="preserve">      就业创业服务补贴</t>
  </si>
  <si>
    <t>就业创业服务补贴</t>
  </si>
  <si>
    <t xml:space="preserve">      职业培训补贴</t>
  </si>
  <si>
    <t>职业培训补贴</t>
  </si>
  <si>
    <t xml:space="preserve">      社会保险补贴</t>
  </si>
  <si>
    <t>社会保险补贴</t>
  </si>
  <si>
    <t xml:space="preserve">      公益性岗位补贴</t>
  </si>
  <si>
    <t>公益性岗位补贴</t>
  </si>
  <si>
    <t xml:space="preserve">      职业技能鉴定补贴</t>
  </si>
  <si>
    <t>职业技能鉴定补贴</t>
  </si>
  <si>
    <t xml:space="preserve">      就业见习补贴</t>
  </si>
  <si>
    <t>就业见习补贴</t>
  </si>
  <si>
    <t xml:space="preserve">      高技能人才培养补助</t>
  </si>
  <si>
    <t>高技能人才培养补助</t>
  </si>
  <si>
    <t xml:space="preserve">      求职创业补贴</t>
  </si>
  <si>
    <t>求职创业补贴</t>
  </si>
  <si>
    <t xml:space="preserve">      其他就业补助支出</t>
  </si>
  <si>
    <t>其他就业补助支出</t>
  </si>
  <si>
    <t xml:space="preserve">    抚恤</t>
  </si>
  <si>
    <t>抚恤</t>
  </si>
  <si>
    <t xml:space="preserve">      死亡抚恤</t>
  </si>
  <si>
    <t>死亡抚恤</t>
  </si>
  <si>
    <t xml:space="preserve">      伤残抚恤</t>
  </si>
  <si>
    <t>伤残抚恤</t>
  </si>
  <si>
    <t xml:space="preserve">      在乡复员、退伍军人生活补助</t>
  </si>
  <si>
    <t xml:space="preserve">      特定就业政策支出</t>
  </si>
  <si>
    <t>在乡复员、退伍军人生活补助</t>
  </si>
  <si>
    <t xml:space="preserve">      优抚事业单位支出</t>
  </si>
  <si>
    <t>优抚事业单位支出</t>
  </si>
  <si>
    <t xml:space="preserve">      义务兵优待</t>
  </si>
  <si>
    <t>义务兵优待</t>
  </si>
  <si>
    <t xml:space="preserve">      农村籍退役士兵老年生活补助</t>
  </si>
  <si>
    <t>农村籍退役士兵老年生活补助</t>
  </si>
  <si>
    <t xml:space="preserve">      其他优抚支出</t>
  </si>
  <si>
    <t>其他优抚支出</t>
  </si>
  <si>
    <t xml:space="preserve">    退役安置</t>
  </si>
  <si>
    <t>退役安置</t>
  </si>
  <si>
    <t xml:space="preserve">      退伍士兵安置</t>
  </si>
  <si>
    <t>退役士兵安置</t>
  </si>
  <si>
    <t xml:space="preserve">      军队移交政府的离退休人员安置</t>
  </si>
  <si>
    <t>军队移交政府的离退休人员安置</t>
  </si>
  <si>
    <t xml:space="preserve">      军队移交政府离退休干部管理机构</t>
  </si>
  <si>
    <t>军队移交政府离退休干部管理机构</t>
  </si>
  <si>
    <t xml:space="preserve">      退役士兵管理教育</t>
  </si>
  <si>
    <t>退役士兵管理教育</t>
  </si>
  <si>
    <t xml:space="preserve">      其他退役安置支出</t>
  </si>
  <si>
    <t>其他退役安置支出</t>
  </si>
  <si>
    <t xml:space="preserve">    社会福利</t>
  </si>
  <si>
    <t>社会福利</t>
  </si>
  <si>
    <t xml:space="preserve">      儿童福利</t>
  </si>
  <si>
    <t>儿童福利</t>
  </si>
  <si>
    <t xml:space="preserve">      老年福利</t>
  </si>
  <si>
    <t>老年福利</t>
  </si>
  <si>
    <t xml:space="preserve">      假肢矫形</t>
  </si>
  <si>
    <t>假肢矫形</t>
  </si>
  <si>
    <t xml:space="preserve">      殡葬</t>
  </si>
  <si>
    <t>殡葬</t>
  </si>
  <si>
    <t xml:space="preserve">      社会福利事业单位</t>
  </si>
  <si>
    <t>社会福利事业单位</t>
  </si>
  <si>
    <t xml:space="preserve">      其他社会福利支出</t>
  </si>
  <si>
    <t>其他社会福利支出</t>
  </si>
  <si>
    <t xml:space="preserve">    残疾人事业</t>
  </si>
  <si>
    <t>残疾人事业</t>
  </si>
  <si>
    <t xml:space="preserve">      残疾人康复</t>
  </si>
  <si>
    <t>残疾人康复</t>
  </si>
  <si>
    <t xml:space="preserve">      残疾人就业和扶贫</t>
  </si>
  <si>
    <t>残疾人就业和扶贫</t>
  </si>
  <si>
    <t xml:space="preserve">      残疾人体育</t>
  </si>
  <si>
    <t>残疾人体育</t>
  </si>
  <si>
    <t xml:space="preserve">      残疾人生活和护理补贴</t>
  </si>
  <si>
    <t>残疾人生活和护理补贴</t>
  </si>
  <si>
    <t xml:space="preserve">      其他残疾人事业支出</t>
  </si>
  <si>
    <t>其他残疾人事业支出</t>
  </si>
  <si>
    <t xml:space="preserve">    自然灾害生活救助</t>
  </si>
  <si>
    <t>自然灾害生活救助</t>
  </si>
  <si>
    <t xml:space="preserve">      中央自然灾害生活补助</t>
  </si>
  <si>
    <t>中央自然灾害生活补助</t>
  </si>
  <si>
    <t xml:space="preserve">      地方自然灾害生活补助</t>
  </si>
  <si>
    <t>地方自然灾害生活补助</t>
  </si>
  <si>
    <t xml:space="preserve">      自然灾害灾后重建补助</t>
  </si>
  <si>
    <t>自然灾害灾后重建补助</t>
  </si>
  <si>
    <t xml:space="preserve">      其他自然灾害生活救助支出</t>
  </si>
  <si>
    <t>其他自然灾害生活救助支出</t>
  </si>
  <si>
    <t xml:space="preserve">    红十字事业</t>
  </si>
  <si>
    <t>红十字事业</t>
  </si>
  <si>
    <t xml:space="preserve">      其他红十字事业支出</t>
  </si>
  <si>
    <t>其他红十字事业支出</t>
  </si>
  <si>
    <t xml:space="preserve">    最低生活保障</t>
  </si>
  <si>
    <t>最低生活保障</t>
  </si>
  <si>
    <t xml:space="preserve">      城市最低生活保障金支出</t>
  </si>
  <si>
    <t>城市最低生活保障金支出</t>
  </si>
  <si>
    <t xml:space="preserve">      农村最低生活保障金支出</t>
  </si>
  <si>
    <t>农村最低生活保障金支出</t>
  </si>
  <si>
    <t xml:space="preserve">    临时救助</t>
  </si>
  <si>
    <t>临时救助</t>
  </si>
  <si>
    <t xml:space="preserve">      临时救助支出</t>
  </si>
  <si>
    <t>临时救助支出</t>
  </si>
  <si>
    <t xml:space="preserve">      流浪乞讨人员救助支出</t>
  </si>
  <si>
    <t>流浪乞讨人员救助支出</t>
  </si>
  <si>
    <t xml:space="preserve">    特困人员救助供养</t>
  </si>
  <si>
    <t>特困人员救助供养</t>
  </si>
  <si>
    <t xml:space="preserve">      城市特困人员救助供养支出</t>
  </si>
  <si>
    <t>城市特困人员救助供养支出</t>
  </si>
  <si>
    <t xml:space="preserve">      农村特困人员救助供养支出</t>
  </si>
  <si>
    <t>农村特困人员救助供养支出</t>
  </si>
  <si>
    <t xml:space="preserve">    补充道路交通事故社会救助基金</t>
  </si>
  <si>
    <t>补充道路交通事故社会救助基金</t>
  </si>
  <si>
    <t xml:space="preserve">      交强险营业税补助基金支出</t>
  </si>
  <si>
    <t>交强险营业税补助基金支出</t>
  </si>
  <si>
    <t xml:space="preserve">      交强险罚款收入补助基金支出</t>
  </si>
  <si>
    <t>交强险罚款收入补助基金支出</t>
  </si>
  <si>
    <t xml:space="preserve">    其他生活救助</t>
  </si>
  <si>
    <t>其他生活救助</t>
  </si>
  <si>
    <t xml:space="preserve">      其他城市生活救助</t>
  </si>
  <si>
    <t xml:space="preserve">    特困人员供养</t>
  </si>
  <si>
    <t>其他城市生活救助</t>
  </si>
  <si>
    <t xml:space="preserve">      其他农村生活救助</t>
  </si>
  <si>
    <t xml:space="preserve">      城市特困人员供养支出</t>
  </si>
  <si>
    <t>其他农村生活救助</t>
  </si>
  <si>
    <t xml:space="preserve">    财政对基本养老保险基金的补助</t>
  </si>
  <si>
    <t xml:space="preserve">      农村五保供养支出</t>
  </si>
  <si>
    <t>财政对基本养老保险基金的补助</t>
  </si>
  <si>
    <t xml:space="preserve">      财政对企业职工基本养老保险基金的补助</t>
  </si>
  <si>
    <t>财政对企业职工基本养老保险基金的补助</t>
  </si>
  <si>
    <t>财政对城乡居民基本养老保险基金的补助</t>
  </si>
  <si>
    <t xml:space="preserve">      财政对其他基本养老保险基金的补助</t>
  </si>
  <si>
    <t>财政对其他基本养老保险基金的补助</t>
  </si>
  <si>
    <t xml:space="preserve">    财政对其他社会保险基金的补助</t>
  </si>
  <si>
    <t>财政对其他社会保险基金的补助</t>
  </si>
  <si>
    <t>财政对失业保险基金的补助</t>
  </si>
  <si>
    <t>财政对工伤保险基金的补助</t>
  </si>
  <si>
    <t xml:space="preserve">    其他社会保障和就业支出(款)</t>
  </si>
  <si>
    <t>财政对生育保险基金的补助</t>
  </si>
  <si>
    <t xml:space="preserve">      其他财政对社会保险基金的补助</t>
  </si>
  <si>
    <t xml:space="preserve">      其他社会保障和就业支出（项）</t>
  </si>
  <si>
    <t>其他财政对社会保险基金的补助</t>
  </si>
  <si>
    <t xml:space="preserve">  医疗卫生与计划生育支出</t>
  </si>
  <si>
    <t>其他社会保障和就业支出</t>
  </si>
  <si>
    <t xml:space="preserve">      其他社会保障和就业支出(项)</t>
  </si>
  <si>
    <t xml:space="preserve">    医疗卫生与计划生育管理事务</t>
  </si>
  <si>
    <t>社会保险基金支出</t>
  </si>
  <si>
    <t>企业职工基本养老保险基金支出</t>
  </si>
  <si>
    <t>基本养老金</t>
  </si>
  <si>
    <t xml:space="preserve">      其他医疗卫生与计划生育管理事务支出</t>
  </si>
  <si>
    <t>医疗补助金</t>
  </si>
  <si>
    <t xml:space="preserve">    公立医院</t>
  </si>
  <si>
    <t>丧葬抚恤补助</t>
  </si>
  <si>
    <t xml:space="preserve">      综合医院</t>
  </si>
  <si>
    <t>其他企业职工基本养老保险基金支出</t>
  </si>
  <si>
    <t xml:space="preserve">      中医(民族)医院</t>
  </si>
  <si>
    <t>失业保险基金支出</t>
  </si>
  <si>
    <t xml:space="preserve">      传染病医院</t>
  </si>
  <si>
    <t>失业保险金</t>
  </si>
  <si>
    <t xml:space="preserve">      职业病防治医院</t>
  </si>
  <si>
    <t>医疗保险费</t>
  </si>
  <si>
    <t xml:space="preserve">      精神病医院</t>
  </si>
  <si>
    <t xml:space="preserve">      妇产医院</t>
  </si>
  <si>
    <t>职业培训和职业介绍补贴</t>
  </si>
  <si>
    <t xml:space="preserve">      儿童医院</t>
  </si>
  <si>
    <t>其他失业保险基金支出</t>
  </si>
  <si>
    <t xml:space="preserve">      其他专科医院</t>
  </si>
  <si>
    <t>城镇职工基本医疗保险基金支出</t>
  </si>
  <si>
    <t xml:space="preserve">      福利医院</t>
  </si>
  <si>
    <t>城镇职工基本医疗保险统筹基金</t>
  </si>
  <si>
    <t xml:space="preserve">      行业医院</t>
  </si>
  <si>
    <t>医疗保险个人账户基金</t>
  </si>
  <si>
    <t xml:space="preserve">      处理医疗欠费</t>
  </si>
  <si>
    <t>其他城镇职工基本医疗保险基金支出</t>
  </si>
  <si>
    <t xml:space="preserve">      其他公立医院支出</t>
  </si>
  <si>
    <t>工伤保险基金支出</t>
  </si>
  <si>
    <t xml:space="preserve">    基层医疗卫生机构</t>
  </si>
  <si>
    <t>工伤保险待遇</t>
  </si>
  <si>
    <t xml:space="preserve">      城市社区卫生机构</t>
  </si>
  <si>
    <t>劳动能力鉴定支出</t>
  </si>
  <si>
    <t xml:space="preserve">      乡镇卫生院</t>
  </si>
  <si>
    <t>工伤预防费用支出</t>
  </si>
  <si>
    <t xml:space="preserve">      其他基层医疗卫生机构支出</t>
  </si>
  <si>
    <t>其他工伤保险基金支出</t>
  </si>
  <si>
    <t xml:space="preserve">    公共卫生</t>
  </si>
  <si>
    <t>生育保险基金支出</t>
  </si>
  <si>
    <t xml:space="preserve">      疾病预防控制机构</t>
  </si>
  <si>
    <t>生育医疗费用支出</t>
  </si>
  <si>
    <t xml:space="preserve">      卫生监督机构</t>
  </si>
  <si>
    <t>生育津贴支出</t>
  </si>
  <si>
    <t xml:space="preserve">      妇幼保健机构</t>
  </si>
  <si>
    <t>其他生育保险基金支出</t>
  </si>
  <si>
    <t xml:space="preserve">      精神卫生机构</t>
  </si>
  <si>
    <t>新型农村合作医疗基金支出</t>
  </si>
  <si>
    <t xml:space="preserve">      应急救治机构</t>
  </si>
  <si>
    <t>新型农村合作医疗基金医疗待遇支出</t>
  </si>
  <si>
    <t xml:space="preserve">      采供血机构</t>
  </si>
  <si>
    <t>大病医疗保险支出</t>
  </si>
  <si>
    <t xml:space="preserve">      其他专业公共卫生机构</t>
  </si>
  <si>
    <t>其他新型农村合作医疗基金支出</t>
  </si>
  <si>
    <t xml:space="preserve">      基本公共卫生服务</t>
  </si>
  <si>
    <t>城镇居民基本医疗保险基金支出</t>
  </si>
  <si>
    <t xml:space="preserve">      重大公共卫生专项</t>
  </si>
  <si>
    <t>城镇居民基本医疗保险基金医疗待遇支出</t>
  </si>
  <si>
    <t xml:space="preserve">      突发公共卫生事件应急处理</t>
  </si>
  <si>
    <t xml:space="preserve">      其他公共卫生支出</t>
  </si>
  <si>
    <t>其他城镇居民基本医疗保险基金支出</t>
  </si>
  <si>
    <t xml:space="preserve">    医疗保障</t>
  </si>
  <si>
    <t>基础养老金支出</t>
  </si>
  <si>
    <t xml:space="preserve">      行政单位医疗</t>
  </si>
  <si>
    <t>个人账户养老金支出</t>
  </si>
  <si>
    <t xml:space="preserve">    中医药</t>
  </si>
  <si>
    <t xml:space="preserve">      事业单位医疗</t>
  </si>
  <si>
    <t>丧葬抚恤补助支出</t>
  </si>
  <si>
    <t xml:space="preserve">      中医(民族医)药专项</t>
  </si>
  <si>
    <t xml:space="preserve">      公务员医疗补助</t>
  </si>
  <si>
    <t>其他城乡居民基本养老保险基金支出</t>
  </si>
  <si>
    <t xml:space="preserve">      其他中医药支出</t>
  </si>
  <si>
    <t xml:space="preserve">      优抚对象医疗补助</t>
  </si>
  <si>
    <t>机关事业单位基本养老保险基金支出</t>
  </si>
  <si>
    <t xml:space="preserve">    计划生育事务</t>
  </si>
  <si>
    <t xml:space="preserve">      新型农村合作医疗</t>
  </si>
  <si>
    <t>基本养老金支出</t>
  </si>
  <si>
    <t xml:space="preserve">      计划生育机构</t>
  </si>
  <si>
    <t xml:space="preserve">      城镇居民基本医疗保险</t>
  </si>
  <si>
    <t>其他机关事业单位基本养老保险基金支出</t>
  </si>
  <si>
    <t xml:space="preserve">      计划生育服务</t>
  </si>
  <si>
    <t xml:space="preserve">      城乡医疗救助</t>
  </si>
  <si>
    <t>城乡居民基本医疗保险基金支出</t>
  </si>
  <si>
    <t xml:space="preserve">      其他计划生育事务支出</t>
  </si>
  <si>
    <t xml:space="preserve">      疾病应急救助</t>
  </si>
  <si>
    <t>城乡居民基本医疗保险基金医疗待遇支出</t>
  </si>
  <si>
    <t xml:space="preserve">    食品和药品监督管理事务</t>
  </si>
  <si>
    <t xml:space="preserve">      其他医疗保障支出</t>
  </si>
  <si>
    <t>其他城乡居民基本医疗保险基金支出</t>
  </si>
  <si>
    <t>其他社会保险基金支出</t>
  </si>
  <si>
    <t>医疗卫生与计划生育支出</t>
  </si>
  <si>
    <t xml:space="preserve">      药品事务</t>
  </si>
  <si>
    <t>医疗卫生与计划生育管理事务</t>
  </si>
  <si>
    <t xml:space="preserve">      化妆品事务</t>
  </si>
  <si>
    <t xml:space="preserve">      医疗器械事务</t>
  </si>
  <si>
    <t xml:space="preserve">      食品安全事务</t>
  </si>
  <si>
    <t>其他医疗卫生与计划生育管理事务支出</t>
  </si>
  <si>
    <t xml:space="preserve">      其他食品和药品监督管理事务支出</t>
  </si>
  <si>
    <t>公立医院</t>
  </si>
  <si>
    <t xml:space="preserve">    行政事业单位医疗</t>
  </si>
  <si>
    <t>综合医院</t>
  </si>
  <si>
    <t>中医（民族）医院</t>
  </si>
  <si>
    <t>传染病医院</t>
  </si>
  <si>
    <t>职业病防治医院</t>
  </si>
  <si>
    <t xml:space="preserve">      其他行政事业单位医疗支出</t>
  </si>
  <si>
    <t>精神病医院</t>
  </si>
  <si>
    <t xml:space="preserve">    财政对基本医疗保险基金的补助</t>
  </si>
  <si>
    <t>妇产医院</t>
  </si>
  <si>
    <t xml:space="preserve">      财政对城镇职工基本医疗保险基金的补助</t>
  </si>
  <si>
    <t>儿童医院</t>
  </si>
  <si>
    <t xml:space="preserve">      财政对城乡居民基本医疗保险基金的补助</t>
  </si>
  <si>
    <t>其他专科医院</t>
  </si>
  <si>
    <t xml:space="preserve">      财政对新型农村合作医疗基金的补助</t>
  </si>
  <si>
    <t xml:space="preserve">    其他医疗卫生与计划生育支出</t>
  </si>
  <si>
    <t>福利医院</t>
  </si>
  <si>
    <t xml:space="preserve">      财政对城镇居民基本医疗保险基金的补助</t>
  </si>
  <si>
    <t xml:space="preserve">      其他医疗卫生与计划生育支出</t>
  </si>
  <si>
    <t>行业医院</t>
  </si>
  <si>
    <t xml:space="preserve">      财政对其他基本医疗保险基金的补助</t>
  </si>
  <si>
    <t xml:space="preserve">  节能环保支出</t>
  </si>
  <si>
    <t>处理医疗欠费</t>
  </si>
  <si>
    <t xml:space="preserve">    医疗救助</t>
  </si>
  <si>
    <t xml:space="preserve">    环境保护管理事务</t>
  </si>
  <si>
    <t>其他公立医院支出</t>
  </si>
  <si>
    <t>基层医疗卫生机构</t>
  </si>
  <si>
    <t xml:space="preserve">      疾病医疗救助</t>
  </si>
  <si>
    <t>城市社区卫生机构</t>
  </si>
  <si>
    <t xml:space="preserve">      其他医疗救助支出</t>
  </si>
  <si>
    <t>乡镇卫生院</t>
  </si>
  <si>
    <t xml:space="preserve">    优抚对象医疗</t>
  </si>
  <si>
    <t xml:space="preserve">      环境保护宣传</t>
  </si>
  <si>
    <t>其他基层医疗卫生机构支出</t>
  </si>
  <si>
    <t xml:space="preserve">      环境保护法规、规划及标准</t>
  </si>
  <si>
    <t>公共卫生</t>
  </si>
  <si>
    <t xml:space="preserve">      其他优抚对象医疗支出</t>
  </si>
  <si>
    <t xml:space="preserve">      环境国际合作及履约</t>
  </si>
  <si>
    <t>疾病预防控制机构</t>
  </si>
  <si>
    <t xml:space="preserve">      环境保护行政许可</t>
  </si>
  <si>
    <t>卫生监督机构</t>
  </si>
  <si>
    <t xml:space="preserve">      其他环境保护管理事务支出</t>
  </si>
  <si>
    <t>妇幼保健机构</t>
  </si>
  <si>
    <t xml:space="preserve">    环境监测与监察</t>
  </si>
  <si>
    <t>精神卫生机构</t>
  </si>
  <si>
    <t xml:space="preserve">      建设项目环评审查与监督</t>
  </si>
  <si>
    <t>应急救治机构</t>
  </si>
  <si>
    <t xml:space="preserve">      核与辐射安全监督</t>
  </si>
  <si>
    <t>采供血机构</t>
  </si>
  <si>
    <t xml:space="preserve">      其他环境监测与监察支出</t>
  </si>
  <si>
    <t>其他专业公共卫生机构</t>
  </si>
  <si>
    <t xml:space="preserve">    污染防治</t>
  </si>
  <si>
    <t>基本公共卫生服务</t>
  </si>
  <si>
    <t xml:space="preserve">      大气</t>
  </si>
  <si>
    <t>重大公共卫生专项</t>
  </si>
  <si>
    <t xml:space="preserve">      水体</t>
  </si>
  <si>
    <t>突发公共卫生事件应急处理</t>
  </si>
  <si>
    <t xml:space="preserve">      噪声</t>
  </si>
  <si>
    <t>其他公共卫生支出</t>
  </si>
  <si>
    <t xml:space="preserve">      固体废弃物与化学品</t>
  </si>
  <si>
    <t>中医药</t>
  </si>
  <si>
    <t xml:space="preserve">      放射源和放射性废物监管</t>
  </si>
  <si>
    <t>中医（民族医）药专项</t>
  </si>
  <si>
    <t xml:space="preserve">      辐射</t>
  </si>
  <si>
    <t>其他中医药支出</t>
  </si>
  <si>
    <t xml:space="preserve">      排污费安排的支出</t>
  </si>
  <si>
    <t>计划生育事务</t>
  </si>
  <si>
    <t xml:space="preserve">      其他污染防治支出</t>
  </si>
  <si>
    <t>计划生育机构</t>
  </si>
  <si>
    <t xml:space="preserve">    自然生态保护</t>
  </si>
  <si>
    <t>计划生育服务</t>
  </si>
  <si>
    <t xml:space="preserve">      生态保护</t>
  </si>
  <si>
    <t>其他计划生育事务支出</t>
  </si>
  <si>
    <t xml:space="preserve">      农村环境保护</t>
  </si>
  <si>
    <t>食品和药品监督管理事务</t>
  </si>
  <si>
    <t xml:space="preserve">      自然保护区</t>
  </si>
  <si>
    <t xml:space="preserve">      生物及物种资源保护</t>
  </si>
  <si>
    <t xml:space="preserve">      其他自然生态保护支出</t>
  </si>
  <si>
    <t xml:space="preserve">    天然林保护</t>
  </si>
  <si>
    <t>药品事务</t>
  </si>
  <si>
    <t xml:space="preserve">      森林管护</t>
  </si>
  <si>
    <t>化妆品事务</t>
  </si>
  <si>
    <t xml:space="preserve">      社会保险补助</t>
  </si>
  <si>
    <t>医疗器械事务</t>
  </si>
  <si>
    <t xml:space="preserve">      政策性社会性支出补助</t>
  </si>
  <si>
    <t>食品安全事务</t>
  </si>
  <si>
    <t xml:space="preserve">      天然林保护工程建设 </t>
  </si>
  <si>
    <t xml:space="preserve">      其他天然林保护支出</t>
  </si>
  <si>
    <t>其他食品和药品监督管理事务支出</t>
  </si>
  <si>
    <t xml:space="preserve">    退耕还林</t>
  </si>
  <si>
    <t>行政事业单位医疗</t>
  </si>
  <si>
    <t xml:space="preserve">      退耕现金</t>
  </si>
  <si>
    <t>行政单位医疗</t>
  </si>
  <si>
    <t xml:space="preserve">      退耕还林粮食折现补贴</t>
  </si>
  <si>
    <t>事业单位医疗</t>
  </si>
  <si>
    <t xml:space="preserve">      退耕还林粮食费用补贴</t>
  </si>
  <si>
    <t>公务员医疗补助</t>
  </si>
  <si>
    <t xml:space="preserve">      退耕还林工程建设</t>
  </si>
  <si>
    <t>其他行政事业单位医疗支出</t>
  </si>
  <si>
    <t xml:space="preserve">      其他退耕还林支出</t>
  </si>
  <si>
    <t>财政对基本医疗保险基金的补助</t>
  </si>
  <si>
    <t xml:space="preserve">    风沙荒漠治理</t>
  </si>
  <si>
    <t>财政对城镇职工基本医疗保险基金的补助</t>
  </si>
  <si>
    <t xml:space="preserve">      京津风沙源治理工程建设</t>
  </si>
  <si>
    <t>财政对城乡居民基本医疗保险基金的补助</t>
  </si>
  <si>
    <t xml:space="preserve">      其他风沙荒漠治理支出</t>
  </si>
  <si>
    <t>财政对新型农村合作医疗基金的补助</t>
  </si>
  <si>
    <t xml:space="preserve">    退牧还草</t>
  </si>
  <si>
    <t>财政对城镇居民基本医疗保险基金的补助</t>
  </si>
  <si>
    <t xml:space="preserve">      退牧还草工程建设</t>
  </si>
  <si>
    <t>财政对其他基本医疗保险基金的补助</t>
  </si>
  <si>
    <t xml:space="preserve">      其他退牧还草支出</t>
  </si>
  <si>
    <t>医疗救助</t>
  </si>
  <si>
    <t xml:space="preserve">    已垦草原退耕还草(款)</t>
  </si>
  <si>
    <t>城乡医疗救助</t>
  </si>
  <si>
    <t xml:space="preserve">      已垦草原退耕还草(项)</t>
  </si>
  <si>
    <t>疾病应急救助</t>
  </si>
  <si>
    <t xml:space="preserve">    能源节约利用(款)</t>
  </si>
  <si>
    <t>其他医疗救助支出</t>
  </si>
  <si>
    <t xml:space="preserve">      能源节能利用(项)</t>
  </si>
  <si>
    <t>优抚对象医疗</t>
  </si>
  <si>
    <t xml:space="preserve">    污染减排</t>
  </si>
  <si>
    <t>优抚对象医疗补助</t>
  </si>
  <si>
    <t xml:space="preserve">       环境监测与信息</t>
  </si>
  <si>
    <t>其他优抚对象医疗支出</t>
  </si>
  <si>
    <t xml:space="preserve">       环境执法监察</t>
  </si>
  <si>
    <t>其他医疗卫生与计划生育支出</t>
  </si>
  <si>
    <t xml:space="preserve">       减排专项支出</t>
  </si>
  <si>
    <t xml:space="preserve">       清洁生产专项支出</t>
  </si>
  <si>
    <t>节能环保支出</t>
  </si>
  <si>
    <t xml:space="preserve">       其他污染减排支出</t>
  </si>
  <si>
    <t>环境保护管理事务</t>
  </si>
  <si>
    <t xml:space="preserve">    可再生能源(款)</t>
  </si>
  <si>
    <t xml:space="preserve">       可再生能源(项)</t>
  </si>
  <si>
    <t xml:space="preserve">    循环经济(款)</t>
  </si>
  <si>
    <t xml:space="preserve">       循环经济(项)</t>
  </si>
  <si>
    <t>环境保护宣传</t>
  </si>
  <si>
    <t xml:space="preserve">    能源管理事务</t>
  </si>
  <si>
    <t>环境保护法规、规划及标准</t>
  </si>
  <si>
    <t>环境国际合作及履约</t>
  </si>
  <si>
    <t>环境保护行政许可</t>
  </si>
  <si>
    <t>其他环境保护管理事务支出</t>
  </si>
  <si>
    <t xml:space="preserve">      能源预测预警</t>
  </si>
  <si>
    <t>环境监测与监察</t>
  </si>
  <si>
    <t xml:space="preserve">      能源战略规划与实施</t>
  </si>
  <si>
    <t>建设项目环评审查与监督</t>
  </si>
  <si>
    <t xml:space="preserve">      能源科技装备</t>
  </si>
  <si>
    <t>核与辐射安全监督</t>
  </si>
  <si>
    <t xml:space="preserve">      能源行业管理</t>
  </si>
  <si>
    <t>其他环境监测与监察支出</t>
  </si>
  <si>
    <t xml:space="preserve">      能源管理</t>
  </si>
  <si>
    <t>污染防治</t>
  </si>
  <si>
    <t xml:space="preserve">      石油储备发展管理</t>
  </si>
  <si>
    <t>大气</t>
  </si>
  <si>
    <t xml:space="preserve">      能源调查</t>
  </si>
  <si>
    <t>水体</t>
  </si>
  <si>
    <t>噪声</t>
  </si>
  <si>
    <t xml:space="preserve">      农村电网建设</t>
  </si>
  <si>
    <t>固体废弃物与化学品</t>
  </si>
  <si>
    <t>放射源和放射性废物监管</t>
  </si>
  <si>
    <t xml:space="preserve">      其他能源管理事务支出</t>
  </si>
  <si>
    <t>辐射</t>
  </si>
  <si>
    <t xml:space="preserve">    其他节能环保支出(款)</t>
  </si>
  <si>
    <t>排污费安排的支出</t>
  </si>
  <si>
    <t xml:space="preserve">      其他节能环保支出(项)</t>
  </si>
  <si>
    <t>其他污染防治支出</t>
  </si>
  <si>
    <t xml:space="preserve">  城乡社区支出</t>
  </si>
  <si>
    <t>自然生态保护</t>
  </si>
  <si>
    <t xml:space="preserve">    城乡社区管理事务</t>
  </si>
  <si>
    <t>生态保护</t>
  </si>
  <si>
    <t>农村环境保护</t>
  </si>
  <si>
    <t>自然保护区</t>
  </si>
  <si>
    <t>生物及物种资源保护</t>
  </si>
  <si>
    <t xml:space="preserve">      城管执法</t>
  </si>
  <si>
    <t>其他自然生态保护支出</t>
  </si>
  <si>
    <t xml:space="preserve">      工程建设标准规范编制与监管</t>
  </si>
  <si>
    <t>天然林保护</t>
  </si>
  <si>
    <t xml:space="preserve">      工程建设管理</t>
  </si>
  <si>
    <t>森林管护</t>
  </si>
  <si>
    <t xml:space="preserve">      市政公用行业市场监管</t>
  </si>
  <si>
    <t>社会保险补助</t>
  </si>
  <si>
    <t xml:space="preserve">      国家重点风景区规划与保护</t>
  </si>
  <si>
    <t>政策性社会性支出补助</t>
  </si>
  <si>
    <t xml:space="preserve">      住宅建设与房地产市场监管</t>
  </si>
  <si>
    <t>天然林保护工程建设</t>
  </si>
  <si>
    <t xml:space="preserve">      执业资格注册、资质审查</t>
  </si>
  <si>
    <t>其他天然林保护支出</t>
  </si>
  <si>
    <t xml:space="preserve">      其他城乡社区管理事务支出</t>
  </si>
  <si>
    <t>退耕还林</t>
  </si>
  <si>
    <t xml:space="preserve">    城乡社区规划与管理(款)</t>
  </si>
  <si>
    <t>退耕现金</t>
  </si>
  <si>
    <t xml:space="preserve">      城乡社区规划与管理(项)</t>
  </si>
  <si>
    <t>退耕还林粮食折现补贴</t>
  </si>
  <si>
    <t xml:space="preserve">    城乡社区公共设施</t>
  </si>
  <si>
    <t>退耕还林粮食费用补贴</t>
  </si>
  <si>
    <t xml:space="preserve">      小城镇基础设施建设</t>
  </si>
  <si>
    <t>退耕还林工程建设</t>
  </si>
  <si>
    <t xml:space="preserve">      其他城乡社区公共设施支出</t>
  </si>
  <si>
    <t>其他退耕还林支出</t>
  </si>
  <si>
    <t xml:space="preserve">    城乡社区环境卫生(款)</t>
  </si>
  <si>
    <t>风沙荒漠治理</t>
  </si>
  <si>
    <t xml:space="preserve">      城乡社区环境卫生(项)</t>
  </si>
  <si>
    <t>京津风沙源治理工程建设</t>
  </si>
  <si>
    <t xml:space="preserve">    建设市场管理与监督(款)</t>
  </si>
  <si>
    <t>其他风沙荒漠治理支出</t>
  </si>
  <si>
    <t xml:space="preserve">      建设市场管理与监督(项)</t>
  </si>
  <si>
    <t>退牧还草</t>
  </si>
  <si>
    <t xml:space="preserve">    其他城乡社区支出(款)</t>
  </si>
  <si>
    <t>退牧还草工程建设</t>
  </si>
  <si>
    <t xml:space="preserve">      其他城乡社区支出(项)</t>
  </si>
  <si>
    <t>其他退牧还草支出</t>
  </si>
  <si>
    <t xml:space="preserve">  农林水支出</t>
  </si>
  <si>
    <t>已垦草原退耕还草</t>
  </si>
  <si>
    <t xml:space="preserve">    农业</t>
  </si>
  <si>
    <t>能源节约利用</t>
  </si>
  <si>
    <t>污染减排</t>
  </si>
  <si>
    <t>环境监测与信息</t>
  </si>
  <si>
    <t xml:space="preserve">      农垦运行</t>
  </si>
  <si>
    <t>环境执法监察</t>
  </si>
  <si>
    <t xml:space="preserve">      科技转化与推广服务</t>
  </si>
  <si>
    <t>减排专项支出</t>
  </si>
  <si>
    <t xml:space="preserve">      病虫害控制</t>
  </si>
  <si>
    <t>清洁生产专项支出</t>
  </si>
  <si>
    <t xml:space="preserve">      农产品质量安全</t>
  </si>
  <si>
    <t>其他污染减排支出</t>
  </si>
  <si>
    <t xml:space="preserve">      执法监管</t>
  </si>
  <si>
    <t>可再生能源</t>
  </si>
  <si>
    <t xml:space="preserve">      统计监测与信息服务</t>
  </si>
  <si>
    <t xml:space="preserve">      农业行业业务管理</t>
  </si>
  <si>
    <t>循环经济</t>
  </si>
  <si>
    <t xml:space="preserve">      对外交流与合作</t>
  </si>
  <si>
    <t xml:space="preserve">      防灾救灾</t>
  </si>
  <si>
    <t>能源管理事务</t>
  </si>
  <si>
    <t xml:space="preserve">      稳定农民收入补贴</t>
  </si>
  <si>
    <t xml:space="preserve">      农业结构调整补贴</t>
  </si>
  <si>
    <t xml:space="preserve">      农业生产支持补贴</t>
  </si>
  <si>
    <t xml:space="preserve">      农业组织化与产业化经营</t>
  </si>
  <si>
    <t>能源预测预警</t>
  </si>
  <si>
    <t xml:space="preserve">      农产品加工与促销</t>
  </si>
  <si>
    <t>能源战略规划与实施</t>
  </si>
  <si>
    <t xml:space="preserve">      农村公益事业</t>
  </si>
  <si>
    <t>能源科技装备</t>
  </si>
  <si>
    <t xml:space="preserve">      综合财力补助</t>
  </si>
  <si>
    <t>能源行业管理</t>
  </si>
  <si>
    <t xml:space="preserve">      农业资源保护修复与利用</t>
  </si>
  <si>
    <t>能源管理</t>
  </si>
  <si>
    <t xml:space="preserve">      农村道路建设</t>
  </si>
  <si>
    <t>石油储备发展管理</t>
  </si>
  <si>
    <t xml:space="preserve">      成品油价格改革对渔业的补贴</t>
  </si>
  <si>
    <t>能源调查</t>
  </si>
  <si>
    <t xml:space="preserve">      对高校毕业生到基层任职补助</t>
  </si>
  <si>
    <t xml:space="preserve">      其他农业支出</t>
  </si>
  <si>
    <t>农村电网建设</t>
  </si>
  <si>
    <t xml:space="preserve">    林业</t>
  </si>
  <si>
    <t>其他能源管理事务支出</t>
  </si>
  <si>
    <t>其他节能环保支出</t>
  </si>
  <si>
    <t xml:space="preserve">      林业事业机构</t>
  </si>
  <si>
    <t>城乡社区支出</t>
  </si>
  <si>
    <t xml:space="preserve">      森林培育</t>
  </si>
  <si>
    <t>城乡社区管理事务</t>
  </si>
  <si>
    <t xml:space="preserve">      林业技术推广</t>
  </si>
  <si>
    <t xml:space="preserve">      森林资源管理</t>
  </si>
  <si>
    <t xml:space="preserve">      森林资源监测</t>
  </si>
  <si>
    <t xml:space="preserve">      森林生态效益补偿</t>
  </si>
  <si>
    <t>城管执法</t>
  </si>
  <si>
    <t xml:space="preserve">      林业自然保护区</t>
  </si>
  <si>
    <t>工程建设标准规范编制与监管</t>
  </si>
  <si>
    <t xml:space="preserve">      动植物保护</t>
  </si>
  <si>
    <t>工程建设管理</t>
  </si>
  <si>
    <t xml:space="preserve">      湿地保护</t>
  </si>
  <si>
    <t>市政公用行业市场监管</t>
  </si>
  <si>
    <t xml:space="preserve">      林业执法与监督</t>
  </si>
  <si>
    <t>国家重点风景区规划与保护</t>
  </si>
  <si>
    <t xml:space="preserve">      林业检疫检测</t>
  </si>
  <si>
    <t>住宅建设与房地产市场监管</t>
  </si>
  <si>
    <t xml:space="preserve">      防沙治沙</t>
  </si>
  <si>
    <t>执业资格注册、资质审查</t>
  </si>
  <si>
    <t xml:space="preserve">      林业质量安全</t>
  </si>
  <si>
    <t>其他城乡社区管理事务支出</t>
  </si>
  <si>
    <t xml:space="preserve">      林业工程与项目管理</t>
  </si>
  <si>
    <t>城乡社区规划与管理</t>
  </si>
  <si>
    <t xml:space="preserve">      林业对外合作与交流</t>
  </si>
  <si>
    <t xml:space="preserve">      林业产业化</t>
  </si>
  <si>
    <t>城乡社区公共设施</t>
  </si>
  <si>
    <t xml:space="preserve">      信息管理</t>
  </si>
  <si>
    <t>小城镇基础设施建设</t>
  </si>
  <si>
    <t xml:space="preserve">      林业政策制定与宣传</t>
  </si>
  <si>
    <t>其他城乡社区公共设施支出</t>
  </si>
  <si>
    <t xml:space="preserve">      林业资金审计稽查</t>
  </si>
  <si>
    <t>城乡社区环境卫生</t>
  </si>
  <si>
    <t xml:space="preserve">      林区公共支出</t>
  </si>
  <si>
    <t xml:space="preserve">      林业贷款贴息</t>
  </si>
  <si>
    <t>建设市场管理与监督</t>
  </si>
  <si>
    <t xml:space="preserve">      成品油价格改革对林业的补贴</t>
  </si>
  <si>
    <t xml:space="preserve">      林业防灾减灾</t>
  </si>
  <si>
    <t>其他城乡社区支出</t>
  </si>
  <si>
    <t xml:space="preserve">      其他林业支出</t>
  </si>
  <si>
    <t xml:space="preserve">    水利</t>
  </si>
  <si>
    <t>农林水支出</t>
  </si>
  <si>
    <t>农业</t>
  </si>
  <si>
    <t xml:space="preserve">      水利行业业务管理</t>
  </si>
  <si>
    <t xml:space="preserve">      水利工程建设</t>
  </si>
  <si>
    <t xml:space="preserve">      水利工程运行与维护</t>
  </si>
  <si>
    <t>农垦运行</t>
  </si>
  <si>
    <t xml:space="preserve">      长江黄河等流域管理</t>
  </si>
  <si>
    <t>科技转化与推广服务</t>
  </si>
  <si>
    <t xml:space="preserve">      水利前期工作</t>
  </si>
  <si>
    <t>病虫害控制</t>
  </si>
  <si>
    <t xml:space="preserve">      水利执法监督</t>
  </si>
  <si>
    <t>农产品质量安全</t>
  </si>
  <si>
    <t xml:space="preserve">      水土保持</t>
  </si>
  <si>
    <t>执法监管</t>
  </si>
  <si>
    <t xml:space="preserve">      水资源节约管理与保护</t>
  </si>
  <si>
    <t>统计监测与信息服务</t>
  </si>
  <si>
    <t xml:space="preserve">      水质监测</t>
  </si>
  <si>
    <t>农业行业业务管理</t>
  </si>
  <si>
    <t xml:space="preserve">      水文测报</t>
  </si>
  <si>
    <t>对外交流与合作</t>
  </si>
  <si>
    <t xml:space="preserve">      防汛</t>
  </si>
  <si>
    <t>防灾救灾</t>
  </si>
  <si>
    <t xml:space="preserve">      抗旱</t>
  </si>
  <si>
    <t>稳定农民收入补贴</t>
  </si>
  <si>
    <t xml:space="preserve">      农田水利</t>
  </si>
  <si>
    <t>农业结构调整补贴</t>
  </si>
  <si>
    <t xml:space="preserve">      水利技术推广</t>
  </si>
  <si>
    <t>农业生产支持补贴</t>
  </si>
  <si>
    <t xml:space="preserve">      国际河流治理与管理</t>
  </si>
  <si>
    <t>农业组织化与产业化经营</t>
  </si>
  <si>
    <t xml:space="preserve">      江河湖库水系综合整治</t>
  </si>
  <si>
    <t>农产品加工与促销</t>
  </si>
  <si>
    <t xml:space="preserve">      大中型水库移民后期扶持专项支出</t>
  </si>
  <si>
    <t>农村公益事业</t>
  </si>
  <si>
    <t xml:space="preserve">      水利安全监督</t>
  </si>
  <si>
    <t>综合财力补助</t>
  </si>
  <si>
    <t xml:space="preserve">      水资源费安排的支出</t>
  </si>
  <si>
    <t>农业资源保护修复与利用</t>
  </si>
  <si>
    <t xml:space="preserve">      砂石资源费支出</t>
  </si>
  <si>
    <t>农村道路建设</t>
  </si>
  <si>
    <t>成品油价格改革对渔业的补贴</t>
  </si>
  <si>
    <t xml:space="preserve">      水利建设移民支出</t>
  </si>
  <si>
    <t>对高校毕业生到基层任职补助</t>
  </si>
  <si>
    <t xml:space="preserve">      农村人畜饮水</t>
  </si>
  <si>
    <t>其他农业支出</t>
  </si>
  <si>
    <t xml:space="preserve">      其他水利支出</t>
  </si>
  <si>
    <t>林业</t>
  </si>
  <si>
    <t xml:space="preserve">    南水北调</t>
  </si>
  <si>
    <t>林业事业机构</t>
  </si>
  <si>
    <t xml:space="preserve">      南水北调工程建设</t>
  </si>
  <si>
    <t>森林培育</t>
  </si>
  <si>
    <t xml:space="preserve">      政策研究与信息管理</t>
  </si>
  <si>
    <t>林业技术推广</t>
  </si>
  <si>
    <t xml:space="preserve">      工程稽查</t>
  </si>
  <si>
    <t>森林资源管理</t>
  </si>
  <si>
    <t xml:space="preserve">      前期工作</t>
  </si>
  <si>
    <t>森林资源监测</t>
  </si>
  <si>
    <t xml:space="preserve">      南水北调技术推广</t>
  </si>
  <si>
    <t>森林生态效益补偿</t>
  </si>
  <si>
    <t xml:space="preserve">      环境、移民及水资源管理与保护</t>
  </si>
  <si>
    <t>林业自然保护区</t>
  </si>
  <si>
    <t xml:space="preserve">      其他南水北调支出</t>
  </si>
  <si>
    <t>动植物保护</t>
  </si>
  <si>
    <t xml:space="preserve">    扶贫</t>
  </si>
  <si>
    <t>湿地保护</t>
  </si>
  <si>
    <t>林业执法与监督</t>
  </si>
  <si>
    <t>林业检疫检测</t>
  </si>
  <si>
    <t>防沙治沙</t>
  </si>
  <si>
    <t xml:space="preserve">      农村基础设施建设</t>
  </si>
  <si>
    <t>林业质量安全</t>
  </si>
  <si>
    <t xml:space="preserve">      生产发展</t>
  </si>
  <si>
    <t>林业工程与项目管理</t>
  </si>
  <si>
    <t xml:space="preserve">      社会发展</t>
  </si>
  <si>
    <t>林业对外合作与交流</t>
  </si>
  <si>
    <t xml:space="preserve">      扶贫贷款奖补和贴息</t>
  </si>
  <si>
    <t>林业产业化</t>
  </si>
  <si>
    <t xml:space="preserve">      “三西”农业建设专项补助</t>
  </si>
  <si>
    <t>信息管理</t>
  </si>
  <si>
    <t xml:space="preserve">      扶贫事业机构</t>
  </si>
  <si>
    <t>林业政策制定与宣传</t>
  </si>
  <si>
    <t xml:space="preserve">      其他扶贫支出</t>
  </si>
  <si>
    <t>林业资金审计稽查</t>
  </si>
  <si>
    <t xml:space="preserve">    农业综合开发</t>
  </si>
  <si>
    <t>林区公共支出</t>
  </si>
  <si>
    <t>林业贷款贴息</t>
  </si>
  <si>
    <t xml:space="preserve">      土地治理</t>
  </si>
  <si>
    <t>成品油价格改革对林业的补贴</t>
  </si>
  <si>
    <t xml:space="preserve">      产业化经营</t>
  </si>
  <si>
    <t>林业防灾减灾</t>
  </si>
  <si>
    <t xml:space="preserve">      科技示范</t>
  </si>
  <si>
    <t>其他林业支出</t>
  </si>
  <si>
    <t xml:space="preserve">      其他农业综合开发支出</t>
  </si>
  <si>
    <t>水利</t>
  </si>
  <si>
    <t xml:space="preserve">    农村综合改革</t>
  </si>
  <si>
    <t xml:space="preserve">      对村级一事一议补助</t>
  </si>
  <si>
    <t xml:space="preserve">      国有农场办社会职能改革补助</t>
  </si>
  <si>
    <t xml:space="preserve">      对村民委员会和村党支部的补助</t>
  </si>
  <si>
    <t>水利行业业务管理</t>
  </si>
  <si>
    <t xml:space="preserve">      对村集体经济组织的补助</t>
  </si>
  <si>
    <t>水利工程建设</t>
  </si>
  <si>
    <t xml:space="preserve">      农村综合改革示范试点补助</t>
  </si>
  <si>
    <t>水利工程运行与维护</t>
  </si>
  <si>
    <t xml:space="preserve">      其他农村综合改革支出</t>
  </si>
  <si>
    <t>长江黄河等流域管理</t>
  </si>
  <si>
    <t xml:space="preserve">    普惠金融发展支出</t>
  </si>
  <si>
    <t>水利前期工作</t>
  </si>
  <si>
    <t xml:space="preserve">      支持农村金融机构</t>
  </si>
  <si>
    <t>水利执法监督</t>
  </si>
  <si>
    <t xml:space="preserve">      涉农贷款增量奖励</t>
  </si>
  <si>
    <t>水土保持</t>
  </si>
  <si>
    <t xml:space="preserve">      农业保险保费补贴</t>
  </si>
  <si>
    <t>水资源节约管理与保护</t>
  </si>
  <si>
    <t xml:space="preserve">      小额担保贷款贴息</t>
  </si>
  <si>
    <t>水质监测</t>
  </si>
  <si>
    <t xml:space="preserve">      补充小额担保贷款基金</t>
  </si>
  <si>
    <t>水文测报</t>
  </si>
  <si>
    <t xml:space="preserve">      其他普惠金融发展支出</t>
  </si>
  <si>
    <t>防汛</t>
  </si>
  <si>
    <t xml:space="preserve">    目标价格补贴</t>
  </si>
  <si>
    <t>抗旱</t>
  </si>
  <si>
    <t xml:space="preserve">      棉花目标价格补贴</t>
  </si>
  <si>
    <t>农田水利</t>
  </si>
  <si>
    <t xml:space="preserve">      大豆目标价格补贴</t>
  </si>
  <si>
    <t>水利技术推广</t>
  </si>
  <si>
    <t xml:space="preserve">      其他目标价格补贴</t>
  </si>
  <si>
    <t>国际河流治理与管理</t>
  </si>
  <si>
    <t xml:space="preserve">    其他农林水事务支出（款）</t>
  </si>
  <si>
    <t>江河湖库水系综合整治</t>
  </si>
  <si>
    <t xml:space="preserve">      化解其他公益性乡村债务支出</t>
  </si>
  <si>
    <t>大中型水库移民后期扶持专项支出</t>
  </si>
  <si>
    <t xml:space="preserve">      其他农林水事务支出（项）</t>
  </si>
  <si>
    <t>水利安全监督</t>
  </si>
  <si>
    <t xml:space="preserve">      创业担保贴息</t>
  </si>
  <si>
    <t xml:space="preserve">  交通运输支出</t>
  </si>
  <si>
    <t>水资源费安排的支出</t>
  </si>
  <si>
    <t xml:space="preserve">      补充创业担保贷款基金</t>
  </si>
  <si>
    <t xml:space="preserve">    公路水路运输</t>
  </si>
  <si>
    <t>砂石资源费支出</t>
  </si>
  <si>
    <t>水利建设移民支出</t>
  </si>
  <si>
    <t>农村人畜饮水</t>
  </si>
  <si>
    <t xml:space="preserve">      公路新建</t>
  </si>
  <si>
    <t>其他水利支出</t>
  </si>
  <si>
    <t xml:space="preserve">      公路改建</t>
  </si>
  <si>
    <t>南水北调</t>
  </si>
  <si>
    <t xml:space="preserve">    其他农林水事务支出(款)</t>
  </si>
  <si>
    <t xml:space="preserve">      公路养护</t>
  </si>
  <si>
    <t xml:space="preserve">      特大型桥梁建设</t>
  </si>
  <si>
    <t xml:space="preserve">      其他农林水事务支出(项)</t>
  </si>
  <si>
    <t xml:space="preserve">      公路路政管理</t>
  </si>
  <si>
    <t xml:space="preserve">      公路和运输信息化建设</t>
  </si>
  <si>
    <t>南水北调工程建设</t>
  </si>
  <si>
    <t xml:space="preserve">      公路和运输安全</t>
  </si>
  <si>
    <t>政策研究与信息管理</t>
  </si>
  <si>
    <t xml:space="preserve">      公路还贷专项</t>
  </si>
  <si>
    <t>工程稽查</t>
  </si>
  <si>
    <t xml:space="preserve">      公路运输管理</t>
  </si>
  <si>
    <t>前期工作</t>
  </si>
  <si>
    <t xml:space="preserve">      公路客货运站(场)建设</t>
  </si>
  <si>
    <t>南水北调技术推广</t>
  </si>
  <si>
    <t xml:space="preserve">      公路建设</t>
  </si>
  <si>
    <t xml:space="preserve">      公路和运输技术标准化建设</t>
  </si>
  <si>
    <t>环境、移民及水资源管理与保护</t>
  </si>
  <si>
    <t xml:space="preserve">      港口设施</t>
  </si>
  <si>
    <t>其他南水北调支出</t>
  </si>
  <si>
    <t xml:space="preserve">      公路运输信息化建设</t>
  </si>
  <si>
    <t xml:space="preserve">      航道维护</t>
  </si>
  <si>
    <t>扶贫</t>
  </si>
  <si>
    <t xml:space="preserve">      安全通信</t>
  </si>
  <si>
    <t xml:space="preserve">      三峡库区通航管理</t>
  </si>
  <si>
    <t xml:space="preserve">      航务管理</t>
  </si>
  <si>
    <t xml:space="preserve">      船舶检验</t>
  </si>
  <si>
    <t>农村基础设施建设</t>
  </si>
  <si>
    <t xml:space="preserve">      救助打捞</t>
  </si>
  <si>
    <t>生产发展</t>
  </si>
  <si>
    <t xml:space="preserve">      内河运输</t>
  </si>
  <si>
    <t>社会发展</t>
  </si>
  <si>
    <t xml:space="preserve">      远洋运输</t>
  </si>
  <si>
    <t>扶贫贷款奖补和贴息</t>
  </si>
  <si>
    <t xml:space="preserve">      海事管理</t>
  </si>
  <si>
    <t>三西农业建设专项补助</t>
  </si>
  <si>
    <t xml:space="preserve">      航标事业发展支出</t>
  </si>
  <si>
    <t>扶贫事业机构</t>
  </si>
  <si>
    <t xml:space="preserve">      水路运输管理支出</t>
  </si>
  <si>
    <t>其他扶贫支出</t>
  </si>
  <si>
    <t xml:space="preserve">      口岸建设</t>
  </si>
  <si>
    <t>农业综合开发</t>
  </si>
  <si>
    <t xml:space="preserve">      取消政府还贷二级公路收费专项支出</t>
  </si>
  <si>
    <t xml:space="preserve">      其他公路水路运输支出</t>
  </si>
  <si>
    <t>土地治理</t>
  </si>
  <si>
    <t xml:space="preserve">    铁路运输</t>
  </si>
  <si>
    <t>产业化经营</t>
  </si>
  <si>
    <t>科技示范</t>
  </si>
  <si>
    <t>其他农业综合开发支出</t>
  </si>
  <si>
    <t>农村综合改革</t>
  </si>
  <si>
    <t xml:space="preserve">      铁路路网建设</t>
  </si>
  <si>
    <t>对村级一事一议的补助</t>
  </si>
  <si>
    <t xml:space="preserve">      铁路还贷专项</t>
  </si>
  <si>
    <t>国有农场办社会职能改革补助</t>
  </si>
  <si>
    <t xml:space="preserve">      铁路安全</t>
  </si>
  <si>
    <t>对村民委员会和村党支部的补助</t>
  </si>
  <si>
    <t xml:space="preserve">      铁路专项运输</t>
  </si>
  <si>
    <t>对村集体经济组织的补助</t>
  </si>
  <si>
    <t xml:space="preserve">      行业监管</t>
  </si>
  <si>
    <t>农村综合改革示范试点补助</t>
  </si>
  <si>
    <t xml:space="preserve">      其他铁路运输支出</t>
  </si>
  <si>
    <t>其他农村综合改革支出</t>
  </si>
  <si>
    <t xml:space="preserve">    民用航空运输</t>
  </si>
  <si>
    <t>普惠金融发展支出</t>
  </si>
  <si>
    <t>支持农村金融机构</t>
  </si>
  <si>
    <t>涉农贷款增量奖励</t>
  </si>
  <si>
    <t>农业保险保费补贴</t>
  </si>
  <si>
    <t xml:space="preserve">      机场建设</t>
  </si>
  <si>
    <t>创业担保贷款贴息</t>
  </si>
  <si>
    <t xml:space="preserve">      空管系统建设</t>
  </si>
  <si>
    <t>补充创业担保贷款基金</t>
  </si>
  <si>
    <t xml:space="preserve">      民航还贷专项支出</t>
  </si>
  <si>
    <t>其他普惠金融发展支出</t>
  </si>
  <si>
    <t xml:space="preserve">      民用航空安全</t>
  </si>
  <si>
    <t>目标价格补贴</t>
  </si>
  <si>
    <t xml:space="preserve">      民航专项运输</t>
  </si>
  <si>
    <t>棉花目标价格补贴</t>
  </si>
  <si>
    <t xml:space="preserve">      其他民用航空运输支出</t>
  </si>
  <si>
    <t>大豆目标价格补贴</t>
  </si>
  <si>
    <t xml:space="preserve">    成品油价格改革对交通运输的补贴</t>
  </si>
  <si>
    <t>其他目标价格补贴</t>
  </si>
  <si>
    <t xml:space="preserve">      对城市公交的补贴</t>
  </si>
  <si>
    <t>其他农林水支出</t>
  </si>
  <si>
    <t xml:space="preserve">      对农村道路客运的补贴</t>
  </si>
  <si>
    <t>化解其他公益性乡村债务支出</t>
  </si>
  <si>
    <t xml:space="preserve">      对出租车的补贴</t>
  </si>
  <si>
    <t xml:space="preserve">      成品油价格改革补贴其他支出</t>
  </si>
  <si>
    <t>交通运输支出</t>
  </si>
  <si>
    <t xml:space="preserve">    邮政业支出</t>
  </si>
  <si>
    <t>公路水路运输</t>
  </si>
  <si>
    <t>公路建设</t>
  </si>
  <si>
    <t xml:space="preserve">      邮政普遍服务与特殊服务</t>
  </si>
  <si>
    <t>公路养护</t>
  </si>
  <si>
    <t xml:space="preserve">      其他邮政业支出</t>
  </si>
  <si>
    <t>交通运输信息化建设</t>
  </si>
  <si>
    <t xml:space="preserve">    车辆购置税支出</t>
  </si>
  <si>
    <t>公路和运输安全</t>
  </si>
  <si>
    <t xml:space="preserve">      车辆购置税用于公路等基础设施建设支出</t>
  </si>
  <si>
    <t>公路还贷专项</t>
  </si>
  <si>
    <t xml:space="preserve">      车辆购置税用于农村公路建设支出</t>
  </si>
  <si>
    <t>公路运输管理</t>
  </si>
  <si>
    <t xml:space="preserve">      车辆购置税用于老旧汽车报废更新补贴</t>
  </si>
  <si>
    <t>公路和运输技术标准化建设</t>
  </si>
  <si>
    <t xml:space="preserve">      车辆购置税其他支出</t>
  </si>
  <si>
    <t>港口设施</t>
  </si>
  <si>
    <t xml:space="preserve">    其他交通运输支出(款)</t>
  </si>
  <si>
    <t>航道维护</t>
  </si>
  <si>
    <t xml:space="preserve">      公共交通运营补助</t>
  </si>
  <si>
    <t>船舶检验</t>
  </si>
  <si>
    <t xml:space="preserve">      其他交通运输支出(项)</t>
  </si>
  <si>
    <t>救助打捞</t>
  </si>
  <si>
    <t xml:space="preserve">  资源勘探信息等支出</t>
  </si>
  <si>
    <t>内河运输</t>
  </si>
  <si>
    <t xml:space="preserve">    资源勘探开发</t>
  </si>
  <si>
    <t>远洋运输</t>
  </si>
  <si>
    <t>海事管理</t>
  </si>
  <si>
    <t>航标事业发展支出</t>
  </si>
  <si>
    <t>水路运输管理支出</t>
  </si>
  <si>
    <t xml:space="preserve">      煤炭勘探开采和洗选</t>
  </si>
  <si>
    <t>口岸建设</t>
  </si>
  <si>
    <t xml:space="preserve">      石油和天然气勘探开采</t>
  </si>
  <si>
    <t>取消政府还贷二级公路收费专项支出</t>
  </si>
  <si>
    <t xml:space="preserve">      黑色金属矿勘探和采选</t>
  </si>
  <si>
    <t>其他公路水路运输支出</t>
  </si>
  <si>
    <t xml:space="preserve">      有色金属矿勘探和采选</t>
  </si>
  <si>
    <t>铁路运输</t>
  </si>
  <si>
    <t xml:space="preserve">      非金属矿勘探和采选</t>
  </si>
  <si>
    <t xml:space="preserve">      其他资源勘探业支出</t>
  </si>
  <si>
    <t xml:space="preserve">    制造业</t>
  </si>
  <si>
    <t>铁路路网建设</t>
  </si>
  <si>
    <t>铁路还贷专项</t>
  </si>
  <si>
    <t>铁路安全</t>
  </si>
  <si>
    <t xml:space="preserve">      纺织业</t>
  </si>
  <si>
    <t>铁路专项运输</t>
  </si>
  <si>
    <t xml:space="preserve">      医药制造业</t>
  </si>
  <si>
    <t>其他铁路运输支出</t>
  </si>
  <si>
    <t xml:space="preserve">      非金属矿物制品业</t>
  </si>
  <si>
    <t>民用航空运输</t>
  </si>
  <si>
    <t xml:space="preserve">      通信设备、计算机及其他电子设备制造业</t>
  </si>
  <si>
    <t xml:space="preserve">      交通运输设备制造业</t>
  </si>
  <si>
    <t xml:space="preserve">      电气机械及器材制造业</t>
  </si>
  <si>
    <t xml:space="preserve">      工艺品及其他制造业</t>
  </si>
  <si>
    <t>机场建设</t>
  </si>
  <si>
    <t xml:space="preserve">      石油加工、炼焦及核燃料加工业</t>
  </si>
  <si>
    <t>空管系统建设</t>
  </si>
  <si>
    <t xml:space="preserve">      化学原料及化学制品制造业</t>
  </si>
  <si>
    <t>民航还贷专项支出</t>
  </si>
  <si>
    <t xml:space="preserve">      黑色金属冶炼及压延加工业</t>
  </si>
  <si>
    <t>民用航空安全</t>
  </si>
  <si>
    <t xml:space="preserve">      有色金属冶炼及压延加工业</t>
  </si>
  <si>
    <t>民航专项运输</t>
  </si>
  <si>
    <t xml:space="preserve">      其他制造业支出</t>
  </si>
  <si>
    <t>其他民用航空运输支出</t>
  </si>
  <si>
    <t xml:space="preserve">    建筑业</t>
  </si>
  <si>
    <t>成品油价格改革对交通运输的补贴</t>
  </si>
  <si>
    <t>对城市公交的补贴</t>
  </si>
  <si>
    <t>对农村道路客运的补贴</t>
  </si>
  <si>
    <t>对出租车的补贴</t>
  </si>
  <si>
    <t xml:space="preserve">      其他建筑业支出</t>
  </si>
  <si>
    <t>成品油价格改革补贴其他支出</t>
  </si>
  <si>
    <t xml:space="preserve">    工业和信息产业监管</t>
  </si>
  <si>
    <t>邮政业支出</t>
  </si>
  <si>
    <t xml:space="preserve">      战备应急</t>
  </si>
  <si>
    <t>行业监管</t>
  </si>
  <si>
    <t xml:space="preserve">      信息安全建设</t>
  </si>
  <si>
    <t>邮政普遍服务与特殊服务</t>
  </si>
  <si>
    <t xml:space="preserve">      专用通信</t>
  </si>
  <si>
    <t>其他邮政业支出</t>
  </si>
  <si>
    <t xml:space="preserve">      无线电监管</t>
  </si>
  <si>
    <t>车辆购置税支出</t>
  </si>
  <si>
    <t xml:space="preserve">      工业和信息产业战略研究与标准制定</t>
  </si>
  <si>
    <t>车辆购置税用于公路等基础设施建设支出</t>
  </si>
  <si>
    <t xml:space="preserve">      工业和信息产业支持</t>
  </si>
  <si>
    <t>车辆购置税用于农村公路建设支出</t>
  </si>
  <si>
    <t xml:space="preserve">      电子专项工程</t>
  </si>
  <si>
    <t>车辆购置税用于老旧汽车报废更新补贴</t>
  </si>
  <si>
    <t>车辆购置税其他支出</t>
  </si>
  <si>
    <t xml:space="preserve">      技术基础研究</t>
  </si>
  <si>
    <t>其他交通运输支出</t>
  </si>
  <si>
    <t xml:space="preserve">      其他工业和信息产业监管支出</t>
  </si>
  <si>
    <t>公共交通运营补助</t>
  </si>
  <si>
    <t xml:space="preserve">    安全生产监管</t>
  </si>
  <si>
    <t>资源勘探信息等支出</t>
  </si>
  <si>
    <t>资源勘探开发</t>
  </si>
  <si>
    <t xml:space="preserve">      国务院安委会专项</t>
  </si>
  <si>
    <t xml:space="preserve">      安全监管监察专项</t>
  </si>
  <si>
    <t xml:space="preserve">      应急救援支出</t>
  </si>
  <si>
    <t>煤炭勘探开采和洗选</t>
  </si>
  <si>
    <t xml:space="preserve">      煤炭安全</t>
  </si>
  <si>
    <t>石油和天然气勘探开采</t>
  </si>
  <si>
    <t xml:space="preserve">      其他安全生产监管支出</t>
  </si>
  <si>
    <t>黑色金属矿勘探和采选</t>
  </si>
  <si>
    <t xml:space="preserve">    国有资产监管</t>
  </si>
  <si>
    <t>有色金属矿勘探和采选</t>
  </si>
  <si>
    <t>非金属矿勘探和采选</t>
  </si>
  <si>
    <t>其他资源勘探业支出</t>
  </si>
  <si>
    <t>制造业</t>
  </si>
  <si>
    <t xml:space="preserve">      国有企业监事会专项</t>
  </si>
  <si>
    <t xml:space="preserve">      中央企业专项管理</t>
  </si>
  <si>
    <t xml:space="preserve">      其他国有资产监管支出</t>
  </si>
  <si>
    <t xml:space="preserve">    支持中小企业发展和管理支出</t>
  </si>
  <si>
    <t>纺织业</t>
  </si>
  <si>
    <t>医药制造业</t>
  </si>
  <si>
    <t>非金属矿物制品业</t>
  </si>
  <si>
    <t>通信设备、计算机及其他电子设备制造业</t>
  </si>
  <si>
    <t xml:space="preserve">      科技型中小企业技术创新基金</t>
  </si>
  <si>
    <t>交通运输设备制造业</t>
  </si>
  <si>
    <t xml:space="preserve">      中小企业发展专项</t>
  </si>
  <si>
    <t>电气机械及器材制造业</t>
  </si>
  <si>
    <t xml:space="preserve">      其他支持中小企业发展和管理支出</t>
  </si>
  <si>
    <t>工艺品及其他制造业</t>
  </si>
  <si>
    <t xml:space="preserve">    其他资源勘探信息等支出(款)</t>
  </si>
  <si>
    <t>石油加工、炼焦及核燃料加工业</t>
  </si>
  <si>
    <t xml:space="preserve">      黄金事务</t>
  </si>
  <si>
    <t>化学原料及化学制品制造业</t>
  </si>
  <si>
    <t xml:space="preserve">      建设项目贷款贴息</t>
  </si>
  <si>
    <t>黑色金属冶炼及压延加工业</t>
  </si>
  <si>
    <t xml:space="preserve">      技术改造支出</t>
  </si>
  <si>
    <t>有色金属冶炼及压延加工业</t>
  </si>
  <si>
    <t xml:space="preserve">      中药材扶持资金支出</t>
  </si>
  <si>
    <t>其他制造业支出</t>
  </si>
  <si>
    <t xml:space="preserve">      重点产业振兴和技术改造项目贷款贴息</t>
  </si>
  <si>
    <t>建筑业</t>
  </si>
  <si>
    <t xml:space="preserve">      其他资源勘探信息等支出(项)</t>
  </si>
  <si>
    <t xml:space="preserve">  商业服务业等支出</t>
  </si>
  <si>
    <t xml:space="preserve">    商业流通事务</t>
  </si>
  <si>
    <t>其他建筑业支出</t>
  </si>
  <si>
    <t>工业和信息产业监管</t>
  </si>
  <si>
    <t xml:space="preserve">      食品流通安全补贴</t>
  </si>
  <si>
    <t xml:space="preserve">      市场监测及信息管理</t>
  </si>
  <si>
    <t xml:space="preserve">      民贸企业补贴</t>
  </si>
  <si>
    <t>战备应急</t>
  </si>
  <si>
    <t xml:space="preserve">      民贸民品贷款贴息</t>
  </si>
  <si>
    <t>信息安全建设</t>
  </si>
  <si>
    <t>专用通信</t>
  </si>
  <si>
    <t xml:space="preserve">      其他商业流通事务支出</t>
  </si>
  <si>
    <t>无线电监管</t>
  </si>
  <si>
    <t xml:space="preserve">    旅游业管理与服务支出</t>
  </si>
  <si>
    <t>工业和信息产业战略研究与标准制定</t>
  </si>
  <si>
    <t>工业和信息产业支持</t>
  </si>
  <si>
    <t>电子专项工程</t>
  </si>
  <si>
    <t xml:space="preserve">      旅游宣传</t>
  </si>
  <si>
    <t>技术基础研究</t>
  </si>
  <si>
    <t xml:space="preserve">      旅游行业业务管理</t>
  </si>
  <si>
    <t>其他工业和信息产业监管支出</t>
  </si>
  <si>
    <t xml:space="preserve">      其他旅游业管理与服务支出</t>
  </si>
  <si>
    <t>安全生产监管</t>
  </si>
  <si>
    <t xml:space="preserve">    涉外发展服务支出</t>
  </si>
  <si>
    <t>国务院安委会专项</t>
  </si>
  <si>
    <t xml:space="preserve">      外商投资环境建设补助资金</t>
  </si>
  <si>
    <t>安全监管监察专项</t>
  </si>
  <si>
    <t xml:space="preserve">      其他涉外发展服务支出</t>
  </si>
  <si>
    <t>应急救援支出</t>
  </si>
  <si>
    <t xml:space="preserve">    其他商业服务业等支出(款)</t>
  </si>
  <si>
    <t>煤炭安全</t>
  </si>
  <si>
    <t xml:space="preserve">      服务业基础设施建设</t>
  </si>
  <si>
    <t>其他安全生产监管支出</t>
  </si>
  <si>
    <t xml:space="preserve">      其他商业服务业等支出(项)</t>
  </si>
  <si>
    <t>国有资产监管</t>
  </si>
  <si>
    <t xml:space="preserve">  金融支出</t>
  </si>
  <si>
    <t xml:space="preserve">    金融部门行政支出</t>
  </si>
  <si>
    <t>国有企业监事会专项</t>
  </si>
  <si>
    <t>中央企业专项管理</t>
  </si>
  <si>
    <t xml:space="preserve">      安全防卫</t>
  </si>
  <si>
    <t>其他国有资产监管支出</t>
  </si>
  <si>
    <t>支持中小企业发展和管理支出</t>
  </si>
  <si>
    <t xml:space="preserve">      金融部门其他行政支出</t>
  </si>
  <si>
    <t xml:space="preserve">    金融部门监管支出</t>
  </si>
  <si>
    <t xml:space="preserve">      货币发行</t>
  </si>
  <si>
    <t xml:space="preserve">      金融服务</t>
  </si>
  <si>
    <t>科技型中小企业技术创新基金</t>
  </si>
  <si>
    <t xml:space="preserve">      反假币</t>
  </si>
  <si>
    <t>中小企业发展专项</t>
  </si>
  <si>
    <t xml:space="preserve">      重点金融机构监管</t>
  </si>
  <si>
    <t>其他支持中小企业发展和管理支出</t>
  </si>
  <si>
    <t xml:space="preserve">      金融稽查与案件处理</t>
  </si>
  <si>
    <t>其他资源勘探信息等支出</t>
  </si>
  <si>
    <t xml:space="preserve">      金融行业电子化建设</t>
  </si>
  <si>
    <t>黄金事务</t>
  </si>
  <si>
    <t xml:space="preserve">      从业人员资格考试</t>
  </si>
  <si>
    <t>建设项目贷款贴息</t>
  </si>
  <si>
    <t xml:space="preserve">      反洗钱</t>
  </si>
  <si>
    <t>技术改造支出</t>
  </si>
  <si>
    <t xml:space="preserve">      金融部门其他监管支出</t>
  </si>
  <si>
    <t>中药材扶持资金支出</t>
  </si>
  <si>
    <t xml:space="preserve">    金融发展支出</t>
  </si>
  <si>
    <t>重点产业振兴和技术改造项目贷款贴息</t>
  </si>
  <si>
    <t xml:space="preserve">      政策性银行亏损补贴</t>
  </si>
  <si>
    <t xml:space="preserve">      商业银行贷款贴息</t>
  </si>
  <si>
    <t>商业服务业等支出</t>
  </si>
  <si>
    <t xml:space="preserve">      补充资本金</t>
  </si>
  <si>
    <t>商业流通事务</t>
  </si>
  <si>
    <t xml:space="preserve">      风险基金补助</t>
  </si>
  <si>
    <t xml:space="preserve">      其他金融发展支出</t>
  </si>
  <si>
    <t xml:space="preserve">    金融调控支出</t>
  </si>
  <si>
    <t xml:space="preserve">      中央银行亏损补贴</t>
  </si>
  <si>
    <t>食品流通安全补贴</t>
  </si>
  <si>
    <t xml:space="preserve">      其他金融调控支出</t>
  </si>
  <si>
    <t>市场监测及信息管理</t>
  </si>
  <si>
    <t xml:space="preserve">    其他金融支出（款）</t>
  </si>
  <si>
    <t>民贸企业补贴</t>
  </si>
  <si>
    <t xml:space="preserve">      其他金融支出(项)</t>
  </si>
  <si>
    <t>民贸民品贷款贴息</t>
  </si>
  <si>
    <t xml:space="preserve">  援助其他地区支出</t>
  </si>
  <si>
    <t xml:space="preserve">    其他金融支出(款)</t>
  </si>
  <si>
    <t xml:space="preserve">    一般公共服务</t>
  </si>
  <si>
    <t>其他商业流通事务支出</t>
  </si>
  <si>
    <t xml:space="preserve">    教育</t>
  </si>
  <si>
    <t>旅游业管理与服务支出</t>
  </si>
  <si>
    <t xml:space="preserve">    文化体育与传媒</t>
  </si>
  <si>
    <t xml:space="preserve">    医疗卫生</t>
  </si>
  <si>
    <t xml:space="preserve">    节能环保</t>
  </si>
  <si>
    <t>旅游宣传</t>
  </si>
  <si>
    <t xml:space="preserve">    交通运输</t>
  </si>
  <si>
    <t>旅游行业业务管理</t>
  </si>
  <si>
    <t xml:space="preserve">    住房保障</t>
  </si>
  <si>
    <t>其他旅游业管理与服务支出</t>
  </si>
  <si>
    <t xml:space="preserve">    其他支出</t>
  </si>
  <si>
    <t>涉外发展服务支出</t>
  </si>
  <si>
    <t xml:space="preserve">  国土海洋气象等支出</t>
  </si>
  <si>
    <t xml:space="preserve">    国土资源事务</t>
  </si>
  <si>
    <t>外商投资环境建设补助资金</t>
  </si>
  <si>
    <t>其他涉外发展服务支出</t>
  </si>
  <si>
    <t xml:space="preserve">      国土资源规划及管理</t>
  </si>
  <si>
    <t>其他商业服务业等支出</t>
  </si>
  <si>
    <t xml:space="preserve">      土地资源调查</t>
  </si>
  <si>
    <t>服务业基础设施建设</t>
  </si>
  <si>
    <t xml:space="preserve">      土地资源利用与保护</t>
  </si>
  <si>
    <t xml:space="preserve">      国土资源社会公益服务</t>
  </si>
  <si>
    <t>金融支出</t>
  </si>
  <si>
    <t xml:space="preserve">      国土资源行业业务管理</t>
  </si>
  <si>
    <t>金融部门行政支出</t>
  </si>
  <si>
    <t xml:space="preserve">      国土资源调查</t>
  </si>
  <si>
    <t xml:space="preserve">      国土整治</t>
  </si>
  <si>
    <t xml:space="preserve">      地质灾害防治</t>
  </si>
  <si>
    <t xml:space="preserve">      土地资源储备支出</t>
  </si>
  <si>
    <t>安全防卫</t>
  </si>
  <si>
    <t xml:space="preserve">      地质及矿产资源调查</t>
  </si>
  <si>
    <t xml:space="preserve">      地质矿产资源利用与保护</t>
  </si>
  <si>
    <t>金融部门其他行政支出</t>
  </si>
  <si>
    <t xml:space="preserve">      地质转产项目财政贴息</t>
  </si>
  <si>
    <t>金融部门监管支出</t>
  </si>
  <si>
    <t xml:space="preserve">      国外风险勘查</t>
  </si>
  <si>
    <t>货币发行</t>
  </si>
  <si>
    <t xml:space="preserve">      地质勘查基金(周转金)支出</t>
  </si>
  <si>
    <t>金融服务</t>
  </si>
  <si>
    <t>反假币</t>
  </si>
  <si>
    <t xml:space="preserve">      其他国土资源事务支出</t>
  </si>
  <si>
    <t>重点金融机构监管</t>
  </si>
  <si>
    <t xml:space="preserve">    海洋管理事务</t>
  </si>
  <si>
    <t>金融稽查与案件处理</t>
  </si>
  <si>
    <t>金融行业电子化建设</t>
  </si>
  <si>
    <t>从业人员资格考试</t>
  </si>
  <si>
    <t>反洗钱</t>
  </si>
  <si>
    <t xml:space="preserve">      海域使用管理</t>
  </si>
  <si>
    <t>金融部门其他监管支出</t>
  </si>
  <si>
    <t xml:space="preserve">      海洋环境保护与监测</t>
  </si>
  <si>
    <t>金融发展支出</t>
  </si>
  <si>
    <t xml:space="preserve">      海洋调查评价</t>
  </si>
  <si>
    <t>政策性银行亏损补贴</t>
  </si>
  <si>
    <t xml:space="preserve">      海洋权益维护</t>
  </si>
  <si>
    <t>商业银行贷款贴息</t>
  </si>
  <si>
    <t xml:space="preserve">      海洋执法监察</t>
  </si>
  <si>
    <t>补充资本金</t>
  </si>
  <si>
    <t xml:space="preserve">      海洋防灾减灾</t>
  </si>
  <si>
    <t>风险基金补助</t>
  </si>
  <si>
    <t xml:space="preserve">      海洋卫星</t>
  </si>
  <si>
    <t>其他金融发展支出</t>
  </si>
  <si>
    <t xml:space="preserve">      极地考察</t>
  </si>
  <si>
    <t>金融调控支出</t>
  </si>
  <si>
    <t xml:space="preserve">      海洋矿产资源勘探研究</t>
  </si>
  <si>
    <t>中央银行亏损补贴</t>
  </si>
  <si>
    <t xml:space="preserve">      海港航标维护</t>
  </si>
  <si>
    <t>其他金融调控支出</t>
  </si>
  <si>
    <t xml:space="preserve">      海水淡化</t>
  </si>
  <si>
    <t>其他金融支出</t>
  </si>
  <si>
    <t xml:space="preserve">      海洋工程排污费支出</t>
  </si>
  <si>
    <t xml:space="preserve">      无居民海岛使用金支出</t>
  </si>
  <si>
    <t>援助其他地区支出</t>
  </si>
  <si>
    <t xml:space="preserve">      海岛和海域保护</t>
  </si>
  <si>
    <t>一般公共服务</t>
  </si>
  <si>
    <t>教育</t>
  </si>
  <si>
    <t xml:space="preserve">      其他海洋管理事务支出</t>
  </si>
  <si>
    <t>文化体育与传媒</t>
  </si>
  <si>
    <t xml:space="preserve">    测绘事务</t>
  </si>
  <si>
    <t>医疗卫生</t>
  </si>
  <si>
    <t>节能环保</t>
  </si>
  <si>
    <t>交通运输</t>
  </si>
  <si>
    <t xml:space="preserve">      基础测绘</t>
  </si>
  <si>
    <t>住房保障</t>
  </si>
  <si>
    <t xml:space="preserve">      航空摄影</t>
  </si>
  <si>
    <t xml:space="preserve">      测绘工程建设</t>
  </si>
  <si>
    <t>国土海洋气象等支出</t>
  </si>
  <si>
    <t>国土资源事务</t>
  </si>
  <si>
    <t xml:space="preserve">      其他测绘事务支出</t>
  </si>
  <si>
    <t xml:space="preserve">    地震事务</t>
  </si>
  <si>
    <t>国土资源规划及管理</t>
  </si>
  <si>
    <t>土地资源调查</t>
  </si>
  <si>
    <t xml:space="preserve">      地震监测</t>
  </si>
  <si>
    <t>土地资源利用与保护</t>
  </si>
  <si>
    <t xml:space="preserve">      地震预测预报</t>
  </si>
  <si>
    <t>国土资源社会公益服务</t>
  </si>
  <si>
    <t xml:space="preserve">      地震灾害预防</t>
  </si>
  <si>
    <t>国土资源行业业务管理</t>
  </si>
  <si>
    <t xml:space="preserve">      地震应急救援</t>
  </si>
  <si>
    <t>国土资源调查</t>
  </si>
  <si>
    <t xml:space="preserve">      地震环境探察</t>
  </si>
  <si>
    <t>国土整治</t>
  </si>
  <si>
    <t xml:space="preserve">      防震减灾信息管理</t>
  </si>
  <si>
    <t>地质灾害防治</t>
  </si>
  <si>
    <t xml:space="preserve">      防震减灾基础管理</t>
  </si>
  <si>
    <t>土地资源储备支出</t>
  </si>
  <si>
    <t xml:space="preserve">      地震事业机构 </t>
  </si>
  <si>
    <t>地质及矿产资源调查</t>
  </si>
  <si>
    <t xml:space="preserve">      其他地震事务支出</t>
  </si>
  <si>
    <t>地质矿产资源利用与保护</t>
  </si>
  <si>
    <t xml:space="preserve">    气象事务</t>
  </si>
  <si>
    <t>地质转产项目财政贴息</t>
  </si>
  <si>
    <t>国外风险勘查</t>
  </si>
  <si>
    <t>地质勘查基金（周转金）支出</t>
  </si>
  <si>
    <t xml:space="preserve">      气象事业机构</t>
  </si>
  <si>
    <t>其他国土资源事务支出</t>
  </si>
  <si>
    <t xml:space="preserve">      气象探测</t>
  </si>
  <si>
    <t>海洋管理事务</t>
  </si>
  <si>
    <t xml:space="preserve">      气象信息传输及管理</t>
  </si>
  <si>
    <t xml:space="preserve">      气象预报预测</t>
  </si>
  <si>
    <t xml:space="preserve">      气象服务</t>
  </si>
  <si>
    <t xml:space="preserve">      气象装备保障维护</t>
  </si>
  <si>
    <t>海域使用管理</t>
  </si>
  <si>
    <t xml:space="preserve">      气象基础设施建设与维修</t>
  </si>
  <si>
    <t>海洋环境保护与监测</t>
  </si>
  <si>
    <t xml:space="preserve">      气象卫星</t>
  </si>
  <si>
    <t>海洋调查评价</t>
  </si>
  <si>
    <t xml:space="preserve">      气象法规与标准</t>
  </si>
  <si>
    <t>海洋权益维护</t>
  </si>
  <si>
    <t xml:space="preserve">      气象资金审计稽查</t>
  </si>
  <si>
    <t>海洋执法监察</t>
  </si>
  <si>
    <t xml:space="preserve">      其他气象事务支出</t>
  </si>
  <si>
    <t>海洋防灾减灾</t>
  </si>
  <si>
    <t xml:space="preserve">    其他国土海洋气象等支出</t>
  </si>
  <si>
    <t>海洋卫星</t>
  </si>
  <si>
    <t xml:space="preserve">      其他国土海洋气象等支出</t>
  </si>
  <si>
    <t>极地考察</t>
  </si>
  <si>
    <t xml:space="preserve">  住房保障支出</t>
  </si>
  <si>
    <t>海洋矿产资源勘探研究</t>
  </si>
  <si>
    <t xml:space="preserve">    保障性安居工程支出</t>
  </si>
  <si>
    <t>海港航标维护</t>
  </si>
  <si>
    <t xml:space="preserve">      廉租住房</t>
  </si>
  <si>
    <t>海水淡化</t>
  </si>
  <si>
    <t xml:space="preserve">      沉陷区治理</t>
  </si>
  <si>
    <t>海洋工程排污费支出</t>
  </si>
  <si>
    <t xml:space="preserve">      棚户区改造</t>
  </si>
  <si>
    <t>无居民海岛使用金支出</t>
  </si>
  <si>
    <t xml:space="preserve">      少数民族地区游牧民定居工程</t>
  </si>
  <si>
    <t>海岛和海域保护</t>
  </si>
  <si>
    <t xml:space="preserve">      农村危房改造</t>
  </si>
  <si>
    <t xml:space="preserve">      公共租赁住房</t>
  </si>
  <si>
    <t>其他海洋管理事务支出</t>
  </si>
  <si>
    <t xml:space="preserve">      保障性住房租金补贴</t>
  </si>
  <si>
    <t>测绘事务</t>
  </si>
  <si>
    <t xml:space="preserve">      其他保障性安居工程支出</t>
  </si>
  <si>
    <t xml:space="preserve">    住房改革支出</t>
  </si>
  <si>
    <t xml:space="preserve">      住房公积金</t>
  </si>
  <si>
    <t xml:space="preserve">      提租补贴</t>
  </si>
  <si>
    <t>基础测绘</t>
  </si>
  <si>
    <t xml:space="preserve">      购房补贴</t>
  </si>
  <si>
    <t>航空摄影</t>
  </si>
  <si>
    <t xml:space="preserve">    城乡社区住宅</t>
  </si>
  <si>
    <t>测绘工程建设</t>
  </si>
  <si>
    <t xml:space="preserve">      公有住房建设和维修改造支出</t>
  </si>
  <si>
    <t xml:space="preserve">      住房公积金管理</t>
  </si>
  <si>
    <t>其他测绘事务支出</t>
  </si>
  <si>
    <t xml:space="preserve">      其他城乡社区住宅支出</t>
  </si>
  <si>
    <t>地震事务</t>
  </si>
  <si>
    <t xml:space="preserve">  粮油物资储备支出</t>
  </si>
  <si>
    <t xml:space="preserve">    粮油事务</t>
  </si>
  <si>
    <t>地震监测</t>
  </si>
  <si>
    <t>地震预测预报</t>
  </si>
  <si>
    <t xml:space="preserve">      粮食财务与审计支出</t>
  </si>
  <si>
    <t>地震灾害预防</t>
  </si>
  <si>
    <t xml:space="preserve">      粮食信息统计</t>
  </si>
  <si>
    <t>地震应急救援</t>
  </si>
  <si>
    <t xml:space="preserve">      粮食专项业务活动</t>
  </si>
  <si>
    <t>地震环境探察</t>
  </si>
  <si>
    <t xml:space="preserve">      国家粮油差价补贴</t>
  </si>
  <si>
    <t>防震减灾信息管理</t>
  </si>
  <si>
    <t xml:space="preserve">      粮食财务挂账利息补贴</t>
  </si>
  <si>
    <t>防震减灾基础管理</t>
  </si>
  <si>
    <t xml:space="preserve">      粮食财务挂账消化款</t>
  </si>
  <si>
    <t>地震事业机构</t>
  </si>
  <si>
    <t xml:space="preserve">      处理陈化粮补贴</t>
  </si>
  <si>
    <t>其他地震事务支出</t>
  </si>
  <si>
    <t xml:space="preserve">      粮食风险基金</t>
  </si>
  <si>
    <t>气象事务</t>
  </si>
  <si>
    <t xml:space="preserve">      粮油市场调控专项资金</t>
  </si>
  <si>
    <t xml:space="preserve">      其他粮油事务支出</t>
  </si>
  <si>
    <t xml:space="preserve">    物资事务</t>
  </si>
  <si>
    <t>气象事业机构</t>
  </si>
  <si>
    <t>气象探测</t>
  </si>
  <si>
    <t>气象信息传输及管理</t>
  </si>
  <si>
    <t>气象预报预测</t>
  </si>
  <si>
    <t xml:space="preserve">      铁路专用线</t>
  </si>
  <si>
    <t>气象服务</t>
  </si>
  <si>
    <t xml:space="preserve">      护库武警和民兵支出</t>
  </si>
  <si>
    <t>气象装备保障维护</t>
  </si>
  <si>
    <t xml:space="preserve">      物资保管与保养</t>
  </si>
  <si>
    <t>气象基础设施建设与维修</t>
  </si>
  <si>
    <t xml:space="preserve">      专项贷款利息</t>
  </si>
  <si>
    <t>气象卫星</t>
  </si>
  <si>
    <t xml:space="preserve">      物资转移</t>
  </si>
  <si>
    <t>气象法规与标准</t>
  </si>
  <si>
    <t xml:space="preserve">      物资轮换</t>
  </si>
  <si>
    <t>气象资金审计稽查</t>
  </si>
  <si>
    <t xml:space="preserve">      仓库建设</t>
  </si>
  <si>
    <t>其他气象事务支出</t>
  </si>
  <si>
    <t xml:space="preserve">      仓库安防</t>
  </si>
  <si>
    <t>其他国土海洋气象等支出</t>
  </si>
  <si>
    <t xml:space="preserve">      其他物资事务支出</t>
  </si>
  <si>
    <t>住房保障支出</t>
  </si>
  <si>
    <t xml:space="preserve">    能源储备</t>
  </si>
  <si>
    <t>保障性安居工程支出</t>
  </si>
  <si>
    <t xml:space="preserve">      石油储备支出</t>
  </si>
  <si>
    <t>廉租住房</t>
  </si>
  <si>
    <t xml:space="preserve">      国家留成油串换石油储备支出</t>
  </si>
  <si>
    <t>沉陷区治理</t>
  </si>
  <si>
    <t xml:space="preserve">      天然铀能源储备</t>
  </si>
  <si>
    <t>棚户区改造</t>
  </si>
  <si>
    <t xml:space="preserve">      煤炭储备</t>
  </si>
  <si>
    <t>少数民族地区游牧民定居工程</t>
  </si>
  <si>
    <t xml:space="preserve">      其他能源储备</t>
  </si>
  <si>
    <t>农村危房改造</t>
  </si>
  <si>
    <t xml:space="preserve">    粮油储备</t>
  </si>
  <si>
    <t>公共租赁住房</t>
  </si>
  <si>
    <t xml:space="preserve">      储备粮油补贴</t>
  </si>
  <si>
    <t>保障性住房租金补贴</t>
  </si>
  <si>
    <t xml:space="preserve">      储备粮油差价补贴</t>
  </si>
  <si>
    <t>其他保障性安居工程支出</t>
  </si>
  <si>
    <t xml:space="preserve">      储备粮（油）库建设</t>
  </si>
  <si>
    <t>住房改革支出</t>
  </si>
  <si>
    <t xml:space="preserve">      最低收购价政策支出</t>
  </si>
  <si>
    <t>住房公积金</t>
  </si>
  <si>
    <t xml:space="preserve">      其他粮油储备支出</t>
  </si>
  <si>
    <t>提租补贴</t>
  </si>
  <si>
    <t xml:space="preserve">      储备粮(油)库建设</t>
  </si>
  <si>
    <t xml:space="preserve">    重要商品储备</t>
  </si>
  <si>
    <t>购房补贴</t>
  </si>
  <si>
    <t xml:space="preserve">      棉花储备</t>
  </si>
  <si>
    <t>城乡社区住宅</t>
  </si>
  <si>
    <t xml:space="preserve">      食糖储备</t>
  </si>
  <si>
    <t>公有住房建设和维修改造支出</t>
  </si>
  <si>
    <t xml:space="preserve">      肉类储备</t>
  </si>
  <si>
    <t>住房公积金管理</t>
  </si>
  <si>
    <t xml:space="preserve">      化肥储备</t>
  </si>
  <si>
    <t>其他城乡社区住宅支出</t>
  </si>
  <si>
    <t xml:space="preserve">      农药储备</t>
  </si>
  <si>
    <t>粮油物资储备支出</t>
  </si>
  <si>
    <t xml:space="preserve">      边销茶储备</t>
  </si>
  <si>
    <t>粮油事务</t>
  </si>
  <si>
    <t xml:space="preserve">      羊毛储备</t>
  </si>
  <si>
    <t xml:space="preserve">      医药储备</t>
  </si>
  <si>
    <t xml:space="preserve">      食盐储备</t>
  </si>
  <si>
    <t xml:space="preserve">      战略物资储备</t>
  </si>
  <si>
    <t>粮食财务与审计支出</t>
  </si>
  <si>
    <t xml:space="preserve">      其他重要商品储备支出</t>
  </si>
  <si>
    <t>粮食信息统计</t>
  </si>
  <si>
    <t xml:space="preserve">  其他支出(类)</t>
  </si>
  <si>
    <t>粮食专项业务活动</t>
  </si>
  <si>
    <t xml:space="preserve">    其他支出(款)</t>
  </si>
  <si>
    <t>国家粮油差价补贴</t>
  </si>
  <si>
    <t xml:space="preserve">      其他支出(项)</t>
  </si>
  <si>
    <t>粮食财务挂账利息补贴</t>
  </si>
  <si>
    <t xml:space="preserve">  债务付息支出</t>
  </si>
  <si>
    <t>粮食财务挂账消化款</t>
  </si>
  <si>
    <t xml:space="preserve">    中央政府国内债务付息支出</t>
  </si>
  <si>
    <t>处理陈化粮补贴</t>
  </si>
  <si>
    <t xml:space="preserve">    中央政府国外债务付息支出</t>
  </si>
  <si>
    <t>粮食风险基金</t>
  </si>
  <si>
    <t xml:space="preserve">      中央政府境外发行主权债券付息支出</t>
  </si>
  <si>
    <t>粮油市场调控专项资金</t>
  </si>
  <si>
    <t xml:space="preserve">      中央政府向外国政府借款付息支出</t>
  </si>
  <si>
    <t xml:space="preserve">      中央政府向国际组织借款付息支出</t>
  </si>
  <si>
    <t>其他粮油事务支出</t>
  </si>
  <si>
    <t xml:space="preserve">    地方政府一般债务付息支出</t>
  </si>
  <si>
    <t xml:space="preserve">      中央政府其他国外借款付息支出</t>
  </si>
  <si>
    <t>物资事务</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</si>
  <si>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</si>
  <si>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</si>
  <si>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</si>
  <si>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</si>
  <si>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铁路专用线</t>
  </si>
  <si>
    <t xml:space="preserve">  债务发行费用支出</t>
  </si>
  <si>
    <t>护库武警和民兵支出</t>
  </si>
  <si>
    <t xml:space="preserve">    中央政府国内债务发行费用支出</t>
  </si>
  <si>
    <t>物资保管与保养</t>
  </si>
  <si>
    <t xml:space="preserve">    中央政府国外债务发行费用支出</t>
  </si>
  <si>
    <t>专项贷款利息</t>
  </si>
  <si>
    <t xml:space="preserve">    地方政府一般债务发行费用支出</t>
  </si>
  <si>
    <t>物资转移</t>
  </si>
  <si>
    <t xml:space="preserve">    地方政府其他一般债务付息支出</t>
  </si>
  <si>
    <t>物资轮换</t>
  </si>
  <si>
    <t>仓库建设</t>
  </si>
  <si>
    <t>仓库安防</t>
  </si>
  <si>
    <t>其他物资事务支出</t>
  </si>
  <si>
    <t>能源储备</t>
  </si>
  <si>
    <t>石油储备支出</t>
  </si>
  <si>
    <t>国家留成油串换石油储备支出</t>
  </si>
  <si>
    <t>天然铀能源储备</t>
  </si>
  <si>
    <t>煤炭储备</t>
  </si>
  <si>
    <t>其他能源储备</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</si>
  <si>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</si>
  <si>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</si>
  <si>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</si>
  <si>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</si>
  <si>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</si>
  <si>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</si>
  <si>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</si>
  <si>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</si>
  <si>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</si>
  <si>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</si>
  <si>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</si>
  <si>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</si>
  <si>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</si>
  <si>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</si>
  <si>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</si>
  <si>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</si>
  <si>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</si>
  <si>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其他重要商品储备支出</t>
  </si>
  <si>
    <t>预备费</t>
  </si>
  <si>
    <t>年初预留</t>
  </si>
  <si>
    <t>彩票发行销售机构业务费安排的支出</t>
  </si>
  <si>
    <t>债务付息支出</t>
  </si>
  <si>
    <t>福利彩票发行机构的业务费支出</t>
  </si>
  <si>
    <t>中央政府国内债务付息支出</t>
  </si>
  <si>
    <t>体育彩票发行机构的业务费支出</t>
  </si>
  <si>
    <t>中央政府国外债务付息支出</t>
  </si>
  <si>
    <t>彩票兑奖周转金支出</t>
  </si>
  <si>
    <t>地方政府一般债务付息支出</t>
  </si>
  <si>
    <t>彩票发行销售风险基金支出</t>
  </si>
  <si>
    <t>地方政府一般债券付息支出</t>
  </si>
  <si>
    <t>地方政府向外国政府借款付息支出</t>
  </si>
  <si>
    <t>地方政府向国际组织借款付息支出</t>
  </si>
  <si>
    <t>230</t>
  </si>
  <si>
    <t>转移性支出</t>
  </si>
  <si>
    <t>地方政府其他一般债务付息支出</t>
  </si>
  <si>
    <t>返还性支出</t>
  </si>
  <si>
    <t>债务发行费用支出</t>
  </si>
  <si>
    <t>所得税基数返还支出</t>
  </si>
  <si>
    <t>中央政府国内债务发行费用支出</t>
  </si>
  <si>
    <t>成品油税费改革税收返还支出</t>
  </si>
  <si>
    <t>中央政府国外债务发行费用支出</t>
  </si>
  <si>
    <t>增值税税收返还支出</t>
  </si>
  <si>
    <t>地方政府一般债务发行费用支出</t>
  </si>
  <si>
    <t>消费税税收返还支出</t>
  </si>
  <si>
    <t xml:space="preserve">  支出合计</t>
  </si>
  <si>
    <t>其他税收返还支出</t>
  </si>
  <si>
    <t>一般性转移支付</t>
  </si>
  <si>
    <t>体制补助支出</t>
  </si>
  <si>
    <t>均衡性转移支付支出</t>
  </si>
  <si>
    <t>县级基本财力保障机制奖补资金支出</t>
  </si>
  <si>
    <t>结算补助支出</t>
  </si>
  <si>
    <t>资源枯竭型城市转移支付补助支出</t>
  </si>
  <si>
    <t>企业事业单位划转补助支出</t>
  </si>
  <si>
    <t>成品油税费改革转移支付补助支出</t>
  </si>
  <si>
    <t>基层公检法司转移支付支出</t>
  </si>
  <si>
    <t>城乡义务教育转移支付支出</t>
  </si>
  <si>
    <t>基本养老金转移支付支出</t>
  </si>
  <si>
    <t>城乡居民医疗保险转移支付支出</t>
  </si>
  <si>
    <t>农村综合改革转移支付支出</t>
  </si>
  <si>
    <t>产粮（油）大县奖励资金支出</t>
  </si>
  <si>
    <t>重点生态功能区转移支付支出</t>
  </si>
  <si>
    <t>固定数额补助支出</t>
  </si>
  <si>
    <t>革命老区转移支付支出</t>
  </si>
  <si>
    <t>民族地区转移支付支出</t>
  </si>
  <si>
    <t>边疆地区转移支付支出</t>
  </si>
  <si>
    <t>贫困地区转移支付支出</t>
  </si>
  <si>
    <t>其他一般性转移支付支出</t>
  </si>
  <si>
    <t>专项转移支付</t>
  </si>
  <si>
    <t>外交</t>
  </si>
  <si>
    <t>国防</t>
  </si>
  <si>
    <t>公共安全</t>
  </si>
  <si>
    <t>科学技术</t>
  </si>
  <si>
    <t>社会保障和就业</t>
  </si>
  <si>
    <t>医疗卫生与计划生育</t>
  </si>
  <si>
    <t>城乡社区</t>
  </si>
  <si>
    <t>农林水</t>
  </si>
  <si>
    <t>资源勘探信息等</t>
  </si>
  <si>
    <t>商业服务业等</t>
  </si>
  <si>
    <t>金融</t>
  </si>
  <si>
    <t>国土海洋气象等</t>
  </si>
  <si>
    <t>粮油物资储备</t>
  </si>
  <si>
    <t>上解支出</t>
  </si>
  <si>
    <t>体制上解支出</t>
  </si>
  <si>
    <t>专项上解支出</t>
  </si>
  <si>
    <t>调出资金</t>
  </si>
  <si>
    <t>一般公共预算调出资金</t>
  </si>
  <si>
    <t>其他调出资金</t>
  </si>
  <si>
    <t>其他年终结余</t>
  </si>
  <si>
    <t>债务还本支出</t>
  </si>
  <si>
    <t>中央政府国内债务还本支出</t>
  </si>
  <si>
    <t>中央政府国外债务还本支出</t>
  </si>
  <si>
    <t>地方政府一般债务还本支出</t>
  </si>
  <si>
    <t>地方政府一般债券还本支出</t>
  </si>
  <si>
    <t>地方政府向外国政府借款还本支出</t>
  </si>
  <si>
    <t>地方政府向国际组织借款还本支出</t>
  </si>
  <si>
    <t>地方政府其他一般债务还本支出</t>
  </si>
  <si>
    <t>表四</t>
  </si>
  <si>
    <t>收            入</t>
  </si>
  <si>
    <t>支         出</t>
  </si>
  <si>
    <t>2017年预
算数</t>
  </si>
  <si>
    <t>2016年
决算数</t>
  </si>
  <si>
    <t>1030135 育林基金收入</t>
  </si>
  <si>
    <t>201  一般公共服务支出</t>
  </si>
  <si>
    <t>1030136 森林植被恢复费</t>
  </si>
  <si>
    <t>204  公共安全支出</t>
  </si>
  <si>
    <t>1030138 地方水利建设基金收入</t>
  </si>
  <si>
    <t>205  教育支出</t>
  </si>
  <si>
    <t>1010139 南水北调工程基金收入</t>
  </si>
  <si>
    <t>207  文化体育与传媒支出</t>
  </si>
  <si>
    <t>1030142 残疾人就业保障金收入</t>
  </si>
  <si>
    <t>208  社会保障和就业支出</t>
  </si>
  <si>
    <t>1030144 城镇公用事业附加收入</t>
  </si>
  <si>
    <t>212  城乡社区支出</t>
  </si>
  <si>
    <t>1030148 国有土地使用权出让金收入</t>
  </si>
  <si>
    <t>213  农林水支出</t>
  </si>
  <si>
    <t>1030146 国有土地收益基金收入</t>
  </si>
  <si>
    <t>214  交通运输支出</t>
  </si>
  <si>
    <t>1030147 农业土地开发资金收入</t>
  </si>
  <si>
    <t>215  资源勘探信息等支出</t>
  </si>
  <si>
    <t>1030155彩票公益金收入</t>
  </si>
  <si>
    <t>216  商业服务业等支出</t>
  </si>
  <si>
    <t>1030156 城市基础设施配套费收入</t>
  </si>
  <si>
    <t>217  金融支出</t>
  </si>
  <si>
    <t>1030157 小型水库移民扶助基金收入</t>
  </si>
  <si>
    <t>229  其他支出</t>
  </si>
  <si>
    <t>1030178污水处理费收入</t>
  </si>
  <si>
    <t>232  债务付息支出</t>
  </si>
  <si>
    <t>1030199 其他政府性基金收入</t>
  </si>
  <si>
    <t>233  债务发行费用支出</t>
  </si>
  <si>
    <t xml:space="preserve"> </t>
  </si>
  <si>
    <t>110 转移性收入</t>
  </si>
  <si>
    <t>230 转移性支出</t>
  </si>
  <si>
    <t>11004 政府性基金转移收入</t>
  </si>
  <si>
    <t>23004 政府性基金转移支付</t>
  </si>
  <si>
    <t>11008 上年结余收入</t>
  </si>
  <si>
    <t>23008 调出资金</t>
  </si>
  <si>
    <t>11009 调入资金</t>
  </si>
  <si>
    <t>2300802 政府性基金预算调出资金</t>
  </si>
  <si>
    <t>11011 债券转贷收入</t>
  </si>
  <si>
    <t>23009 年终结余</t>
  </si>
  <si>
    <t>23011 债券转贷支出</t>
  </si>
  <si>
    <t>收入合计</t>
  </si>
  <si>
    <t>支出合计</t>
  </si>
  <si>
    <t>2017年总支出完成年初预算23944万元的</t>
  </si>
  <si>
    <t>基金预算支出总计84862万元，完成年初预算数23944万元的</t>
  </si>
  <si>
    <t>完成调整预算数83666万元的</t>
  </si>
  <si>
    <t>比上年决算数73063万元增加</t>
  </si>
  <si>
    <t>比上年决算数67879万元增加</t>
  </si>
  <si>
    <t>比上年决算数73063万元增长</t>
  </si>
  <si>
    <t>比上年决算数67879万元增长</t>
  </si>
  <si>
    <t>本级收入完成39408万元，完成年初预算数</t>
  </si>
  <si>
    <t>完成调整预算数33201万元的</t>
  </si>
  <si>
    <t>比上年决算数22264万元增加</t>
  </si>
  <si>
    <t>比上年决算数22264万元增长</t>
  </si>
  <si>
    <t>表五</t>
  </si>
  <si>
    <t>收入项目</t>
  </si>
  <si>
    <t>1030102</t>
  </si>
  <si>
    <t xml:space="preserve">    一、农网还贷资金收入</t>
  </si>
  <si>
    <t>1030112</t>
  </si>
  <si>
    <t xml:space="preserve">    二、海南省高等级公路车辆通行附加费收入</t>
  </si>
  <si>
    <t>1030115</t>
  </si>
  <si>
    <t xml:space="preserve">    三、港口建设费收入</t>
  </si>
  <si>
    <t>1030118</t>
  </si>
  <si>
    <t xml:space="preserve">    四、散装水泥专项资金收入</t>
  </si>
  <si>
    <t>1030119</t>
  </si>
  <si>
    <t xml:space="preserve">    五、新型墙体材料专项基金收入</t>
  </si>
  <si>
    <t>1030131</t>
  </si>
  <si>
    <t xml:space="preserve">    六、新菜地开发建设基金收入</t>
  </si>
  <si>
    <t>1030133</t>
  </si>
  <si>
    <t xml:space="preserve">    七、新增建设用地土地有偿使用费收入</t>
  </si>
  <si>
    <t>1030139</t>
  </si>
  <si>
    <t xml:space="preserve">    八、南水北调工程建设基金收入</t>
  </si>
  <si>
    <t>1030144</t>
  </si>
  <si>
    <t xml:space="preserve">    九、城市公用事业附加收入</t>
  </si>
  <si>
    <t>1030146</t>
  </si>
  <si>
    <t xml:space="preserve">    十、国有土地收益基金收入</t>
  </si>
  <si>
    <t>1030147</t>
  </si>
  <si>
    <t xml:space="preserve">    十一、农业土地开发资金收入</t>
  </si>
  <si>
    <t>1030148</t>
  </si>
  <si>
    <t xml:space="preserve">    十二、国有土地使用权出让收入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</si>
  <si>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</si>
  <si>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</si>
  <si>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</si>
  <si>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</si>
  <si>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</si>
  <si>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</si>
  <si>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</si>
  <si>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</si>
  <si>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</si>
  <si>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</si>
  <si>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</si>
  <si>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 xml:space="preserve">    十三、大中型水库库区基金收入</t>
  </si>
  <si>
    <t>1030155</t>
  </si>
  <si>
    <t xml:space="preserve">    十四、彩票公益金收入</t>
  </si>
  <si>
    <t>103015501</t>
  </si>
  <si>
    <t xml:space="preserve">      福利彩票公益金收入</t>
  </si>
  <si>
    <t>103015502</t>
  </si>
  <si>
    <t xml:space="preserve">      体育彩票公益金收入</t>
  </si>
  <si>
    <t>1030156</t>
  </si>
  <si>
    <t xml:space="preserve">    十五、城市基础设施配套费收入</t>
  </si>
  <si>
    <t>1030157</t>
  </si>
  <si>
    <t xml:space="preserve">    十六、小型水库移民扶助基金收入</t>
  </si>
  <si>
    <t>1030158</t>
  </si>
  <si>
    <t xml:space="preserve">    十七、国家重大水利工程建设基金收入</t>
  </si>
  <si>
    <t>103015801</t>
  </si>
  <si>
    <t xml:space="preserve">      南水北调工程建设资金</t>
  </si>
  <si>
    <t>103015802</t>
  </si>
  <si>
    <t xml:space="preserve">      三峡工程后续工作资金</t>
  </si>
  <si>
    <t>103015803</t>
  </si>
  <si>
    <t xml:space="preserve">      省级重大水利工程建设资金</t>
  </si>
  <si>
    <t>1030159</t>
  </si>
  <si>
    <t xml:space="preserve">    十八、车辆通行费</t>
  </si>
  <si>
    <t>1030178</t>
  </si>
  <si>
    <t xml:space="preserve">    十九、污水处理费收入</t>
  </si>
  <si>
    <t>1030180</t>
  </si>
  <si>
    <t xml:space="preserve">    二十、彩票发行机构和彩票销售机构的业务费用</t>
  </si>
  <si>
    <t>1030199</t>
  </si>
  <si>
    <t xml:space="preserve">    二十一、其他政府性基金收入</t>
  </si>
  <si>
    <t>110</t>
  </si>
  <si>
    <t xml:space="preserve">  转移性收入</t>
  </si>
  <si>
    <t>11004</t>
  </si>
  <si>
    <t xml:space="preserve">    政府性基金转移收入</t>
  </si>
  <si>
    <t>1100401</t>
  </si>
  <si>
    <t xml:space="preserve">      政府性基金补助收入</t>
  </si>
  <si>
    <t>1100402</t>
  </si>
  <si>
    <t xml:space="preserve">      政府性基金上解收入</t>
  </si>
  <si>
    <t>1100802</t>
  </si>
  <si>
    <t xml:space="preserve">    上年结余收入</t>
  </si>
  <si>
    <t>11009</t>
  </si>
  <si>
    <t xml:space="preserve">    调入资金</t>
  </si>
  <si>
    <t>1100902</t>
  </si>
  <si>
    <t xml:space="preserve">      其中：地方政府性基金调入专项收入</t>
  </si>
  <si>
    <t>11010</t>
  </si>
  <si>
    <t xml:space="preserve">    地方政府专项债务收入</t>
  </si>
  <si>
    <t>11011</t>
  </si>
  <si>
    <t xml:space="preserve">    地方政府专项债券转贷收入</t>
  </si>
  <si>
    <t>收入总计</t>
  </si>
  <si>
    <t>表六</t>
  </si>
  <si>
    <t>支出预算科目</t>
  </si>
  <si>
    <t>207</t>
  </si>
  <si>
    <t xml:space="preserve">   一、文化体育与传媒支出</t>
  </si>
  <si>
    <t>20707</t>
  </si>
  <si>
    <t xml:space="preserve">      国家电影事业发展专项资金及对应专项债务收入安排的支出</t>
  </si>
  <si>
    <t>180</t>
  </si>
  <si>
    <t>2070702</t>
  </si>
  <si>
    <t xml:space="preserve">         资助城市影院</t>
  </si>
  <si>
    <t>208</t>
  </si>
  <si>
    <t xml:space="preserve">    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</si>
  <si>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</si>
  <si>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</si>
  <si>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</si>
  <si>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</si>
  <si>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</si>
  <si>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</si>
  <si>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</si>
  <si>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</si>
  <si>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</si>
  <si>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小型水库移民扶助基金及对应专项债务收入安排的支出</t>
  </si>
  <si>
    <t>40</t>
  </si>
  <si>
    <t>2082302</t>
  </si>
  <si>
    <t>212</t>
  </si>
  <si>
    <t xml:space="preserve">    三、城乡社区支出</t>
  </si>
  <si>
    <t>15686</t>
  </si>
  <si>
    <t>21208</t>
  </si>
  <si>
    <t xml:space="preserve">      国有土地使用权出让收入及对应专项债务收入安排的支出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</si>
  <si>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</si>
  <si>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</si>
  <si>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</si>
  <si>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</si>
  <si>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</si>
  <si>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</si>
  <si>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</si>
  <si>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</si>
  <si>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</si>
  <si>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</si>
  <si>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</si>
  <si>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</si>
  <si>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</si>
  <si>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</si>
  <si>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2120811</t>
  </si>
  <si>
    <t xml:space="preserve">          公共租赁住房支出</t>
  </si>
  <si>
    <t>2120899</t>
  </si>
  <si>
    <t xml:space="preserve">          其他国有土地使用权出让收入安排的支出</t>
  </si>
  <si>
    <t>21210</t>
  </si>
  <si>
    <t xml:space="preserve">      国有土地收益基金及对应专项债务收入安排的支出</t>
  </si>
  <si>
    <t>2121001</t>
  </si>
  <si>
    <t xml:space="preserve">        征地和拆迁补偿支出</t>
  </si>
  <si>
    <t>21211</t>
  </si>
  <si>
    <t xml:space="preserve">    农业土地开发资金及对应专项债务收入安排的支出</t>
  </si>
  <si>
    <t>21212</t>
  </si>
  <si>
    <t xml:space="preserve">      新增建设用地有偿使用费及对应专项债务收入安排的支出</t>
  </si>
  <si>
    <t>2121201</t>
  </si>
  <si>
    <t xml:space="preserve">          耕地开发专项支出</t>
  </si>
  <si>
    <t>2121202</t>
  </si>
  <si>
    <t xml:space="preserve">          基本农田建设和保护支出</t>
  </si>
  <si>
    <t>21213</t>
  </si>
  <si>
    <t xml:space="preserve">      城市基础设施配套费及对应专项债务收入安排的支出</t>
  </si>
  <si>
    <t>2121301</t>
  </si>
  <si>
    <t xml:space="preserve">          城市公共设施</t>
  </si>
  <si>
    <t>2121302</t>
  </si>
  <si>
    <t xml:space="preserve">      城市环境卫生</t>
  </si>
  <si>
    <t>2121399</t>
  </si>
  <si>
    <t xml:space="preserve">      其他城市基础设施配套费安排的支出</t>
  </si>
  <si>
    <t>213</t>
  </si>
  <si>
    <t xml:space="preserve">    四、农林水支出</t>
  </si>
  <si>
    <t>21366</t>
  </si>
  <si>
    <t xml:space="preserve">      大中型水库库区基金及对应专项债务收入安排的支出</t>
  </si>
  <si>
    <t>2136601</t>
  </si>
  <si>
    <t>2136699</t>
  </si>
  <si>
    <t xml:space="preserve">          其他大中型水库库区基金支出</t>
  </si>
  <si>
    <t>21369</t>
  </si>
  <si>
    <t xml:space="preserve">      国家重大水利工程建设基金及对应专项债务收入安排的支出</t>
  </si>
  <si>
    <t>2136999</t>
  </si>
  <si>
    <t xml:space="preserve">          其他重大水利工程建设基金支出</t>
  </si>
  <si>
    <t>216</t>
  </si>
  <si>
    <t xml:space="preserve">    五、商业服务业等支出</t>
  </si>
  <si>
    <t>21660</t>
  </si>
  <si>
    <t xml:space="preserve">      旅游发展基金支出</t>
  </si>
  <si>
    <t>2166004</t>
  </si>
  <si>
    <t xml:space="preserve">          地方旅游开发项目补助</t>
  </si>
  <si>
    <t>229</t>
  </si>
  <si>
    <t xml:space="preserve">    六、其他支出</t>
  </si>
  <si>
    <t>800</t>
  </si>
  <si>
    <t>22904</t>
  </si>
  <si>
    <t xml:space="preserve">      其他政府性基金及对应专项债务收入安排的支出</t>
  </si>
  <si>
    <t>22908</t>
  </si>
  <si>
    <t xml:space="preserve">      彩票发行销售机构业务费安排的支出</t>
  </si>
  <si>
    <t>2290804</t>
  </si>
  <si>
    <t xml:space="preserve">      福利彩票销售机构的业务费支出</t>
  </si>
  <si>
    <t>2290808</t>
  </si>
  <si>
    <t xml:space="preserve">      彩票市场调控资金支出</t>
  </si>
  <si>
    <t>22960</t>
  </si>
  <si>
    <t xml:space="preserve">      彩票公益金及对应专项债务收入安排的支出</t>
  </si>
  <si>
    <t>2296002</t>
  </si>
  <si>
    <t xml:space="preserve">          用于社会福利的彩票公益金支出</t>
  </si>
  <si>
    <t>2296003</t>
  </si>
  <si>
    <t xml:space="preserve">          用于体育事业的彩票公益金支出</t>
  </si>
  <si>
    <t>2296004</t>
  </si>
  <si>
    <t xml:space="preserve">          用于教育事业的彩票公益金支出</t>
  </si>
  <si>
    <t>2296006</t>
  </si>
  <si>
    <t xml:space="preserve">          用于残疾人事业的彩票公益金支出</t>
  </si>
  <si>
    <t>2296013</t>
  </si>
  <si>
    <t xml:space="preserve">      用于城乡医疗救助的彩票公益金支出</t>
  </si>
  <si>
    <t>2296099</t>
  </si>
  <si>
    <t xml:space="preserve">      用于其他社会公益事业的彩票公益金支出</t>
  </si>
  <si>
    <t xml:space="preserve">          用于城乡医疗救助的彩票公益金支出</t>
  </si>
  <si>
    <t>232</t>
  </si>
  <si>
    <t xml:space="preserve">    七、债务付息支出</t>
  </si>
  <si>
    <t>23204</t>
  </si>
  <si>
    <t xml:space="preserve">       地方政府专项债务付息支出</t>
  </si>
  <si>
    <t>2320411</t>
  </si>
  <si>
    <t xml:space="preserve">          国有土地使用权出让金债务付息支出</t>
  </si>
  <si>
    <t>233</t>
  </si>
  <si>
    <t xml:space="preserve">   八、债务发行费用支出</t>
  </si>
  <si>
    <t>23304</t>
  </si>
  <si>
    <t xml:space="preserve">       地方政府专项债务发行费用支出</t>
  </si>
  <si>
    <t>2330411</t>
  </si>
  <si>
    <t xml:space="preserve">          国有土地使用权出让金债务发行费用支出</t>
  </si>
  <si>
    <t xml:space="preserve">  转移性支出</t>
  </si>
  <si>
    <t>23004</t>
  </si>
  <si>
    <t>政府性基金转移支付</t>
  </si>
  <si>
    <t>23008</t>
  </si>
  <si>
    <t xml:space="preserve">    调出资金</t>
  </si>
  <si>
    <t>2300802</t>
  </si>
  <si>
    <t xml:space="preserve">       政府性基金预算调出资金</t>
  </si>
  <si>
    <t>23009</t>
  </si>
  <si>
    <t xml:space="preserve">    年终结余</t>
  </si>
  <si>
    <t>5184</t>
  </si>
  <si>
    <t>2300902</t>
  </si>
  <si>
    <t xml:space="preserve">       政府性基金年终结余</t>
  </si>
  <si>
    <t>231</t>
  </si>
  <si>
    <t xml:space="preserve">  债务还本支出</t>
  </si>
  <si>
    <t>47300</t>
  </si>
  <si>
    <t>23104</t>
  </si>
  <si>
    <t xml:space="preserve">     地方政府专项债务还本支出</t>
  </si>
  <si>
    <t>2310411</t>
  </si>
  <si>
    <t xml:space="preserve">       国有土地使用权出让金债务还本支出</t>
  </si>
  <si>
    <t>支出总计</t>
  </si>
  <si>
    <t>瑞丽市本级2017年度国有资本经营收支决算总表</t>
  </si>
  <si>
    <t>表七</t>
  </si>
  <si>
    <t>收                             入</t>
  </si>
  <si>
    <t>支                             出</t>
  </si>
  <si>
    <t>预    算    科    目</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</si>
  <si>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</si>
  <si>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</si>
  <si>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</si>
  <si>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</si>
  <si>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</si>
  <si>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</si>
  <si>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</si>
  <si>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</si>
  <si>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</si>
  <si>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</si>
  <si>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 年 收 入 合 计</t>
  </si>
  <si>
    <t>本 年 支 出 合 计</t>
  </si>
  <si>
    <t>国有资本经营预算转移支付收入</t>
  </si>
  <si>
    <t>国有资本经营预算转移支付支出</t>
  </si>
  <si>
    <t>表八</t>
  </si>
  <si>
    <r>
      <rPr>
        <b/>
        <sz val="11"/>
        <rFont val="宋体"/>
        <charset val="134"/>
      </rPr>
      <t>项</t>
    </r>
    <r>
      <rPr>
        <b/>
        <sz val="11"/>
        <rFont val="宋体"/>
        <charset val="134"/>
      </rPr>
      <t xml:space="preserve">    </t>
    </r>
    <r>
      <rPr>
        <b/>
        <sz val="11"/>
        <rFont val="宋体"/>
        <charset val="134"/>
      </rPr>
      <t>目</t>
    </r>
  </si>
  <si>
    <t>10201 企业职工基本养老保险基金收入</t>
  </si>
  <si>
    <r>
      <rPr>
        <sz val="11"/>
        <rFont val="宋体"/>
        <charset val="134"/>
      </rPr>
      <t xml:space="preserve">  </t>
    </r>
    <r>
      <rPr>
        <sz val="11"/>
        <rFont val="宋体"/>
        <charset val="134"/>
      </rPr>
      <t>1020101 企业职工基本养老保险费收入</t>
    </r>
  </si>
  <si>
    <r>
      <rPr>
        <sz val="11"/>
        <rFont val="宋体"/>
        <charset val="134"/>
      </rPr>
      <t xml:space="preserve">  </t>
    </r>
    <r>
      <rPr>
        <sz val="11"/>
        <rFont val="宋体"/>
        <charset val="134"/>
      </rPr>
      <t>1020102 企业职工基本养老保险基金财政补贴收入</t>
    </r>
  </si>
  <si>
    <r>
      <rPr>
        <sz val="11"/>
        <rFont val="宋体"/>
        <charset val="134"/>
      </rPr>
      <t xml:space="preserve">  </t>
    </r>
    <r>
      <rPr>
        <sz val="11"/>
        <rFont val="宋体"/>
        <charset val="134"/>
      </rPr>
      <t>1020103 企业职工基本养老保险基金利息收入</t>
    </r>
  </si>
  <si>
    <r>
      <rPr>
        <sz val="11"/>
        <rFont val="宋体"/>
        <charset val="134"/>
      </rPr>
      <t xml:space="preserve">  </t>
    </r>
    <r>
      <rPr>
        <sz val="11"/>
        <rFont val="宋体"/>
        <charset val="134"/>
      </rPr>
      <t>1020104 企业职工基本养老保险基金委托投资收益</t>
    </r>
  </si>
  <si>
    <r>
      <rPr>
        <sz val="11"/>
        <rFont val="宋体"/>
        <charset val="134"/>
      </rPr>
      <t xml:space="preserve">  </t>
    </r>
    <r>
      <rPr>
        <sz val="11"/>
        <rFont val="宋体"/>
        <charset val="134"/>
      </rPr>
      <t>1020199 其他企业职工基本养老保险基金收入</t>
    </r>
  </si>
  <si>
    <t>10202 失业保险基金收入</t>
  </si>
  <si>
    <r>
      <rPr>
        <sz val="11"/>
        <rFont val="宋体"/>
        <charset val="134"/>
      </rPr>
      <t xml:space="preserve">  </t>
    </r>
    <r>
      <rPr>
        <sz val="11"/>
        <rFont val="宋体"/>
        <charset val="134"/>
      </rPr>
      <t>1020201 失业保险费收入</t>
    </r>
  </si>
  <si>
    <r>
      <rPr>
        <sz val="11"/>
        <rFont val="宋体"/>
        <charset val="134"/>
      </rPr>
      <t xml:space="preserve">  </t>
    </r>
    <r>
      <rPr>
        <sz val="11"/>
        <rFont val="宋体"/>
        <charset val="134"/>
      </rPr>
      <t>1020202 失业保险基金财政补贴收入</t>
    </r>
  </si>
  <si>
    <r>
      <rPr>
        <sz val="11"/>
        <rFont val="宋体"/>
        <charset val="134"/>
      </rPr>
      <t xml:space="preserve">  </t>
    </r>
    <r>
      <rPr>
        <sz val="11"/>
        <rFont val="宋体"/>
        <charset val="134"/>
      </rPr>
      <t>1020203 失业保险基金利息收入</t>
    </r>
  </si>
  <si>
    <r>
      <rPr>
        <sz val="11"/>
        <rFont val="宋体"/>
        <charset val="134"/>
      </rPr>
      <t xml:space="preserve">  </t>
    </r>
    <r>
      <rPr>
        <sz val="11"/>
        <rFont val="宋体"/>
        <charset val="134"/>
      </rPr>
      <t>1020299 其他失业保险基金收入</t>
    </r>
  </si>
  <si>
    <t>10203 职工基本医疗保险基金收入</t>
  </si>
  <si>
    <r>
      <rPr>
        <sz val="11"/>
        <rFont val="宋体"/>
        <charset val="134"/>
      </rPr>
      <t xml:space="preserve">  </t>
    </r>
    <r>
      <rPr>
        <sz val="11"/>
        <rFont val="宋体"/>
        <charset val="134"/>
      </rPr>
      <t>1020301 职工基本医疗保险费收入</t>
    </r>
  </si>
  <si>
    <r>
      <rPr>
        <sz val="11"/>
        <rFont val="宋体"/>
        <charset val="134"/>
      </rPr>
      <t xml:space="preserve">  </t>
    </r>
    <r>
      <rPr>
        <sz val="11"/>
        <rFont val="宋体"/>
        <charset val="134"/>
      </rPr>
      <t>1020302 职工基本医疗保险基金财政补贴收入</t>
    </r>
  </si>
  <si>
    <r>
      <rPr>
        <sz val="11"/>
        <rFont val="宋体"/>
        <charset val="134"/>
      </rPr>
      <t xml:space="preserve">  </t>
    </r>
    <r>
      <rPr>
        <sz val="11"/>
        <rFont val="宋体"/>
        <charset val="134"/>
      </rPr>
      <t>1020303 职工基本医疗保险基金利息收入</t>
    </r>
  </si>
  <si>
    <r>
      <rPr>
        <sz val="11"/>
        <rFont val="宋体"/>
        <charset val="134"/>
      </rPr>
      <t xml:space="preserve">  </t>
    </r>
    <r>
      <rPr>
        <sz val="11"/>
        <rFont val="宋体"/>
        <charset val="134"/>
      </rPr>
      <t>1020399 其他职工基本医疗保险基金收入</t>
    </r>
  </si>
  <si>
    <t>10204 工伤保险基金收入</t>
  </si>
  <si>
    <r>
      <rPr>
        <sz val="11"/>
        <rFont val="宋体"/>
        <charset val="134"/>
      </rPr>
      <t xml:space="preserve">  </t>
    </r>
    <r>
      <rPr>
        <sz val="11"/>
        <rFont val="宋体"/>
        <charset val="134"/>
      </rPr>
      <t>1020401 工伤保险费收入</t>
    </r>
  </si>
  <si>
    <r>
      <rPr>
        <sz val="11"/>
        <rFont val="宋体"/>
        <charset val="134"/>
      </rPr>
      <t xml:space="preserve">  </t>
    </r>
    <r>
      <rPr>
        <sz val="11"/>
        <rFont val="宋体"/>
        <charset val="134"/>
      </rPr>
      <t>1020402 工伤保险基金财政补贴收入</t>
    </r>
  </si>
  <si>
    <r>
      <rPr>
        <sz val="11"/>
        <rFont val="宋体"/>
        <charset val="134"/>
      </rPr>
      <t xml:space="preserve">  </t>
    </r>
    <r>
      <rPr>
        <sz val="11"/>
        <rFont val="宋体"/>
        <charset val="134"/>
      </rPr>
      <t>1020403 工伤保险基金利息收入</t>
    </r>
  </si>
  <si>
    <r>
      <rPr>
        <sz val="11"/>
        <rFont val="宋体"/>
        <charset val="134"/>
      </rPr>
      <t xml:space="preserve">  </t>
    </r>
    <r>
      <rPr>
        <sz val="11"/>
        <rFont val="宋体"/>
        <charset val="134"/>
      </rPr>
      <t>1020499 基他工伤保险基金收入</t>
    </r>
  </si>
  <si>
    <t>10205 生育保险基金收入</t>
  </si>
  <si>
    <r>
      <rPr>
        <sz val="11"/>
        <rFont val="宋体"/>
        <charset val="134"/>
      </rPr>
      <t xml:space="preserve">  </t>
    </r>
    <r>
      <rPr>
        <sz val="11"/>
        <rFont val="宋体"/>
        <charset val="134"/>
      </rPr>
      <t>1020501 生育保险费收入</t>
    </r>
  </si>
  <si>
    <r>
      <rPr>
        <sz val="11"/>
        <rFont val="宋体"/>
        <charset val="134"/>
      </rPr>
      <t xml:space="preserve">  </t>
    </r>
    <r>
      <rPr>
        <sz val="11"/>
        <rFont val="宋体"/>
        <charset val="134"/>
      </rPr>
      <t>1020502 生育保险基金补贴收入</t>
    </r>
  </si>
  <si>
    <r>
      <rPr>
        <sz val="11"/>
        <rFont val="宋体"/>
        <charset val="134"/>
      </rPr>
      <t xml:space="preserve">  </t>
    </r>
    <r>
      <rPr>
        <sz val="11"/>
        <rFont val="宋体"/>
        <charset val="134"/>
      </rPr>
      <t>1020503 生育保险基金利息收入</t>
    </r>
  </si>
  <si>
    <r>
      <rPr>
        <sz val="11"/>
        <rFont val="宋体"/>
        <charset val="134"/>
      </rPr>
      <t xml:space="preserve">  </t>
    </r>
    <r>
      <rPr>
        <sz val="11"/>
        <rFont val="宋体"/>
        <charset val="134"/>
      </rPr>
      <t>1020599 其他生育保险基金收入</t>
    </r>
  </si>
  <si>
    <t>10206 新型农村合作医疗基金收入</t>
  </si>
  <si>
    <r>
      <rPr>
        <sz val="11"/>
        <rFont val="宋体"/>
        <charset val="134"/>
      </rPr>
      <t xml:space="preserve">  </t>
    </r>
    <r>
      <rPr>
        <sz val="11"/>
        <rFont val="宋体"/>
        <charset val="134"/>
      </rPr>
      <t>1020601 新型农村合作医疗基金缴费收入</t>
    </r>
  </si>
  <si>
    <r>
      <rPr>
        <sz val="11"/>
        <rFont val="宋体"/>
        <charset val="134"/>
      </rPr>
      <t xml:space="preserve">  </t>
    </r>
    <r>
      <rPr>
        <sz val="11"/>
        <rFont val="宋体"/>
        <charset val="134"/>
      </rPr>
      <t>1020602 新型农村合作医疗基金财政补贴收入</t>
    </r>
  </si>
  <si>
    <r>
      <rPr>
        <sz val="11"/>
        <rFont val="宋体"/>
        <charset val="134"/>
      </rPr>
      <t xml:space="preserve">  </t>
    </r>
    <r>
      <rPr>
        <sz val="11"/>
        <rFont val="宋体"/>
        <charset val="134"/>
      </rPr>
      <t>1020603 新型农村合作医疗基金利息收入</t>
    </r>
  </si>
  <si>
    <r>
      <rPr>
        <sz val="11"/>
        <rFont val="宋体"/>
        <charset val="134"/>
      </rPr>
      <t xml:space="preserve">  </t>
    </r>
    <r>
      <rPr>
        <sz val="11"/>
        <rFont val="宋体"/>
        <charset val="134"/>
      </rPr>
      <t>1020699 其他新型农村合作医疗基金收入</t>
    </r>
  </si>
  <si>
    <t>10207 城镇居民基本医疗保险基金收入</t>
  </si>
  <si>
    <r>
      <rPr>
        <sz val="11"/>
        <rFont val="宋体"/>
        <charset val="134"/>
      </rPr>
      <t xml:space="preserve">  </t>
    </r>
    <r>
      <rPr>
        <sz val="11"/>
        <rFont val="宋体"/>
        <charset val="134"/>
      </rPr>
      <t>1020701 城镇居民基本医疗保险基金缴费收入</t>
    </r>
  </si>
  <si>
    <r>
      <rPr>
        <sz val="11"/>
        <rFont val="宋体"/>
        <charset val="134"/>
      </rPr>
      <t xml:space="preserve">  </t>
    </r>
    <r>
      <rPr>
        <sz val="11"/>
        <rFont val="宋体"/>
        <charset val="134"/>
      </rPr>
      <t>1020702 城镇居民基本医疗保险基金财政补贴收入</t>
    </r>
  </si>
  <si>
    <r>
      <rPr>
        <sz val="11"/>
        <rFont val="宋体"/>
        <charset val="134"/>
      </rPr>
      <t xml:space="preserve">  </t>
    </r>
    <r>
      <rPr>
        <sz val="11"/>
        <rFont val="宋体"/>
        <charset val="134"/>
      </rPr>
      <t>1020703 城镇居民基本医疗保险基金利息收入</t>
    </r>
  </si>
  <si>
    <r>
      <rPr>
        <sz val="11"/>
        <rFont val="宋体"/>
        <charset val="134"/>
      </rPr>
      <t xml:space="preserve">  </t>
    </r>
    <r>
      <rPr>
        <sz val="11"/>
        <rFont val="宋体"/>
        <charset val="134"/>
      </rPr>
      <t>1020799 其他城镇居民基本医疗保险基金收入</t>
    </r>
  </si>
  <si>
    <t>10210 城乡居民基本养老保险基金收入</t>
  </si>
  <si>
    <r>
      <rPr>
        <sz val="11"/>
        <rFont val="宋体"/>
        <charset val="134"/>
      </rPr>
      <t xml:space="preserve">  </t>
    </r>
    <r>
      <rPr>
        <sz val="11"/>
        <rFont val="宋体"/>
        <charset val="134"/>
      </rPr>
      <t>1021001 城乡居民基本养老保险基金缴费收入</t>
    </r>
  </si>
  <si>
    <r>
      <rPr>
        <sz val="11"/>
        <rFont val="宋体"/>
        <charset val="134"/>
      </rPr>
      <t xml:space="preserve">  </t>
    </r>
    <r>
      <rPr>
        <sz val="11"/>
        <rFont val="宋体"/>
        <charset val="134"/>
      </rPr>
      <t>1021002 城乡居民基本养老保险基金财政补贴收入</t>
    </r>
  </si>
  <si>
    <r>
      <rPr>
        <sz val="11"/>
        <rFont val="宋体"/>
        <charset val="134"/>
      </rPr>
      <t xml:space="preserve">  </t>
    </r>
    <r>
      <rPr>
        <sz val="11"/>
        <rFont val="宋体"/>
        <charset val="134"/>
      </rPr>
      <t>1021003 城乡居民基本养老保险基金利息收入</t>
    </r>
  </si>
  <si>
    <t xml:space="preserve">  1021099 其他城乡居民基本养老保险基金收入</t>
  </si>
  <si>
    <t>10211 机关事业单位基本养老保险基金收入</t>
  </si>
  <si>
    <r>
      <rPr>
        <sz val="11"/>
        <rFont val="宋体"/>
        <charset val="134"/>
      </rPr>
      <t xml:space="preserve">  </t>
    </r>
    <r>
      <rPr>
        <sz val="11"/>
        <rFont val="宋体"/>
        <charset val="134"/>
      </rPr>
      <t>1021101 机关事业单位基本养老保险费收入</t>
    </r>
  </si>
  <si>
    <r>
      <rPr>
        <sz val="11"/>
        <rFont val="宋体"/>
        <charset val="134"/>
      </rPr>
      <t xml:space="preserve">  </t>
    </r>
    <r>
      <rPr>
        <sz val="11"/>
        <rFont val="宋体"/>
        <charset val="134"/>
      </rPr>
      <t>1021102 机关事业单位基本养老保险基金财政补贴收入</t>
    </r>
  </si>
  <si>
    <r>
      <rPr>
        <sz val="11"/>
        <rFont val="宋体"/>
        <charset val="134"/>
      </rPr>
      <t xml:space="preserve">  </t>
    </r>
    <r>
      <rPr>
        <sz val="11"/>
        <rFont val="宋体"/>
        <charset val="134"/>
      </rPr>
      <t>1021103 机关事业单位基本养老保险基金利息收入</t>
    </r>
  </si>
  <si>
    <r>
      <rPr>
        <sz val="11"/>
        <rFont val="宋体"/>
        <charset val="134"/>
      </rPr>
      <t xml:space="preserve">  </t>
    </r>
    <r>
      <rPr>
        <sz val="11"/>
        <rFont val="宋体"/>
        <charset val="134"/>
      </rPr>
      <t>1021199 其他机关事业单位基本养老保险基金收入</t>
    </r>
  </si>
  <si>
    <t>10212 城乡居民基本医疗保险基金收入</t>
  </si>
  <si>
    <r>
      <rPr>
        <sz val="11"/>
        <rFont val="宋体"/>
        <charset val="134"/>
      </rPr>
      <t xml:space="preserve">  </t>
    </r>
    <r>
      <rPr>
        <sz val="11"/>
        <rFont val="宋体"/>
        <charset val="134"/>
      </rPr>
      <t>1021201 城乡居民基本医疗保险基金缴费收入</t>
    </r>
  </si>
  <si>
    <r>
      <rPr>
        <sz val="11"/>
        <rFont val="宋体"/>
        <charset val="134"/>
      </rPr>
      <t xml:space="preserve">  </t>
    </r>
    <r>
      <rPr>
        <sz val="11"/>
        <rFont val="宋体"/>
        <charset val="134"/>
      </rPr>
      <t>1021202 城乡居民基本医疗保险基金财政补贴收入</t>
    </r>
  </si>
  <si>
    <r>
      <rPr>
        <sz val="11"/>
        <rFont val="宋体"/>
        <charset val="134"/>
      </rPr>
      <t xml:space="preserve">  </t>
    </r>
    <r>
      <rPr>
        <sz val="11"/>
        <rFont val="宋体"/>
        <charset val="134"/>
      </rPr>
      <t>1021203 城乡居民基本医疗保险基金利息收入</t>
    </r>
  </si>
  <si>
    <r>
      <rPr>
        <sz val="11"/>
        <rFont val="宋体"/>
        <charset val="134"/>
      </rPr>
      <t xml:space="preserve">  </t>
    </r>
    <r>
      <rPr>
        <sz val="11"/>
        <rFont val="宋体"/>
        <charset val="134"/>
      </rPr>
      <t>1021299 其他城乡居民基本医疗保险基金收入</t>
    </r>
  </si>
  <si>
    <t>10299 其他社会保险基金收入</t>
  </si>
  <si>
    <t>110　转移性收入</t>
  </si>
  <si>
    <r>
      <rPr>
        <sz val="11"/>
        <rFont val="宋体"/>
        <charset val="134"/>
      </rPr>
      <t xml:space="preserve">  </t>
    </r>
    <r>
      <rPr>
        <sz val="11"/>
        <rFont val="宋体"/>
        <charset val="134"/>
      </rPr>
      <t>1100803 社会保险基金预算上年结余收入</t>
    </r>
  </si>
  <si>
    <t>11014 社会保险基金上解下拨收入</t>
  </si>
  <si>
    <r>
      <rPr>
        <sz val="11"/>
        <rFont val="宋体"/>
        <charset val="134"/>
      </rPr>
      <t xml:space="preserve">  </t>
    </r>
    <r>
      <rPr>
        <sz val="11"/>
        <rFont val="宋体"/>
        <charset val="134"/>
      </rPr>
      <t>1101401 社会保险基金上级补助收入</t>
    </r>
  </si>
  <si>
    <r>
      <rPr>
        <sz val="11"/>
        <rFont val="宋体"/>
        <charset val="134"/>
      </rPr>
      <t xml:space="preserve">  </t>
    </r>
    <r>
      <rPr>
        <sz val="11"/>
        <rFont val="宋体"/>
        <charset val="134"/>
      </rPr>
      <t>1101402 社会保险基金下级上解收入</t>
    </r>
  </si>
  <si>
    <t>收　入　合　计</t>
  </si>
  <si>
    <t>注： 1、2017年预算数上年结余收入12432万元为2016年决算12月年末结余数，包含：企业养老保险5603万元、城乡居民养老保险4209万元、新农合2620万元。不包含机关事业单位准备期结余5417万元及新农合2017年3月调增上年结余（计提省级风险金及利息）10万元。 2、2017年决算上年结余新增机关事业养老保险准备期结余5417万元，故2017年决算与2016年决算、2017年预算相比，增幅较大，完成率超过100%。3、项目中尾数为99的其他项，填列数据为因参保对象跨统筹地区或跨制度流动而划入的基金收入。其中：2017年预算数中企业职工的为157万元、城乡居民养老保险为1万元；2017年决算数中企业职工的为373万元、城乡居民养老保险为4万元。另2017年决算数中“其他城乡居民基本养老保险基金收入”还包含老农村养老保险金账户取消转入账户资金186.29万元和收回以前年度死亡人员多领养老金12.57万元。</t>
  </si>
  <si>
    <t>表九</t>
  </si>
  <si>
    <t>项        目</t>
  </si>
  <si>
    <t>20901 企业职工基本养老保险基金支出</t>
  </si>
  <si>
    <r>
      <rPr>
        <sz val="11"/>
        <rFont val="宋体"/>
        <charset val="134"/>
      </rPr>
      <t xml:space="preserve">  </t>
    </r>
    <r>
      <rPr>
        <sz val="11"/>
        <rFont val="宋体"/>
        <charset val="134"/>
      </rPr>
      <t>2090101 基本养老金</t>
    </r>
  </si>
  <si>
    <r>
      <rPr>
        <sz val="11"/>
        <rFont val="宋体"/>
        <charset val="134"/>
      </rPr>
      <t xml:space="preserve">  </t>
    </r>
    <r>
      <rPr>
        <sz val="11"/>
        <rFont val="宋体"/>
        <charset val="134"/>
      </rPr>
      <t>2090102 医疗补助金</t>
    </r>
  </si>
  <si>
    <r>
      <rPr>
        <sz val="11"/>
        <rFont val="宋体"/>
        <charset val="134"/>
      </rPr>
      <t xml:space="preserve">  </t>
    </r>
    <r>
      <rPr>
        <sz val="11"/>
        <rFont val="宋体"/>
        <charset val="134"/>
      </rPr>
      <t>2090103 丧葬抚恤补助</t>
    </r>
  </si>
  <si>
    <r>
      <rPr>
        <sz val="11"/>
        <rFont val="宋体"/>
        <charset val="134"/>
      </rPr>
      <t xml:space="preserve">  </t>
    </r>
    <r>
      <rPr>
        <sz val="11"/>
        <rFont val="宋体"/>
        <charset val="134"/>
      </rPr>
      <t>2090199 其他企业职工基本养老保险基金支出</t>
    </r>
  </si>
  <si>
    <t>20902 失业保险基金支出</t>
  </si>
  <si>
    <r>
      <rPr>
        <sz val="11"/>
        <rFont val="宋体"/>
        <charset val="134"/>
      </rPr>
      <t xml:space="preserve">  </t>
    </r>
    <r>
      <rPr>
        <sz val="11"/>
        <rFont val="宋体"/>
        <charset val="134"/>
      </rPr>
      <t>2090201 失业保险金</t>
    </r>
  </si>
  <si>
    <r>
      <rPr>
        <sz val="11"/>
        <rFont val="宋体"/>
        <charset val="134"/>
      </rPr>
      <t xml:space="preserve">  </t>
    </r>
    <r>
      <rPr>
        <sz val="11"/>
        <rFont val="宋体"/>
        <charset val="134"/>
      </rPr>
      <t>2090202 医疗保险费</t>
    </r>
  </si>
  <si>
    <r>
      <rPr>
        <sz val="11"/>
        <rFont val="宋体"/>
        <charset val="134"/>
      </rPr>
      <t xml:space="preserve">  </t>
    </r>
    <r>
      <rPr>
        <sz val="11"/>
        <rFont val="宋体"/>
        <charset val="134"/>
      </rPr>
      <t>2090203 丧葬抚恤补助</t>
    </r>
  </si>
  <si>
    <r>
      <rPr>
        <sz val="11"/>
        <rFont val="宋体"/>
        <charset val="134"/>
      </rPr>
      <t xml:space="preserve">  </t>
    </r>
    <r>
      <rPr>
        <sz val="11"/>
        <rFont val="宋体"/>
        <charset val="134"/>
      </rPr>
      <t>2090204 职业培训和职业介绍补贴</t>
    </r>
  </si>
  <si>
    <r>
      <rPr>
        <sz val="11"/>
        <rFont val="宋体"/>
        <charset val="134"/>
      </rPr>
      <t xml:space="preserve">  </t>
    </r>
    <r>
      <rPr>
        <sz val="11"/>
        <rFont val="宋体"/>
        <charset val="134"/>
      </rPr>
      <t>2090205 技能提升补贴支出</t>
    </r>
  </si>
  <si>
    <r>
      <rPr>
        <sz val="11"/>
        <rFont val="宋体"/>
        <charset val="134"/>
      </rPr>
      <t xml:space="preserve">  </t>
    </r>
    <r>
      <rPr>
        <sz val="11"/>
        <rFont val="宋体"/>
        <charset val="134"/>
      </rPr>
      <t>2090299 其他失业保险金支出</t>
    </r>
  </si>
  <si>
    <t>20903 职工基本医疗保险基金支出</t>
  </si>
  <si>
    <r>
      <rPr>
        <sz val="11"/>
        <rFont val="宋体"/>
        <charset val="134"/>
      </rPr>
      <t xml:space="preserve">  </t>
    </r>
    <r>
      <rPr>
        <sz val="11"/>
        <rFont val="宋体"/>
        <charset val="134"/>
      </rPr>
      <t>2090301 职工基本医疗保险统筹基金</t>
    </r>
  </si>
  <si>
    <r>
      <rPr>
        <sz val="11"/>
        <rFont val="宋体"/>
        <charset val="134"/>
      </rPr>
      <t xml:space="preserve">  </t>
    </r>
    <r>
      <rPr>
        <sz val="11"/>
        <rFont val="宋体"/>
        <charset val="134"/>
      </rPr>
      <t>2090302 职工基本医疗保险个人账户基金</t>
    </r>
  </si>
  <si>
    <r>
      <rPr>
        <sz val="11"/>
        <rFont val="宋体"/>
        <charset val="134"/>
      </rPr>
      <t xml:space="preserve">  </t>
    </r>
    <r>
      <rPr>
        <sz val="11"/>
        <rFont val="宋体"/>
        <charset val="134"/>
      </rPr>
      <t>2090399 其他职工基本医疗保险基金支出</t>
    </r>
  </si>
  <si>
    <t>20904 工伤保险基金支出</t>
  </si>
  <si>
    <r>
      <rPr>
        <sz val="11"/>
        <rFont val="宋体"/>
        <charset val="134"/>
      </rPr>
      <t xml:space="preserve">  </t>
    </r>
    <r>
      <rPr>
        <sz val="11"/>
        <rFont val="宋体"/>
        <charset val="134"/>
      </rPr>
      <t>2090401 工伤保险待遇</t>
    </r>
  </si>
  <si>
    <r>
      <rPr>
        <sz val="11"/>
        <rFont val="宋体"/>
        <charset val="134"/>
      </rPr>
      <t xml:space="preserve">  </t>
    </r>
    <r>
      <rPr>
        <sz val="11"/>
        <rFont val="宋体"/>
        <charset val="134"/>
      </rPr>
      <t>2090402 劳动能力鉴定支出</t>
    </r>
  </si>
  <si>
    <r>
      <rPr>
        <sz val="11"/>
        <rFont val="宋体"/>
        <charset val="134"/>
      </rPr>
      <t xml:space="preserve">  </t>
    </r>
    <r>
      <rPr>
        <sz val="11"/>
        <rFont val="宋体"/>
        <charset val="134"/>
      </rPr>
      <t>2090403 工伤预防费用支出</t>
    </r>
  </si>
  <si>
    <r>
      <rPr>
        <sz val="11"/>
        <rFont val="宋体"/>
        <charset val="134"/>
      </rPr>
      <t xml:space="preserve">  </t>
    </r>
    <r>
      <rPr>
        <sz val="11"/>
        <rFont val="宋体"/>
        <charset val="134"/>
      </rPr>
      <t>2090499 其他工伤保险基金支出</t>
    </r>
  </si>
  <si>
    <t>20905 生育保险基金支出</t>
  </si>
  <si>
    <r>
      <rPr>
        <sz val="11"/>
        <rFont val="宋体"/>
        <charset val="134"/>
      </rPr>
      <t xml:space="preserve">  </t>
    </r>
    <r>
      <rPr>
        <sz val="11"/>
        <rFont val="宋体"/>
        <charset val="134"/>
      </rPr>
      <t>2090501 生育医疗费用支出</t>
    </r>
  </si>
  <si>
    <r>
      <rPr>
        <sz val="11"/>
        <rFont val="宋体"/>
        <charset val="134"/>
      </rPr>
      <t xml:space="preserve">  </t>
    </r>
    <r>
      <rPr>
        <sz val="11"/>
        <rFont val="宋体"/>
        <charset val="134"/>
      </rPr>
      <t>2090502 生育津贴支出</t>
    </r>
  </si>
  <si>
    <r>
      <rPr>
        <sz val="11"/>
        <rFont val="宋体"/>
        <charset val="134"/>
      </rPr>
      <t xml:space="preserve">  </t>
    </r>
    <r>
      <rPr>
        <sz val="11"/>
        <rFont val="宋体"/>
        <charset val="134"/>
      </rPr>
      <t>2090599 其他生育保险基金支出</t>
    </r>
  </si>
  <si>
    <t>20906 新型农村合作医疗基金支出</t>
  </si>
  <si>
    <r>
      <rPr>
        <sz val="11"/>
        <rFont val="宋体"/>
        <charset val="134"/>
      </rPr>
      <t xml:space="preserve">  </t>
    </r>
    <r>
      <rPr>
        <sz val="11"/>
        <rFont val="宋体"/>
        <charset val="134"/>
      </rPr>
      <t>2090601 新型农村合作医疗基金医疗待遇支出</t>
    </r>
  </si>
  <si>
    <r>
      <rPr>
        <sz val="11"/>
        <rFont val="宋体"/>
        <charset val="134"/>
      </rPr>
      <t xml:space="preserve">  </t>
    </r>
    <r>
      <rPr>
        <sz val="11"/>
        <rFont val="宋体"/>
        <charset val="134"/>
      </rPr>
      <t>2090602 大病医疗保险支出</t>
    </r>
  </si>
  <si>
    <r>
      <rPr>
        <sz val="11"/>
        <rFont val="宋体"/>
        <charset val="134"/>
      </rPr>
      <t xml:space="preserve">  </t>
    </r>
    <r>
      <rPr>
        <sz val="11"/>
        <rFont val="宋体"/>
        <charset val="134"/>
      </rPr>
      <t>2090699 其他新型农村合作医疗基金支出</t>
    </r>
  </si>
  <si>
    <t>20907 城镇居民基本医疗保险基金支出</t>
  </si>
  <si>
    <r>
      <rPr>
        <sz val="11"/>
        <rFont val="宋体"/>
        <charset val="134"/>
      </rPr>
      <t xml:space="preserve">  </t>
    </r>
    <r>
      <rPr>
        <sz val="11"/>
        <rFont val="宋体"/>
        <charset val="134"/>
      </rPr>
      <t>2090701 城镇居民基本医疗保险基金医疗待遇支出</t>
    </r>
  </si>
  <si>
    <r>
      <rPr>
        <sz val="11"/>
        <rFont val="宋体"/>
        <charset val="134"/>
      </rPr>
      <t xml:space="preserve">  </t>
    </r>
    <r>
      <rPr>
        <sz val="11"/>
        <rFont val="宋体"/>
        <charset val="134"/>
      </rPr>
      <t>2090702 大病医疗保险支出</t>
    </r>
  </si>
  <si>
    <r>
      <rPr>
        <sz val="11"/>
        <rFont val="宋体"/>
        <charset val="134"/>
      </rPr>
      <t xml:space="preserve">  </t>
    </r>
    <r>
      <rPr>
        <sz val="11"/>
        <rFont val="宋体"/>
        <charset val="134"/>
      </rPr>
      <t>2090799 其他城镇居民基本医疗保险基金支出</t>
    </r>
  </si>
  <si>
    <t>20910 城乡居民基本养老保险基金支出</t>
  </si>
  <si>
    <r>
      <rPr>
        <sz val="11"/>
        <rFont val="宋体"/>
        <charset val="134"/>
      </rPr>
      <t xml:space="preserve">  </t>
    </r>
    <r>
      <rPr>
        <sz val="11"/>
        <rFont val="宋体"/>
        <charset val="134"/>
      </rPr>
      <t>2091001 基础养老金支出</t>
    </r>
  </si>
  <si>
    <r>
      <rPr>
        <sz val="11"/>
        <rFont val="宋体"/>
        <charset val="134"/>
      </rPr>
      <t xml:space="preserve">  </t>
    </r>
    <r>
      <rPr>
        <sz val="11"/>
        <rFont val="宋体"/>
        <charset val="134"/>
      </rPr>
      <t>2091002 个人账户养老金支出</t>
    </r>
  </si>
  <si>
    <r>
      <rPr>
        <sz val="11"/>
        <rFont val="宋体"/>
        <charset val="134"/>
      </rPr>
      <t xml:space="preserve">  </t>
    </r>
    <r>
      <rPr>
        <sz val="11"/>
        <rFont val="宋体"/>
        <charset val="134"/>
      </rPr>
      <t>2091003 丧葬抚恤补助支出</t>
    </r>
  </si>
  <si>
    <r>
      <rPr>
        <sz val="11"/>
        <rFont val="宋体"/>
        <charset val="134"/>
      </rPr>
      <t xml:space="preserve">  </t>
    </r>
    <r>
      <rPr>
        <sz val="11"/>
        <rFont val="宋体"/>
        <charset val="134"/>
      </rPr>
      <t>2091099 其他城乡居民基本养老保险基金支出</t>
    </r>
  </si>
  <si>
    <t>20911 机关事业单位基本养老保险基金支出</t>
  </si>
  <si>
    <r>
      <rPr>
        <sz val="11"/>
        <rFont val="宋体"/>
        <charset val="134"/>
      </rPr>
      <t xml:space="preserve">  </t>
    </r>
    <r>
      <rPr>
        <sz val="11"/>
        <rFont val="宋体"/>
        <charset val="134"/>
      </rPr>
      <t>2091101 基本养老金支出</t>
    </r>
  </si>
  <si>
    <r>
      <rPr>
        <sz val="11"/>
        <rFont val="宋体"/>
        <charset val="134"/>
      </rPr>
      <t xml:space="preserve">  </t>
    </r>
    <r>
      <rPr>
        <sz val="11"/>
        <rFont val="宋体"/>
        <charset val="134"/>
      </rPr>
      <t>2091199 其他机关事业单位基本养老保险基金支出</t>
    </r>
  </si>
  <si>
    <t>20912 城乡居民基本医疗保险基金支出</t>
  </si>
  <si>
    <r>
      <rPr>
        <sz val="11"/>
        <rFont val="宋体"/>
        <charset val="134"/>
      </rPr>
      <t xml:space="preserve">  </t>
    </r>
    <r>
      <rPr>
        <sz val="11"/>
        <rFont val="宋体"/>
        <charset val="134"/>
      </rPr>
      <t>2091201 城乡居民基本医疗保险基金医疗待遇支出</t>
    </r>
  </si>
  <si>
    <r>
      <rPr>
        <sz val="11"/>
        <rFont val="宋体"/>
        <charset val="134"/>
      </rPr>
      <t xml:space="preserve">  </t>
    </r>
    <r>
      <rPr>
        <sz val="11"/>
        <rFont val="宋体"/>
        <charset val="134"/>
      </rPr>
      <t>2091202 大病医疗保险支出</t>
    </r>
  </si>
  <si>
    <r>
      <rPr>
        <sz val="11"/>
        <rFont val="宋体"/>
        <charset val="134"/>
      </rPr>
      <t xml:space="preserve">  </t>
    </r>
    <r>
      <rPr>
        <sz val="11"/>
        <rFont val="宋体"/>
        <charset val="134"/>
      </rPr>
      <t>2091299 其他城乡居民基本医疗保险基金支出</t>
    </r>
  </si>
  <si>
    <t>20999 其他社会保险基金支出</t>
  </si>
  <si>
    <t>230　转移性支出</t>
  </si>
  <si>
    <r>
      <rPr>
        <sz val="11"/>
        <rFont val="宋体"/>
        <charset val="134"/>
      </rPr>
      <t xml:space="preserve">  </t>
    </r>
    <r>
      <rPr>
        <sz val="11"/>
        <rFont val="宋体"/>
        <charset val="134"/>
      </rPr>
      <t>2300903 社会保险基金预算年终结余</t>
    </r>
  </si>
  <si>
    <t>23014 社会保险基金上解下拨支出</t>
  </si>
  <si>
    <r>
      <rPr>
        <sz val="11"/>
        <color indexed="8"/>
        <rFont val="宋体"/>
        <charset val="134"/>
      </rPr>
      <t xml:space="preserve">  </t>
    </r>
    <r>
      <rPr>
        <sz val="11"/>
        <color indexed="8"/>
        <rFont val="宋体"/>
        <charset val="134"/>
      </rPr>
      <t>2301401 社会保险基金补助下级支出</t>
    </r>
  </si>
  <si>
    <r>
      <rPr>
        <sz val="11"/>
        <color indexed="8"/>
        <rFont val="宋体"/>
        <charset val="134"/>
      </rPr>
      <t xml:space="preserve">  </t>
    </r>
    <r>
      <rPr>
        <sz val="11"/>
        <color indexed="8"/>
        <rFont val="宋体"/>
        <charset val="134"/>
      </rPr>
      <t>2301402 社会保险基金上解上级支出</t>
    </r>
  </si>
  <si>
    <t>支　出　合　计</t>
  </si>
  <si>
    <t>注：1、2017年决算支出较2016年决算支出增幅较大是因为2017年新增机关事业单位养老保险支出、新农合结余上缴州级统筹。2、2017年决算年终结余大于预算是因为新增机关事业单位养老保险准备期基金结余。3、项目中尾数为99的其他项，填列数据为因参保对象跨统筹地区或跨制度流动而划出的基金。2017年预算数中企业职工养老保险的为13万元；2017年决算数中企业职工养老保险的为37万元、城乡居民养老保险的为1万元。</t>
  </si>
  <si>
    <t>表十</t>
  </si>
  <si>
    <t>项目</t>
  </si>
  <si>
    <t>决算数（试编）</t>
  </si>
  <si>
    <t>工资福利支出</t>
  </si>
  <si>
    <t xml:space="preserve">  基本工资</t>
  </si>
  <si>
    <t xml:space="preserve">  津贴补贴</t>
  </si>
  <si>
    <t xml:space="preserve">  奖金</t>
  </si>
  <si>
    <t xml:space="preserve">  其他社会保障缴费</t>
  </si>
  <si>
    <t xml:space="preserve">  伙食补助费</t>
  </si>
  <si>
    <t xml:space="preserve">  绩效工资</t>
  </si>
  <si>
    <t xml:space="preserve">  机关事业单位基本养老保险缴费</t>
  </si>
  <si>
    <t xml:space="preserve">  职业年金缴费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</si>
  <si>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</si>
  <si>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</si>
  <si>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</si>
  <si>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</si>
  <si>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</si>
  <si>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</si>
  <si>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</si>
  <si>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</si>
  <si>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</si>
  <si>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</si>
  <si>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</si>
  <si>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</si>
  <si>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</si>
  <si>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</si>
  <si>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</si>
  <si>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</si>
  <si>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</si>
  <si>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</si>
  <si>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</si>
  <si>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</si>
  <si>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</si>
  <si>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</si>
  <si>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</si>
  <si>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</si>
  <si>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</si>
  <si>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</si>
  <si>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</si>
  <si>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</si>
  <si>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</si>
  <si>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对个人和家庭的补助</t>
  </si>
  <si>
    <t xml:space="preserve">  离休费</t>
  </si>
  <si>
    <t xml:space="preserve">  退休费</t>
  </si>
  <si>
    <t xml:space="preserve">  退职（役）费</t>
  </si>
  <si>
    <t xml:space="preserve">  抚恤金</t>
  </si>
  <si>
    <t xml:space="preserve">  生活补助</t>
  </si>
  <si>
    <t xml:space="preserve">  救济费</t>
  </si>
  <si>
    <t xml:space="preserve">  医疗费</t>
  </si>
  <si>
    <t xml:space="preserve">  助学金</t>
  </si>
  <si>
    <t xml:space="preserve">  奖励金</t>
  </si>
  <si>
    <t xml:space="preserve">  生产补贴</t>
  </si>
  <si>
    <t xml:space="preserve">  住房公积金</t>
  </si>
  <si>
    <t xml:space="preserve">  提租补贴</t>
  </si>
  <si>
    <t xml:space="preserve">  购房补贴</t>
  </si>
  <si>
    <t xml:space="preserve">  采暖补贴</t>
  </si>
  <si>
    <t xml:space="preserve">  物业服务补贴</t>
  </si>
  <si>
    <t xml:space="preserve">  其他对个人和家庭的补助支出</t>
  </si>
  <si>
    <t>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</si>
  <si>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</si>
  <si>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</si>
  <si>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</si>
  <si>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</si>
  <si>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</si>
  <si>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</si>
  <si>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</si>
  <si>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</si>
  <si>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 xml:space="preserve">  其他交通工具购置</t>
  </si>
  <si>
    <t xml:space="preserve">  其他基本建设支出</t>
  </si>
  <si>
    <t>其他资本性支出</t>
  </si>
  <si>
    <t xml:space="preserve">  土地补偿</t>
  </si>
  <si>
    <t xml:space="preserve">  安置补助</t>
  </si>
  <si>
    <t xml:space="preserve">  地上附着物和青苗补偿</t>
  </si>
  <si>
    <t xml:space="preserve">  拆迁补偿</t>
  </si>
  <si>
    <t xml:space="preserve">  产权参股</t>
  </si>
  <si>
    <t xml:space="preserve">  其他资本性支出</t>
  </si>
  <si>
    <t>对企事业单位的补贴</t>
  </si>
  <si>
    <t xml:space="preserve">  企业政策性补贴</t>
  </si>
  <si>
    <t xml:space="preserve">  事业单位补贴</t>
  </si>
  <si>
    <t xml:space="preserve">  财政贴息</t>
  </si>
  <si>
    <t xml:space="preserve">  其他对企事业单位的补贴</t>
  </si>
  <si>
    <t xml:space="preserve">  不同级政府间转移性支出</t>
  </si>
  <si>
    <t xml:space="preserve">  同级政府间转移性支出</t>
  </si>
  <si>
    <t>债务利息支出</t>
  </si>
  <si>
    <t xml:space="preserve">  国内债务付息</t>
  </si>
  <si>
    <t xml:space="preserve">  国外债务付息</t>
  </si>
  <si>
    <t xml:space="preserve">  预备费</t>
  </si>
  <si>
    <t xml:space="preserve">  预留</t>
  </si>
  <si>
    <t xml:space="preserve">  补充全国社会保障基金</t>
  </si>
  <si>
    <t xml:space="preserve">  赠与</t>
  </si>
  <si>
    <t xml:space="preserve">  贷款转贷</t>
  </si>
  <si>
    <t xml:space="preserve">  其他支出</t>
  </si>
  <si>
    <t>一般公共预算基本支出</t>
  </si>
  <si>
    <t>表十一</t>
  </si>
  <si>
    <t>预算数</t>
  </si>
  <si>
    <t>项           目</t>
  </si>
  <si>
    <t>一、2016年末地方政府一般债务余额实际数</t>
  </si>
  <si>
    <t>二、2017年末地方政府一般债务余额限额</t>
  </si>
  <si>
    <t>三、2017年地方政府一般债券发行额（省政府转贷）</t>
  </si>
  <si>
    <t>四、2017年地方政府一般债券还本额</t>
  </si>
  <si>
    <t>五、2017年末地方政府一般债务余额数</t>
  </si>
  <si>
    <t>其中：地方政府一般债券余额实际数</t>
  </si>
  <si>
    <t xml:space="preserve">      其他地方政府一般债务余额数</t>
  </si>
  <si>
    <t xml:space="preserve">    注：“其他地方政府一般债务余额数”指地方政府一般债务中银行贷款等非政府债券形式的债务余额数。由于债务举措主体分布在融资平台公司等企事业单位，债务资金的举措和使用未经总预算会计核算，在完成政府债券置换前，本表中“其他地方政府一般债务余额数”及在其基础上加总的“上一年（2016年）末地方政府一般债务余额数”为统计数。</t>
  </si>
  <si>
    <t>表十二</t>
  </si>
  <si>
    <t>一、2016年末地方政府专项债务余额实际数</t>
  </si>
  <si>
    <t>二、2017年末地方政府专项债务余额限额</t>
  </si>
  <si>
    <t>三、2017年地方政府专项债券发行额（省政府转贷）</t>
  </si>
  <si>
    <t>四、2017年地方政府专项债券还本额</t>
  </si>
  <si>
    <t>五、2017年末地方政府专项债务余额数</t>
  </si>
  <si>
    <t>其中：地方政府专项债券余额实际数</t>
  </si>
  <si>
    <t xml:space="preserve">      其他地方政府专项债务余额数</t>
  </si>
  <si>
    <t xml:space="preserve">    注：“其他地方政府专项债务余额数”指地方政府专项债务中银行贷款等非政府债券形式的债务余额数。由于债务举措主体分布在融资平台公司等企事业单位，债务资金的举措和使用未经总预算会计核算，在完成政府债券置换前，本表中“其他地方政府专项债务余额数”及在其基础上加总的“上一年（2016年）末地方政府专项债务余额数”为统计数。</t>
  </si>
  <si>
    <t>表十三</t>
  </si>
  <si>
    <t>比上年增减幅</t>
  </si>
  <si>
    <t>小计</t>
  </si>
  <si>
    <t>弄鸟镇</t>
  </si>
  <si>
    <t>姐相乡</t>
  </si>
  <si>
    <t>户育乡</t>
  </si>
  <si>
    <t>勐秀乡</t>
  </si>
  <si>
    <t>畹町镇</t>
  </si>
  <si>
    <t>勐卯镇</t>
  </si>
  <si>
    <t>合计</t>
  </si>
  <si>
    <t>23001 返还性支出</t>
  </si>
  <si>
    <t>2300101 增值税和消费税税收返还支出</t>
  </si>
  <si>
    <t>2300102 所得税基数返还支出</t>
  </si>
  <si>
    <t>2300103  增值税“五五分成”税收返还支出</t>
  </si>
  <si>
    <t>23002 一般性转移支付</t>
  </si>
  <si>
    <t>2300201 体制补助支出</t>
  </si>
  <si>
    <t>2300202 均衡性转移支付支出</t>
  </si>
  <si>
    <t>2300203 老少边穷转移支付支出</t>
  </si>
  <si>
    <t>2300203 革命老区及民族和边境地区转移支付支出</t>
  </si>
  <si>
    <t>2300207 县级基本财力保障机制奖补资金支出</t>
  </si>
  <si>
    <t>2300208 结算补助支出</t>
  </si>
  <si>
    <t>2300214 企业事业单位划转补助支出</t>
  </si>
  <si>
    <t>2300220 基层公检法司转移支付支出</t>
  </si>
  <si>
    <t>2300221 城乡义务教育等转移支付支出</t>
  </si>
  <si>
    <t>2300222 基本养老金转移支付支出</t>
  </si>
  <si>
    <t>2300223 城乡居民基本医疗保险转移支付支出</t>
  </si>
  <si>
    <t>2300224 农村综合改革转移支付支出</t>
  </si>
  <si>
    <t>2300225 产粮（油）大县奖励资金支出</t>
  </si>
  <si>
    <t>2300226 重点生态功能区转移支付支出</t>
  </si>
  <si>
    <t>2300227 固定数额补助支出</t>
  </si>
  <si>
    <t>2300229 民族地区转移支付支出</t>
  </si>
  <si>
    <t>2300230 边疆地区转移支付支出</t>
  </si>
  <si>
    <t>2300231 贫困地区转移支付支出</t>
  </si>
  <si>
    <t>2300299 其他一般性转移支付支出</t>
  </si>
  <si>
    <t>23003 专项转移支付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</si>
</sst>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 numFmtId="177" formatCode="0.0%"/>
    <numFmt numFmtId="178" formatCode="#,##0_ "/>
    <numFmt numFmtId="179" formatCode="0.00_ ;[Red]\-0.00\ "/>
    <numFmt numFmtId="180" formatCode="0.00000000_ "/>
    <numFmt numFmtId="181" formatCode="#,##0.0_ "/>
    <numFmt numFmtId="182" formatCode="#,##0_);[Red]\(#,##0\)"/>
    <numFmt numFmtId="183" formatCode="0_ "/>
    <numFmt numFmtId="184" formatCode="#,##0.00_ "/>
    <numFmt numFmtId="185" formatCode="[$-10804]#,##0;\-#,##0;\ "/>
    <numFmt numFmtId="186" formatCode="yyyy&quot;年&quot;m&quot;月&quot;;@"/>
  </numFmts>
  <fonts count="87">
    <font>
      <sz val="12"/>
      <name val="宋体"/>
      <charset val="134"/>
    </font>
    <font>
      <sz val="18"/>
      <name val="方正小标宋简体"/>
      <charset val="134"/>
    </font>
    <font>
      <sz val="10"/>
      <name val="宋体"/>
      <charset val="134"/>
    </font>
    <font>
      <b/>
      <sz val="11"/>
      <name val="宋体"/>
      <charset val="134"/>
    </font>
    <font>
      <sz val="11"/>
      <name val="宋体"/>
      <charset val="134"/>
    </font>
    <font>
      <sz val="12"/>
      <color theme="1"/>
      <name val="宋体"/>
      <charset val="134"/>
    </font>
    <font>
      <sz val="11"/>
      <color theme="1"/>
      <name val="宋体"/>
      <charset val="134"/>
      <scheme val="minor"/>
    </font>
    <font>
      <sz val="20"/>
      <color theme="1"/>
      <name val="方正小标宋_GBK"/>
      <charset val="134"/>
    </font>
    <font>
      <sz val="10"/>
      <color theme="1"/>
      <name val="宋体"/>
      <charset val="134"/>
    </font>
    <font>
      <sz val="11"/>
      <color indexed="8"/>
      <name val="宋体"/>
      <charset val="134"/>
    </font>
    <font>
      <sz val="10"/>
      <color theme="1"/>
      <name val="宋体"/>
      <charset val="134"/>
      <scheme val="minor"/>
    </font>
    <font>
      <b/>
      <sz val="11"/>
      <color indexed="8"/>
      <name val="宋体"/>
      <charset val="134"/>
    </font>
    <font>
      <sz val="14"/>
      <name val="方正小标宋_GBK"/>
      <charset val="134"/>
    </font>
    <font>
      <sz val="10"/>
      <color indexed="8"/>
      <name val="宋体"/>
      <charset val="134"/>
    </font>
    <font>
      <sz val="10"/>
      <color indexed="8"/>
      <name val="Arial"/>
      <charset val="134"/>
    </font>
    <font>
      <sz val="20"/>
      <name val="方正小标宋简体"/>
      <charset val="134"/>
    </font>
    <font>
      <b/>
      <sz val="11"/>
      <color rgb="FF000000"/>
      <name val="宋体"/>
      <charset val="134"/>
    </font>
    <font>
      <b/>
      <sz val="10"/>
      <name val="宋体"/>
      <charset val="134"/>
    </font>
    <font>
      <sz val="11"/>
      <color rgb="FF000000"/>
      <name val="宋体"/>
      <charset val="134"/>
    </font>
    <font>
      <b/>
      <sz val="12"/>
      <name val="宋体"/>
      <charset val="134"/>
    </font>
    <font>
      <sz val="12"/>
      <color rgb="FFFFFFFF"/>
      <name val="宋体"/>
      <charset val="134"/>
    </font>
    <font>
      <sz val="16"/>
      <name val="方正小标宋简体"/>
      <charset val="134"/>
    </font>
    <font>
      <b/>
      <sz val="12"/>
      <color rgb="FF000000"/>
      <name val="宋体"/>
      <charset val="134"/>
    </font>
    <font>
      <sz val="20"/>
      <name val="方正小标宋_GBK"/>
      <charset val="134"/>
    </font>
    <font>
      <sz val="9"/>
      <name val="方正仿宋_GBK"/>
      <charset val="134"/>
    </font>
    <font>
      <sz val="16"/>
      <name val="方正仿宋_GBK"/>
      <charset val="134"/>
    </font>
    <font>
      <b/>
      <sz val="20"/>
      <name val="方正小标宋_GBK"/>
      <charset val="134"/>
    </font>
    <font>
      <sz val="9"/>
      <name val="宋体"/>
      <charset val="134"/>
    </font>
    <font>
      <b/>
      <sz val="9"/>
      <name val="宋体"/>
      <charset val="134"/>
    </font>
    <font>
      <b/>
      <sz val="9"/>
      <color indexed="8"/>
      <name val="宋体"/>
      <charset val="134"/>
    </font>
    <font>
      <sz val="9"/>
      <color indexed="8"/>
      <name val="宋体"/>
      <charset val="134"/>
    </font>
    <font>
      <sz val="16"/>
      <name val="方正小标宋_GBK"/>
      <charset val="134"/>
    </font>
    <font>
      <b/>
      <sz val="20"/>
      <name val="宋体"/>
      <charset val="134"/>
    </font>
    <font>
      <sz val="10"/>
      <color rgb="FFFF0000"/>
      <name val="宋体"/>
      <charset val="134"/>
    </font>
    <font>
      <sz val="9"/>
      <name val="Arial"/>
      <charset val="134"/>
    </font>
    <font>
      <sz val="9"/>
      <name val="宋体"/>
      <charset val="134"/>
      <scheme val="minor"/>
    </font>
    <font>
      <b/>
      <sz val="10"/>
      <color rgb="FFFF0000"/>
      <name val="宋体"/>
      <charset val="134"/>
    </font>
    <font>
      <sz val="9"/>
      <color rgb="FFFF0000"/>
      <name val="宋体"/>
      <charset val="134"/>
    </font>
    <font>
      <sz val="9"/>
      <color theme="1"/>
      <name val="宋体"/>
      <charset val="134"/>
    </font>
    <font>
      <sz val="10"/>
      <name val="Arial"/>
      <charset val="134"/>
    </font>
    <font>
      <sz val="10"/>
      <name val="SimSun"/>
      <charset val="134"/>
    </font>
    <font>
      <sz val="12"/>
      <color rgb="FFFF0000"/>
      <name val="宋体"/>
      <charset val="134"/>
    </font>
    <font>
      <sz val="15"/>
      <name val="宋体"/>
      <charset val="134"/>
    </font>
    <font>
      <sz val="12"/>
      <name val="方正黑体_GBK"/>
      <charset val="134"/>
    </font>
    <font>
      <sz val="12"/>
      <name val="方正仿宋_GBK"/>
      <charset val="134"/>
    </font>
    <font>
      <b/>
      <sz val="12"/>
      <name val="方正小标宋_GBK"/>
      <charset val="134"/>
    </font>
    <font>
      <sz val="12"/>
      <name val="黑体"/>
      <charset val="134"/>
    </font>
    <font>
      <sz val="30"/>
      <name val="方正小标宋_GBK"/>
      <charset val="134"/>
    </font>
    <font>
      <sz val="14"/>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i/>
      <sz val="11"/>
      <color indexed="23"/>
      <name val="宋体"/>
      <charset val="134"/>
    </font>
    <font>
      <sz val="11"/>
      <color indexed="9"/>
      <name val="宋体"/>
      <charset val="134"/>
    </font>
    <font>
      <sz val="11"/>
      <color indexed="52"/>
      <name val="宋体"/>
      <charset val="134"/>
    </font>
    <font>
      <b/>
      <sz val="15"/>
      <color indexed="56"/>
      <name val="宋体"/>
      <charset val="134"/>
    </font>
    <font>
      <sz val="11"/>
      <color indexed="17"/>
      <name val="宋体"/>
      <charset val="134"/>
    </font>
    <font>
      <sz val="11"/>
      <color indexed="62"/>
      <name val="宋体"/>
      <charset val="134"/>
    </font>
    <font>
      <b/>
      <sz val="11"/>
      <color indexed="56"/>
      <name val="宋体"/>
      <charset val="134"/>
    </font>
    <font>
      <b/>
      <sz val="11"/>
      <color indexed="52"/>
      <name val="宋体"/>
      <charset val="134"/>
    </font>
    <font>
      <sz val="11"/>
      <color indexed="10"/>
      <name val="宋体"/>
      <charset val="134"/>
    </font>
    <font>
      <b/>
      <sz val="18"/>
      <color indexed="56"/>
      <name val="宋体"/>
      <charset val="134"/>
    </font>
    <font>
      <b/>
      <sz val="11"/>
      <color indexed="63"/>
      <name val="宋体"/>
      <charset val="134"/>
    </font>
    <font>
      <b/>
      <sz val="10"/>
      <name val="Arial"/>
      <charset val="134"/>
    </font>
    <font>
      <sz val="11"/>
      <color indexed="20"/>
      <name val="宋体"/>
      <charset val="134"/>
    </font>
    <font>
      <b/>
      <sz val="11"/>
      <color indexed="9"/>
      <name val="宋体"/>
      <charset val="134"/>
    </font>
    <font>
      <b/>
      <sz val="13"/>
      <color indexed="56"/>
      <name val="宋体"/>
      <charset val="134"/>
    </font>
    <font>
      <sz val="11"/>
      <color indexed="60"/>
      <name val="宋体"/>
      <charset val="134"/>
    </font>
    <font>
      <sz val="7"/>
      <name val="Small Fonts"/>
      <charset val="134"/>
    </font>
    <font>
      <sz val="10"/>
      <name val="MS Sans Serif"/>
      <charset val="134"/>
    </font>
    <font>
      <sz val="11"/>
      <color indexed="8"/>
      <name val="宋体"/>
      <charset val="134"/>
      <scheme val="minor"/>
    </font>
  </fonts>
  <fills count="5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2"/>
        <bgColor indexed="64"/>
      </patternFill>
    </fill>
    <fill>
      <patternFill patternType="solid">
        <fgColor indexed="47"/>
        <bgColor indexed="64"/>
      </patternFill>
    </fill>
    <fill>
      <patternFill patternType="solid">
        <fgColor indexed="26"/>
        <bgColor indexed="64"/>
      </patternFill>
    </fill>
    <fill>
      <patternFill patternType="solid">
        <fgColor indexed="45"/>
        <bgColor indexed="64"/>
      </patternFill>
    </fill>
    <fill>
      <patternFill patternType="solid">
        <fgColor indexed="55"/>
        <bgColor indexed="64"/>
      </patternFill>
    </fill>
    <fill>
      <patternFill patternType="solid">
        <fgColor indexed="49"/>
        <bgColor indexed="64"/>
      </patternFill>
    </fill>
    <fill>
      <patternFill patternType="solid">
        <fgColor indexed="31"/>
        <bgColor indexed="64"/>
      </patternFill>
    </fill>
    <fill>
      <patternFill patternType="solid">
        <fgColor indexed="11"/>
        <bgColor indexed="64"/>
      </patternFill>
    </fill>
    <fill>
      <patternFill patternType="solid">
        <fgColor indexed="62"/>
        <bgColor indexed="64"/>
      </patternFill>
    </fill>
    <fill>
      <patternFill patternType="solid">
        <fgColor indexed="27"/>
        <bgColor indexed="64"/>
      </patternFill>
    </fill>
    <fill>
      <patternFill patternType="solid">
        <fgColor indexed="46"/>
        <bgColor indexed="64"/>
      </patternFill>
    </fill>
    <fill>
      <patternFill patternType="solid">
        <fgColor indexed="36"/>
        <bgColor indexed="64"/>
      </patternFill>
    </fill>
    <fill>
      <patternFill patternType="solid">
        <fgColor indexed="30"/>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3"/>
        <bgColor indexed="64"/>
      </patternFill>
    </fill>
  </fills>
  <borders count="2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right/>
      <top/>
      <bottom style="double">
        <color indexed="5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s>
  <cellStyleXfs count="878">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0" fillId="0" borderId="0" applyFont="0" applyFill="0" applyBorder="0" applyAlignment="0" applyProtection="0"/>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 fillId="9" borderId="12"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13" applyNumberFormat="0" applyFill="0" applyAlignment="0" applyProtection="0">
      <alignment vertical="center"/>
    </xf>
    <xf numFmtId="0" fontId="55" fillId="0" borderId="13" applyNumberFormat="0" applyFill="0" applyAlignment="0" applyProtection="0">
      <alignment vertical="center"/>
    </xf>
    <xf numFmtId="0" fontId="56" fillId="0" borderId="14" applyNumberFormat="0" applyFill="0" applyAlignment="0" applyProtection="0">
      <alignment vertical="center"/>
    </xf>
    <xf numFmtId="0" fontId="56" fillId="0" borderId="0" applyNumberFormat="0" applyFill="0" applyBorder="0" applyAlignment="0" applyProtection="0">
      <alignment vertical="center"/>
    </xf>
    <xf numFmtId="0" fontId="57" fillId="10" borderId="15" applyNumberFormat="0" applyAlignment="0" applyProtection="0">
      <alignment vertical="center"/>
    </xf>
    <xf numFmtId="0" fontId="58" fillId="11" borderId="16" applyNumberFormat="0" applyAlignment="0" applyProtection="0">
      <alignment vertical="center"/>
    </xf>
    <xf numFmtId="0" fontId="59" fillId="11" borderId="15" applyNumberFormat="0" applyAlignment="0" applyProtection="0">
      <alignment vertical="center"/>
    </xf>
    <xf numFmtId="0" fontId="60" fillId="12" borderId="17" applyNumberFormat="0" applyAlignment="0" applyProtection="0">
      <alignment vertical="center"/>
    </xf>
    <xf numFmtId="0" fontId="61" fillId="0" borderId="18" applyNumberFormat="0" applyFill="0" applyAlignment="0" applyProtection="0">
      <alignment vertical="center"/>
    </xf>
    <xf numFmtId="0" fontId="62" fillId="0" borderId="19" applyNumberFormat="0" applyFill="0" applyAlignment="0" applyProtection="0">
      <alignment vertical="center"/>
    </xf>
    <xf numFmtId="0" fontId="63" fillId="13" borderId="0" applyNumberFormat="0" applyBorder="0" applyAlignment="0" applyProtection="0">
      <alignment vertical="center"/>
    </xf>
    <xf numFmtId="0" fontId="64" fillId="14" borderId="0" applyNumberFormat="0" applyBorder="0" applyAlignment="0" applyProtection="0">
      <alignment vertical="center"/>
    </xf>
    <xf numFmtId="0" fontId="65" fillId="15" borderId="0" applyNumberFormat="0" applyBorder="0" applyAlignment="0" applyProtection="0">
      <alignment vertical="center"/>
    </xf>
    <xf numFmtId="0" fontId="66" fillId="16" borderId="0" applyNumberFormat="0" applyBorder="0" applyAlignment="0" applyProtection="0">
      <alignment vertical="center"/>
    </xf>
    <xf numFmtId="0" fontId="67" fillId="17" borderId="0" applyNumberFormat="0" applyBorder="0" applyAlignment="0" applyProtection="0">
      <alignment vertical="center"/>
    </xf>
    <xf numFmtId="0" fontId="67" fillId="18" borderId="0" applyNumberFormat="0" applyBorder="0" applyAlignment="0" applyProtection="0">
      <alignment vertical="center"/>
    </xf>
    <xf numFmtId="0" fontId="66" fillId="19" borderId="0" applyNumberFormat="0" applyBorder="0" applyAlignment="0" applyProtection="0">
      <alignment vertical="center"/>
    </xf>
    <xf numFmtId="0" fontId="66" fillId="20" borderId="0" applyNumberFormat="0" applyBorder="0" applyAlignment="0" applyProtection="0">
      <alignment vertical="center"/>
    </xf>
    <xf numFmtId="0" fontId="67" fillId="21" borderId="0" applyNumberFormat="0" applyBorder="0" applyAlignment="0" applyProtection="0">
      <alignment vertical="center"/>
    </xf>
    <xf numFmtId="0" fontId="67" fillId="22" borderId="0" applyNumberFormat="0" applyBorder="0" applyAlignment="0" applyProtection="0">
      <alignment vertical="center"/>
    </xf>
    <xf numFmtId="0" fontId="66" fillId="23" borderId="0" applyNumberFormat="0" applyBorder="0" applyAlignment="0" applyProtection="0">
      <alignment vertical="center"/>
    </xf>
    <xf numFmtId="0" fontId="66" fillId="24" borderId="0" applyNumberFormat="0" applyBorder="0" applyAlignment="0" applyProtection="0">
      <alignment vertical="center"/>
    </xf>
    <xf numFmtId="0" fontId="67" fillId="25" borderId="0" applyNumberFormat="0" applyBorder="0" applyAlignment="0" applyProtection="0">
      <alignment vertical="center"/>
    </xf>
    <xf numFmtId="0" fontId="67" fillId="26" borderId="0" applyNumberFormat="0" applyBorder="0" applyAlignment="0" applyProtection="0">
      <alignment vertical="center"/>
    </xf>
    <xf numFmtId="0" fontId="66" fillId="27" borderId="0" applyNumberFormat="0" applyBorder="0" applyAlignment="0" applyProtection="0">
      <alignment vertical="center"/>
    </xf>
    <xf numFmtId="0" fontId="66" fillId="28" borderId="0" applyNumberFormat="0" applyBorder="0" applyAlignment="0" applyProtection="0">
      <alignment vertical="center"/>
    </xf>
    <xf numFmtId="0" fontId="67" fillId="29" borderId="0" applyNumberFormat="0" applyBorder="0" applyAlignment="0" applyProtection="0">
      <alignment vertical="center"/>
    </xf>
    <xf numFmtId="0" fontId="67" fillId="30" borderId="0" applyNumberFormat="0" applyBorder="0" applyAlignment="0" applyProtection="0">
      <alignment vertical="center"/>
    </xf>
    <xf numFmtId="0" fontId="66" fillId="31" borderId="0" applyNumberFormat="0" applyBorder="0" applyAlignment="0" applyProtection="0">
      <alignment vertical="center"/>
    </xf>
    <xf numFmtId="0" fontId="66" fillId="32" borderId="0" applyNumberFormat="0" applyBorder="0" applyAlignment="0" applyProtection="0">
      <alignment vertical="center"/>
    </xf>
    <xf numFmtId="0" fontId="67" fillId="33" borderId="0" applyNumberFormat="0" applyBorder="0" applyAlignment="0" applyProtection="0">
      <alignment vertical="center"/>
    </xf>
    <xf numFmtId="0" fontId="67" fillId="34" borderId="0" applyNumberFormat="0" applyBorder="0" applyAlignment="0" applyProtection="0">
      <alignment vertical="center"/>
    </xf>
    <xf numFmtId="0" fontId="66" fillId="35" borderId="0" applyNumberFormat="0" applyBorder="0" applyAlignment="0" applyProtection="0">
      <alignment vertical="center"/>
    </xf>
    <xf numFmtId="0" fontId="66" fillId="36" borderId="0" applyNumberFormat="0" applyBorder="0" applyAlignment="0" applyProtection="0">
      <alignment vertical="center"/>
    </xf>
    <xf numFmtId="0" fontId="67" fillId="37" borderId="0" applyNumberFormat="0" applyBorder="0" applyAlignment="0" applyProtection="0">
      <alignment vertical="center"/>
    </xf>
    <xf numFmtId="0" fontId="67" fillId="38" borderId="0" applyNumberFormat="0" applyBorder="0" applyAlignment="0" applyProtection="0">
      <alignment vertical="center"/>
    </xf>
    <xf numFmtId="0" fontId="66" fillId="39" borderId="0" applyNumberFormat="0" applyBorder="0" applyAlignment="0" applyProtection="0">
      <alignment vertical="center"/>
    </xf>
    <xf numFmtId="0" fontId="9" fillId="0" borderId="0">
      <alignment vertical="center"/>
    </xf>
    <xf numFmtId="0" fontId="11" fillId="0" borderId="20" applyNumberFormat="0" applyFill="0" applyAlignment="0" applyProtection="0">
      <alignment vertical="center"/>
    </xf>
    <xf numFmtId="0" fontId="68" fillId="0" borderId="0" applyNumberFormat="0" applyFill="0" applyBorder="0" applyAlignment="0" applyProtection="0">
      <alignment vertical="center"/>
    </xf>
    <xf numFmtId="0" fontId="69" fillId="40" borderId="0" applyNumberFormat="0" applyBorder="0" applyAlignment="0" applyProtection="0">
      <alignment vertical="center"/>
    </xf>
    <xf numFmtId="0" fontId="0" fillId="0" borderId="0">
      <alignment vertical="center"/>
    </xf>
    <xf numFmtId="0" fontId="70" fillId="0" borderId="21" applyNumberFormat="0" applyFill="0" applyAlignment="0" applyProtection="0">
      <alignment vertical="center"/>
    </xf>
    <xf numFmtId="0" fontId="71" fillId="0" borderId="22" applyNumberFormat="0" applyFill="0" applyAlignment="0" applyProtection="0">
      <alignment vertical="center"/>
    </xf>
    <xf numFmtId="0" fontId="72" fillId="41" borderId="0" applyNumberFormat="0" applyBorder="0" applyAlignment="0" applyProtection="0">
      <alignment vertical="center"/>
    </xf>
    <xf numFmtId="0" fontId="73" fillId="42" borderId="23" applyNumberFormat="0" applyAlignment="0" applyProtection="0">
      <alignment vertical="center"/>
    </xf>
    <xf numFmtId="0" fontId="74" fillId="0" borderId="24" applyNumberFormat="0" applyFill="0" applyAlignment="0" applyProtection="0">
      <alignment vertical="center"/>
    </xf>
    <xf numFmtId="0" fontId="0" fillId="0" borderId="0"/>
    <xf numFmtId="0" fontId="73" fillId="42" borderId="23" applyNumberFormat="0" applyAlignment="0" applyProtection="0">
      <alignment vertical="center"/>
    </xf>
    <xf numFmtId="0" fontId="75" fillId="5" borderId="23" applyNumberFormat="0" applyAlignment="0" applyProtection="0">
      <alignment vertical="center"/>
    </xf>
    <xf numFmtId="0" fontId="70" fillId="0" borderId="21" applyNumberFormat="0" applyFill="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3" fillId="42" borderId="23" applyNumberFormat="0" applyAlignment="0" applyProtection="0">
      <alignment vertical="center"/>
    </xf>
    <xf numFmtId="0" fontId="0" fillId="0" borderId="0"/>
    <xf numFmtId="0" fontId="77" fillId="0" borderId="0" applyNumberFormat="0" applyFill="0" applyBorder="0" applyAlignment="0" applyProtection="0">
      <alignment vertical="center"/>
    </xf>
    <xf numFmtId="0" fontId="0" fillId="0" borderId="0"/>
    <xf numFmtId="0" fontId="78" fillId="5" borderId="25" applyNumberFormat="0" applyAlignment="0" applyProtection="0">
      <alignment vertical="center"/>
    </xf>
    <xf numFmtId="0" fontId="68" fillId="0" borderId="0" applyNumberFormat="0" applyFill="0" applyBorder="0" applyAlignment="0" applyProtection="0">
      <alignment vertical="center"/>
    </xf>
    <xf numFmtId="9" fontId="79" fillId="0" borderId="0" applyFont="0" applyFill="0" applyBorder="0" applyAlignment="0" applyProtection="0"/>
    <xf numFmtId="0" fontId="73" fillId="42" borderId="23" applyNumberFormat="0" applyAlignment="0" applyProtection="0">
      <alignment vertical="center"/>
    </xf>
    <xf numFmtId="0" fontId="73" fillId="42" borderId="23" applyNumberFormat="0" applyAlignment="0" applyProtection="0">
      <alignment vertical="center"/>
    </xf>
    <xf numFmtId="0" fontId="0" fillId="43" borderId="26" applyNumberFormat="0" applyFont="0" applyAlignment="0" applyProtection="0">
      <alignment vertical="center"/>
    </xf>
    <xf numFmtId="0" fontId="68" fillId="0" borderId="0" applyNumberFormat="0" applyFill="0" applyBorder="0" applyAlignment="0" applyProtection="0">
      <alignment vertical="center"/>
    </xf>
    <xf numFmtId="0" fontId="78" fillId="5" borderId="25" applyNumberFormat="0" applyAlignment="0" applyProtection="0">
      <alignment vertical="center"/>
    </xf>
    <xf numFmtId="0" fontId="0" fillId="0" borderId="0"/>
    <xf numFmtId="0" fontId="71" fillId="0" borderId="22" applyNumberFormat="0" applyFill="0" applyAlignment="0" applyProtection="0">
      <alignment vertical="center"/>
    </xf>
    <xf numFmtId="9" fontId="0" fillId="0" borderId="0" applyFont="0" applyFill="0" applyBorder="0" applyAlignment="0" applyProtection="0"/>
    <xf numFmtId="0" fontId="78" fillId="5" borderId="25" applyNumberFormat="0" applyAlignment="0" applyProtection="0">
      <alignment vertical="center"/>
    </xf>
    <xf numFmtId="0" fontId="80" fillId="44" borderId="0" applyNumberFormat="0" applyBorder="0" applyAlignment="0" applyProtection="0">
      <alignment vertical="center"/>
    </xf>
    <xf numFmtId="0" fontId="74" fillId="0" borderId="0" applyNumberFormat="0" applyFill="0" applyBorder="0" applyAlignment="0" applyProtection="0">
      <alignment vertical="center"/>
    </xf>
    <xf numFmtId="9" fontId="0" fillId="0" borderId="0" applyFont="0" applyFill="0" applyBorder="0" applyAlignment="0" applyProtection="0"/>
    <xf numFmtId="0" fontId="78" fillId="5" borderId="25" applyNumberFormat="0" applyAlignment="0" applyProtection="0">
      <alignment vertical="center"/>
    </xf>
    <xf numFmtId="0" fontId="0" fillId="0" borderId="0"/>
    <xf numFmtId="0" fontId="80" fillId="44" borderId="0" applyNumberFormat="0" applyBorder="0" applyAlignment="0" applyProtection="0">
      <alignment vertical="center"/>
    </xf>
    <xf numFmtId="9" fontId="79" fillId="0" borderId="0" applyFont="0" applyFill="0" applyBorder="0" applyAlignment="0" applyProtection="0"/>
    <xf numFmtId="0" fontId="0" fillId="0" borderId="0"/>
    <xf numFmtId="0" fontId="75" fillId="5" borderId="23" applyNumberFormat="0" applyAlignment="0" applyProtection="0">
      <alignment vertical="center"/>
    </xf>
    <xf numFmtId="0" fontId="74" fillId="0" borderId="24" applyNumberFormat="0" applyFill="0" applyAlignment="0" applyProtection="0">
      <alignment vertical="center"/>
    </xf>
    <xf numFmtId="0" fontId="74"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81" fillId="45" borderId="27" applyNumberFormat="0" applyAlignment="0" applyProtection="0">
      <alignment vertical="center"/>
    </xf>
    <xf numFmtId="0" fontId="0" fillId="43" borderId="26" applyNumberFormat="0" applyFont="0" applyAlignment="0" applyProtection="0">
      <alignment vertical="center"/>
    </xf>
    <xf numFmtId="0" fontId="0" fillId="0" borderId="0"/>
    <xf numFmtId="9" fontId="79" fillId="0" borderId="0" applyFont="0" applyFill="0" applyBorder="0" applyAlignment="0" applyProtection="0"/>
    <xf numFmtId="0" fontId="80" fillId="44" borderId="0" applyNumberFormat="0" applyBorder="0" applyAlignment="0" applyProtection="0">
      <alignment vertical="center"/>
    </xf>
    <xf numFmtId="0" fontId="70" fillId="0" borderId="21" applyNumberFormat="0" applyFill="0" applyAlignment="0" applyProtection="0">
      <alignment vertical="center"/>
    </xf>
    <xf numFmtId="0" fontId="69" fillId="46" borderId="0" applyNumberFormat="0" applyBorder="0" applyAlignment="0" applyProtection="0">
      <alignment vertical="center"/>
    </xf>
    <xf numFmtId="0" fontId="0" fillId="0" borderId="0"/>
    <xf numFmtId="0" fontId="78" fillId="5" borderId="25" applyNumberFormat="0" applyAlignment="0" applyProtection="0">
      <alignment vertical="center"/>
    </xf>
    <xf numFmtId="0" fontId="70" fillId="0" borderId="21" applyNumberFormat="0" applyFill="0" applyAlignment="0" applyProtection="0">
      <alignment vertical="center"/>
    </xf>
    <xf numFmtId="0" fontId="0" fillId="0" borderId="0">
      <alignment vertical="center"/>
    </xf>
    <xf numFmtId="0" fontId="74" fillId="0" borderId="0" applyNumberFormat="0" applyFill="0" applyBorder="0" applyAlignment="0" applyProtection="0">
      <alignment vertical="center"/>
    </xf>
    <xf numFmtId="0" fontId="81" fillId="45" borderId="27" applyNumberFormat="0" applyAlignment="0" applyProtection="0">
      <alignment vertical="center"/>
    </xf>
    <xf numFmtId="0" fontId="70" fillId="0" borderId="21" applyNumberFormat="0" applyFill="0" applyAlignment="0" applyProtection="0">
      <alignment vertical="center"/>
    </xf>
    <xf numFmtId="0" fontId="73" fillId="42" borderId="23" applyNumberFormat="0" applyAlignment="0" applyProtection="0">
      <alignment vertical="center"/>
    </xf>
    <xf numFmtId="0" fontId="77" fillId="0" borderId="0" applyNumberFormat="0" applyFill="0" applyBorder="0" applyAlignment="0" applyProtection="0">
      <alignment vertical="center"/>
    </xf>
    <xf numFmtId="0" fontId="11" fillId="0" borderId="20" applyNumberFormat="0" applyFill="0" applyAlignment="0" applyProtection="0">
      <alignment vertical="center"/>
    </xf>
    <xf numFmtId="0" fontId="78" fillId="5" borderId="25" applyNumberFormat="0" applyAlignment="0" applyProtection="0">
      <alignment vertical="center"/>
    </xf>
    <xf numFmtId="0" fontId="82" fillId="0" borderId="28" applyNumberFormat="0" applyFill="0" applyAlignment="0" applyProtection="0">
      <alignment vertical="center"/>
    </xf>
    <xf numFmtId="0" fontId="70" fillId="0" borderId="21" applyNumberFormat="0" applyFill="0" applyAlignment="0" applyProtection="0">
      <alignment vertical="center"/>
    </xf>
    <xf numFmtId="0" fontId="11" fillId="0" borderId="20" applyNumberFormat="0" applyFill="0" applyAlignment="0" applyProtection="0">
      <alignment vertical="center"/>
    </xf>
    <xf numFmtId="0" fontId="73" fillId="42" borderId="23" applyNumberFormat="0" applyAlignment="0" applyProtection="0">
      <alignment vertical="center"/>
    </xf>
    <xf numFmtId="0" fontId="0" fillId="0" borderId="0">
      <alignment vertical="center"/>
    </xf>
    <xf numFmtId="0" fontId="76" fillId="0" borderId="0" applyNumberFormat="0" applyFill="0" applyBorder="0" applyAlignment="0" applyProtection="0">
      <alignment vertical="center"/>
    </xf>
    <xf numFmtId="0" fontId="81" fillId="45" borderId="27" applyNumberFormat="0" applyAlignment="0" applyProtection="0">
      <alignment vertical="center"/>
    </xf>
    <xf numFmtId="0" fontId="78" fillId="5" borderId="25" applyNumberFormat="0" applyAlignment="0" applyProtection="0">
      <alignment vertical="center"/>
    </xf>
    <xf numFmtId="0" fontId="70" fillId="0" borderId="21" applyNumberFormat="0" applyFill="0" applyAlignment="0" applyProtection="0">
      <alignment vertical="center"/>
    </xf>
    <xf numFmtId="0" fontId="0" fillId="0" borderId="0"/>
    <xf numFmtId="0" fontId="70" fillId="0" borderId="21" applyNumberFormat="0" applyFill="0" applyAlignment="0" applyProtection="0">
      <alignment vertical="center"/>
    </xf>
    <xf numFmtId="0" fontId="78" fillId="5" borderId="25" applyNumberFormat="0" applyAlignment="0" applyProtection="0">
      <alignment vertical="center"/>
    </xf>
    <xf numFmtId="0" fontId="11" fillId="0" borderId="20" applyNumberFormat="0" applyFill="0" applyAlignment="0" applyProtection="0">
      <alignment vertical="center"/>
    </xf>
    <xf numFmtId="0" fontId="82" fillId="0" borderId="28" applyNumberFormat="0" applyFill="0" applyAlignment="0" applyProtection="0">
      <alignment vertical="center"/>
    </xf>
    <xf numFmtId="0" fontId="9" fillId="47" borderId="0" applyNumberFormat="0" applyBorder="0" applyAlignment="0" applyProtection="0">
      <alignment vertical="center"/>
    </xf>
    <xf numFmtId="0" fontId="75" fillId="5" borderId="23" applyNumberFormat="0" applyAlignment="0" applyProtection="0">
      <alignment vertical="center"/>
    </xf>
    <xf numFmtId="0" fontId="77" fillId="0" borderId="0" applyNumberFormat="0" applyFill="0" applyBorder="0" applyAlignment="0" applyProtection="0">
      <alignment vertical="center"/>
    </xf>
    <xf numFmtId="0" fontId="9" fillId="44" borderId="0" applyNumberFormat="0" applyBorder="0" applyAlignment="0" applyProtection="0">
      <alignment vertical="center"/>
    </xf>
    <xf numFmtId="0" fontId="75" fillId="5" borderId="23" applyNumberFormat="0" applyAlignment="0" applyProtection="0">
      <alignment vertical="center"/>
    </xf>
    <xf numFmtId="0" fontId="71" fillId="0" borderId="22" applyNumberFormat="0" applyFill="0" applyAlignment="0" applyProtection="0">
      <alignment vertical="center"/>
    </xf>
    <xf numFmtId="0" fontId="78" fillId="5" borderId="25" applyNumberFormat="0" applyAlignment="0" applyProtection="0">
      <alignment vertical="center"/>
    </xf>
    <xf numFmtId="0" fontId="83" fillId="6" borderId="0" applyNumberFormat="0" applyBorder="0" applyAlignment="0" applyProtection="0">
      <alignment vertical="center"/>
    </xf>
    <xf numFmtId="0" fontId="9" fillId="41" borderId="0" applyNumberFormat="0" applyBorder="0" applyAlignment="0" applyProtection="0">
      <alignment vertical="center"/>
    </xf>
    <xf numFmtId="0" fontId="75" fillId="5" borderId="23" applyNumberFormat="0" applyAlignment="0" applyProtection="0">
      <alignment vertical="center"/>
    </xf>
    <xf numFmtId="0" fontId="71" fillId="0" borderId="22" applyNumberFormat="0" applyFill="0" applyAlignment="0" applyProtection="0">
      <alignment vertical="center"/>
    </xf>
    <xf numFmtId="0" fontId="9" fillId="48" borderId="0" applyNumberFormat="0" applyBorder="0" applyAlignment="0" applyProtection="0">
      <alignment vertical="center"/>
    </xf>
    <xf numFmtId="0" fontId="69" fillId="49" borderId="0" applyNumberFormat="0" applyBorder="0" applyAlignment="0" applyProtection="0">
      <alignment vertical="center"/>
    </xf>
    <xf numFmtId="0" fontId="83" fillId="6" borderId="0" applyNumberFormat="0" applyBorder="0" applyAlignment="0" applyProtection="0">
      <alignment vertical="center"/>
    </xf>
    <xf numFmtId="0" fontId="9" fillId="50" borderId="0" applyNumberFormat="0" applyBorder="0" applyAlignment="0" applyProtection="0">
      <alignment vertical="center"/>
    </xf>
    <xf numFmtId="0" fontId="75" fillId="5" borderId="23"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0" fillId="0" borderId="0">
      <alignment vertical="center"/>
    </xf>
    <xf numFmtId="0" fontId="9" fillId="51"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71" fillId="0" borderId="22" applyNumberFormat="0" applyFill="0" applyAlignment="0" applyProtection="0">
      <alignment vertical="center"/>
    </xf>
    <xf numFmtId="0" fontId="69" fillId="52" borderId="0" applyNumberFormat="0" applyBorder="0" applyAlignment="0" applyProtection="0">
      <alignment vertical="center"/>
    </xf>
    <xf numFmtId="0" fontId="0" fillId="0" borderId="0">
      <alignment vertical="center"/>
    </xf>
    <xf numFmtId="0" fontId="69" fillId="53" borderId="0" applyNumberFormat="0" applyBorder="0" applyAlignment="0" applyProtection="0">
      <alignment vertical="center"/>
    </xf>
    <xf numFmtId="0" fontId="0" fillId="0" borderId="0">
      <alignment vertical="center"/>
    </xf>
    <xf numFmtId="0" fontId="69" fillId="48" borderId="0" applyNumberFormat="0" applyBorder="0" applyAlignment="0" applyProtection="0">
      <alignment vertical="center"/>
    </xf>
    <xf numFmtId="0" fontId="78" fillId="5" borderId="25" applyNumberFormat="0" applyAlignment="0" applyProtection="0">
      <alignment vertical="center"/>
    </xf>
    <xf numFmtId="0" fontId="83" fillId="6" borderId="0" applyNumberFormat="0" applyBorder="0" applyAlignment="0" applyProtection="0">
      <alignment vertical="center"/>
    </xf>
    <xf numFmtId="0" fontId="9" fillId="51" borderId="0" applyNumberFormat="0" applyBorder="0" applyAlignment="0" applyProtection="0">
      <alignment vertical="center"/>
    </xf>
    <xf numFmtId="0" fontId="75" fillId="5" borderId="23" applyNumberFormat="0" applyAlignment="0" applyProtection="0">
      <alignment vertical="center"/>
    </xf>
    <xf numFmtId="0" fontId="69" fillId="54" borderId="0" applyNumberFormat="0" applyBorder="0" applyAlignment="0" applyProtection="0">
      <alignment vertical="center"/>
    </xf>
    <xf numFmtId="0" fontId="83" fillId="6" borderId="0" applyNumberFormat="0" applyBorder="0" applyAlignment="0" applyProtection="0">
      <alignment vertical="center"/>
    </xf>
    <xf numFmtId="0" fontId="78" fillId="5" borderId="25" applyNumberFormat="0" applyAlignment="0" applyProtection="0">
      <alignment vertical="center"/>
    </xf>
    <xf numFmtId="0" fontId="0" fillId="0" borderId="0">
      <alignment vertical="center"/>
    </xf>
    <xf numFmtId="0" fontId="9" fillId="42" borderId="0" applyNumberFormat="0" applyBorder="0" applyAlignment="0" applyProtection="0">
      <alignment vertical="center"/>
    </xf>
    <xf numFmtId="0" fontId="81" fillId="45" borderId="27" applyNumberFormat="0" applyAlignment="0" applyProtection="0">
      <alignment vertical="center"/>
    </xf>
    <xf numFmtId="0" fontId="9" fillId="7" borderId="0" applyNumberFormat="0" applyBorder="0" applyAlignment="0" applyProtection="0">
      <alignment vertical="center"/>
    </xf>
    <xf numFmtId="0" fontId="9" fillId="40" borderId="0" applyNumberFormat="0" applyBorder="0" applyAlignment="0" applyProtection="0">
      <alignment vertical="center"/>
    </xf>
    <xf numFmtId="0" fontId="78" fillId="5" borderId="25" applyNumberFormat="0" applyAlignment="0" applyProtection="0">
      <alignment vertical="center"/>
    </xf>
    <xf numFmtId="0" fontId="81" fillId="45" borderId="27" applyNumberFormat="0" applyAlignment="0" applyProtection="0">
      <alignment vertical="center"/>
    </xf>
    <xf numFmtId="0" fontId="9" fillId="55" borderId="0" applyNumberFormat="0" applyBorder="0" applyAlignment="0" applyProtection="0">
      <alignment vertical="center"/>
    </xf>
    <xf numFmtId="0" fontId="71" fillId="0" borderId="22" applyNumberFormat="0" applyFill="0" applyAlignment="0" applyProtection="0">
      <alignment vertical="center"/>
    </xf>
    <xf numFmtId="0" fontId="69" fillId="46" borderId="0" applyNumberFormat="0" applyBorder="0" applyAlignment="0" applyProtection="0">
      <alignment vertical="center"/>
    </xf>
    <xf numFmtId="0" fontId="71" fillId="0" borderId="22" applyNumberFormat="0" applyFill="0" applyAlignment="0" applyProtection="0">
      <alignment vertical="center"/>
    </xf>
    <xf numFmtId="0" fontId="69" fillId="56" borderId="0" applyNumberFormat="0" applyBorder="0" applyAlignment="0" applyProtection="0">
      <alignment vertical="center"/>
    </xf>
    <xf numFmtId="0" fontId="72" fillId="41" borderId="0" applyNumberFormat="0" applyBorder="0" applyAlignment="0" applyProtection="0">
      <alignment vertical="center"/>
    </xf>
    <xf numFmtId="37" fontId="84" fillId="0" borderId="0"/>
    <xf numFmtId="0" fontId="73" fillId="42" borderId="23" applyNumberFormat="0" applyAlignment="0" applyProtection="0">
      <alignment vertical="center"/>
    </xf>
    <xf numFmtId="9" fontId="79" fillId="0" borderId="0" applyFont="0" applyFill="0" applyBorder="0" applyAlignment="0" applyProtection="0"/>
    <xf numFmtId="9" fontId="0" fillId="0" borderId="0" applyFont="0" applyFill="0" applyBorder="0" applyAlignment="0" applyProtection="0"/>
    <xf numFmtId="0" fontId="85" fillId="0" borderId="0"/>
    <xf numFmtId="0" fontId="78" fillId="5" borderId="25" applyNumberFormat="0" applyAlignment="0" applyProtection="0">
      <alignment vertical="center"/>
    </xf>
    <xf numFmtId="0" fontId="80" fillId="44" borderId="0" applyNumberFormat="0" applyBorder="0" applyAlignment="0" applyProtection="0">
      <alignment vertical="center"/>
    </xf>
    <xf numFmtId="0" fontId="74" fillId="0" borderId="0" applyNumberFormat="0" applyFill="0" applyBorder="0" applyAlignment="0" applyProtection="0">
      <alignment vertical="center"/>
    </xf>
    <xf numFmtId="0" fontId="0" fillId="43" borderId="26" applyNumberFormat="0" applyFont="0" applyAlignment="0" applyProtection="0">
      <alignment vertical="center"/>
    </xf>
    <xf numFmtId="9" fontId="79" fillId="0" borderId="0" applyFont="0" applyFill="0" applyBorder="0" applyAlignment="0" applyProtection="0"/>
    <xf numFmtId="0" fontId="11" fillId="0" borderId="20" applyNumberFormat="0" applyFill="0" applyAlignment="0" applyProtection="0">
      <alignment vertical="center"/>
    </xf>
    <xf numFmtId="0" fontId="0" fillId="0" borderId="0"/>
    <xf numFmtId="9" fontId="86" fillId="0" borderId="0" applyFont="0" applyFill="0" applyBorder="0" applyAlignment="0" applyProtection="0">
      <alignment vertical="center"/>
    </xf>
    <xf numFmtId="9" fontId="0" fillId="0" borderId="0" applyFont="0" applyFill="0" applyBorder="0" applyAlignment="0" applyProtection="0"/>
    <xf numFmtId="0" fontId="68" fillId="0" borderId="0" applyNumberFormat="0" applyFill="0" applyBorder="0" applyAlignment="0" applyProtection="0">
      <alignment vertical="center"/>
    </xf>
    <xf numFmtId="0" fontId="80" fillId="44" borderId="0" applyNumberFormat="0" applyBorder="0" applyAlignment="0" applyProtection="0">
      <alignment vertical="center"/>
    </xf>
    <xf numFmtId="9" fontId="0" fillId="0" borderId="0" applyFont="0" applyFill="0" applyBorder="0" applyAlignment="0" applyProtection="0">
      <alignment vertical="center"/>
    </xf>
    <xf numFmtId="0" fontId="80" fillId="44" borderId="0" applyNumberFormat="0" applyBorder="0" applyAlignment="0" applyProtection="0">
      <alignment vertical="center"/>
    </xf>
    <xf numFmtId="0" fontId="77" fillId="0" borderId="0" applyNumberFormat="0" applyFill="0" applyBorder="0" applyAlignment="0" applyProtection="0">
      <alignment vertical="center"/>
    </xf>
    <xf numFmtId="0" fontId="11" fillId="0" borderId="20" applyNumberFormat="0" applyFill="0" applyAlignment="0" applyProtection="0">
      <alignment vertical="center"/>
    </xf>
    <xf numFmtId="9" fontId="0" fillId="0" borderId="0" applyFont="0" applyFill="0" applyBorder="0" applyAlignment="0" applyProtection="0">
      <alignment vertical="center"/>
    </xf>
    <xf numFmtId="0" fontId="80" fillId="44"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80" fillId="44" borderId="0" applyNumberFormat="0" applyBorder="0" applyAlignment="0" applyProtection="0">
      <alignment vertical="center"/>
    </xf>
    <xf numFmtId="4" fontId="85"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78" fillId="5" borderId="25" applyNumberFormat="0" applyAlignment="0" applyProtection="0">
      <alignment vertical="center"/>
    </xf>
    <xf numFmtId="0" fontId="85" fillId="0" borderId="0"/>
    <xf numFmtId="9" fontId="0" fillId="0" borderId="0" applyFont="0" applyFill="0" applyBorder="0" applyAlignment="0" applyProtection="0">
      <alignment vertical="center"/>
    </xf>
    <xf numFmtId="9" fontId="0" fillId="0" borderId="0" applyFont="0" applyFill="0" applyBorder="0" applyAlignment="0" applyProtection="0"/>
    <xf numFmtId="0" fontId="80" fillId="44" borderId="0" applyNumberFormat="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72" fillId="41" borderId="0" applyNumberFormat="0" applyBorder="0" applyAlignment="0" applyProtection="0">
      <alignment vertical="center"/>
    </xf>
    <xf numFmtId="0" fontId="11" fillId="0" borderId="20" applyNumberFormat="0" applyFill="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80" fillId="44" borderId="0" applyNumberFormat="0" applyBorder="0" applyAlignment="0" applyProtection="0">
      <alignment vertical="center"/>
    </xf>
    <xf numFmtId="9" fontId="0" fillId="0" borderId="0" applyFont="0" applyFill="0" applyBorder="0" applyAlignment="0" applyProtection="0"/>
    <xf numFmtId="0" fontId="80" fillId="44" borderId="0" applyNumberFormat="0" applyBorder="0" applyAlignment="0" applyProtection="0">
      <alignment vertical="center"/>
    </xf>
    <xf numFmtId="0" fontId="83" fillId="6"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68" fillId="0" borderId="0" applyNumberFormat="0" applyFill="0" applyBorder="0" applyAlignment="0" applyProtection="0">
      <alignment vertical="center"/>
    </xf>
    <xf numFmtId="0" fontId="77" fillId="0" borderId="0" applyNumberFormat="0" applyFill="0" applyBorder="0" applyAlignment="0" applyProtection="0">
      <alignment vertical="center"/>
    </xf>
    <xf numFmtId="9" fontId="79" fillId="0" borderId="0" applyFont="0" applyFill="0" applyBorder="0" applyAlignment="0" applyProtection="0"/>
    <xf numFmtId="0" fontId="68" fillId="0" borderId="0" applyNumberFormat="0" applyFill="0" applyBorder="0" applyAlignment="0" applyProtection="0">
      <alignment vertical="center"/>
    </xf>
    <xf numFmtId="0" fontId="77" fillId="0" borderId="0" applyNumberFormat="0" applyFill="0" applyBorder="0" applyAlignment="0" applyProtection="0">
      <alignment vertical="center"/>
    </xf>
    <xf numFmtId="9" fontId="79" fillId="0" borderId="0" applyFont="0" applyFill="0" applyBorder="0" applyAlignment="0" applyProtection="0"/>
    <xf numFmtId="0" fontId="71" fillId="0" borderId="22" applyNumberFormat="0" applyFill="0" applyAlignment="0" applyProtection="0">
      <alignment vertical="center"/>
    </xf>
    <xf numFmtId="0" fontId="0" fillId="0" borderId="0"/>
    <xf numFmtId="0" fontId="71" fillId="0" borderId="22" applyNumberFormat="0" applyFill="0" applyAlignment="0" applyProtection="0">
      <alignment vertical="center"/>
    </xf>
    <xf numFmtId="0" fontId="0" fillId="43" borderId="26" applyNumberFormat="0" applyFont="0" applyAlignment="0" applyProtection="0">
      <alignment vertical="center"/>
    </xf>
    <xf numFmtId="0" fontId="0" fillId="0" borderId="0"/>
    <xf numFmtId="0" fontId="74" fillId="0" borderId="24" applyNumberFormat="0" applyFill="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74" fillId="0" borderId="24" applyNumberFormat="0" applyFill="0" applyAlignment="0" applyProtection="0">
      <alignment vertical="center"/>
    </xf>
    <xf numFmtId="0" fontId="11" fillId="0" borderId="20" applyNumberFormat="0" applyFill="0" applyAlignment="0" applyProtection="0">
      <alignment vertical="center"/>
    </xf>
    <xf numFmtId="0" fontId="71" fillId="0" borderId="22" applyNumberFormat="0" applyFill="0" applyAlignment="0" applyProtection="0">
      <alignment vertical="center"/>
    </xf>
    <xf numFmtId="0" fontId="11" fillId="0" borderId="20" applyNumberFormat="0" applyFill="0" applyAlignment="0" applyProtection="0">
      <alignment vertical="center"/>
    </xf>
    <xf numFmtId="0" fontId="71" fillId="0" borderId="22" applyNumberFormat="0" applyFill="0" applyAlignment="0" applyProtection="0">
      <alignment vertical="center"/>
    </xf>
    <xf numFmtId="0" fontId="77" fillId="0" borderId="0" applyNumberFormat="0" applyFill="0" applyBorder="0" applyAlignment="0" applyProtection="0">
      <alignment vertical="center"/>
    </xf>
    <xf numFmtId="0" fontId="11" fillId="0" borderId="20" applyNumberFormat="0" applyFill="0" applyAlignment="0" applyProtection="0">
      <alignment vertical="center"/>
    </xf>
    <xf numFmtId="0" fontId="71" fillId="0" borderId="22" applyNumberFormat="0" applyFill="0" applyAlignment="0" applyProtection="0">
      <alignment vertical="center"/>
    </xf>
    <xf numFmtId="0" fontId="11" fillId="0" borderId="20" applyNumberFormat="0" applyFill="0" applyAlignment="0" applyProtection="0">
      <alignment vertical="center"/>
    </xf>
    <xf numFmtId="0" fontId="11" fillId="0" borderId="20" applyNumberFormat="0" applyFill="0" applyAlignment="0" applyProtection="0">
      <alignment vertical="center"/>
    </xf>
    <xf numFmtId="0" fontId="71" fillId="0" borderId="22" applyNumberFormat="0" applyFill="0" applyAlignment="0" applyProtection="0">
      <alignment vertical="center"/>
    </xf>
    <xf numFmtId="0" fontId="11" fillId="0" borderId="20" applyNumberFormat="0" applyFill="0" applyAlignment="0" applyProtection="0">
      <alignment vertical="center"/>
    </xf>
    <xf numFmtId="0" fontId="71" fillId="0" borderId="22" applyNumberFormat="0" applyFill="0" applyAlignment="0" applyProtection="0">
      <alignment vertical="center"/>
    </xf>
    <xf numFmtId="0" fontId="78" fillId="5" borderId="25" applyNumberFormat="0" applyAlignment="0" applyProtection="0">
      <alignment vertical="center"/>
    </xf>
    <xf numFmtId="0" fontId="71" fillId="0" borderId="22" applyNumberFormat="0" applyFill="0" applyAlignment="0" applyProtection="0">
      <alignment vertical="center"/>
    </xf>
    <xf numFmtId="0" fontId="72" fillId="41" borderId="0" applyNumberFormat="0" applyBorder="0" applyAlignment="0" applyProtection="0">
      <alignment vertical="center"/>
    </xf>
    <xf numFmtId="0" fontId="78" fillId="5" borderId="25" applyNumberFormat="0" applyAlignment="0" applyProtection="0">
      <alignment vertical="center"/>
    </xf>
    <xf numFmtId="0" fontId="71" fillId="0" borderId="22" applyNumberFormat="0" applyFill="0" applyAlignment="0" applyProtection="0">
      <alignment vertical="center"/>
    </xf>
    <xf numFmtId="0" fontId="73" fillId="42" borderId="23" applyNumberFormat="0" applyAlignment="0" applyProtection="0">
      <alignment vertical="center"/>
    </xf>
    <xf numFmtId="0" fontId="0" fillId="0" borderId="0">
      <alignment vertical="center"/>
    </xf>
    <xf numFmtId="0" fontId="71" fillId="0" borderId="22" applyNumberFormat="0" applyFill="0" applyAlignment="0" applyProtection="0">
      <alignment vertical="center"/>
    </xf>
    <xf numFmtId="0" fontId="0" fillId="0" borderId="0"/>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82" fillId="0" borderId="28" applyNumberFormat="0" applyFill="0" applyAlignment="0" applyProtection="0">
      <alignment vertical="center"/>
    </xf>
    <xf numFmtId="0" fontId="71" fillId="0" borderId="22" applyNumberFormat="0" applyFill="0" applyAlignment="0" applyProtection="0">
      <alignment vertical="center"/>
    </xf>
    <xf numFmtId="0" fontId="72" fillId="41" borderId="0" applyNumberFormat="0" applyBorder="0" applyAlignment="0" applyProtection="0">
      <alignment vertical="center"/>
    </xf>
    <xf numFmtId="0" fontId="0" fillId="43" borderId="26" applyNumberFormat="0" applyFont="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82" fillId="0" borderId="28" applyNumberFormat="0" applyFill="0" applyAlignment="0" applyProtection="0">
      <alignment vertical="center"/>
    </xf>
    <xf numFmtId="0" fontId="82" fillId="0" borderId="28" applyNumberFormat="0" applyFill="0" applyAlignment="0" applyProtection="0">
      <alignment vertical="center"/>
    </xf>
    <xf numFmtId="0" fontId="74" fillId="0" borderId="0" applyNumberFormat="0" applyFill="0" applyBorder="0" applyAlignment="0" applyProtection="0">
      <alignment vertical="center"/>
    </xf>
    <xf numFmtId="0" fontId="82" fillId="0" borderId="28" applyNumberFormat="0" applyFill="0" applyAlignment="0" applyProtection="0">
      <alignment vertical="center"/>
    </xf>
    <xf numFmtId="0" fontId="82" fillId="0" borderId="28" applyNumberFormat="0" applyFill="0" applyAlignment="0" applyProtection="0">
      <alignment vertical="center"/>
    </xf>
    <xf numFmtId="0" fontId="70" fillId="0" borderId="21" applyNumberFormat="0" applyFill="0" applyAlignment="0" applyProtection="0">
      <alignment vertical="center"/>
    </xf>
    <xf numFmtId="0" fontId="82" fillId="0" borderId="28" applyNumberFormat="0" applyFill="0" applyAlignment="0" applyProtection="0">
      <alignment vertical="center"/>
    </xf>
    <xf numFmtId="0" fontId="72" fillId="41" borderId="0" applyNumberFormat="0" applyBorder="0" applyAlignment="0" applyProtection="0">
      <alignment vertical="center"/>
    </xf>
    <xf numFmtId="0" fontId="82" fillId="0" borderId="28" applyNumberFormat="0" applyFill="0" applyAlignment="0" applyProtection="0">
      <alignment vertical="center"/>
    </xf>
    <xf numFmtId="0" fontId="72" fillId="41" borderId="0" applyNumberFormat="0" applyBorder="0" applyAlignment="0" applyProtection="0">
      <alignment vertical="center"/>
    </xf>
    <xf numFmtId="0" fontId="82" fillId="0" borderId="28" applyNumberFormat="0" applyFill="0" applyAlignment="0" applyProtection="0">
      <alignment vertical="center"/>
    </xf>
    <xf numFmtId="0" fontId="83" fillId="6" borderId="0" applyNumberFormat="0" applyBorder="0" applyAlignment="0" applyProtection="0">
      <alignment vertical="center"/>
    </xf>
    <xf numFmtId="0" fontId="75" fillId="5" borderId="23" applyNumberFormat="0" applyAlignment="0" applyProtection="0">
      <alignment vertical="center"/>
    </xf>
    <xf numFmtId="0" fontId="82" fillId="0" borderId="28" applyNumberFormat="0" applyFill="0" applyAlignment="0" applyProtection="0">
      <alignment vertical="center"/>
    </xf>
    <xf numFmtId="0" fontId="0" fillId="0" borderId="0"/>
    <xf numFmtId="0" fontId="82" fillId="0" borderId="28" applyNumberFormat="0" applyFill="0" applyAlignment="0" applyProtection="0">
      <alignment vertical="center"/>
    </xf>
    <xf numFmtId="0" fontId="82" fillId="0" borderId="28" applyNumberFormat="0" applyFill="0" applyAlignment="0" applyProtection="0">
      <alignment vertical="center"/>
    </xf>
    <xf numFmtId="0" fontId="82" fillId="0" borderId="28" applyNumberFormat="0" applyFill="0" applyAlignment="0" applyProtection="0">
      <alignment vertical="center"/>
    </xf>
    <xf numFmtId="0" fontId="0" fillId="0" borderId="0"/>
    <xf numFmtId="0" fontId="72" fillId="41" borderId="0" applyNumberFormat="0" applyBorder="0" applyAlignment="0" applyProtection="0">
      <alignment vertical="center"/>
    </xf>
    <xf numFmtId="0" fontId="82" fillId="0" borderId="28" applyNumberFormat="0" applyFill="0" applyAlignment="0" applyProtection="0">
      <alignment vertical="center"/>
    </xf>
    <xf numFmtId="0" fontId="0" fillId="0" borderId="0"/>
    <xf numFmtId="0" fontId="72" fillId="41" borderId="0" applyNumberFormat="0" applyBorder="0" applyAlignment="0" applyProtection="0">
      <alignment vertical="center"/>
    </xf>
    <xf numFmtId="0" fontId="82" fillId="0" borderId="28" applyNumberFormat="0" applyFill="0" applyAlignment="0" applyProtection="0">
      <alignment vertical="center"/>
    </xf>
    <xf numFmtId="0" fontId="82" fillId="0" borderId="28" applyNumberFormat="0" applyFill="0" applyAlignment="0" applyProtection="0">
      <alignment vertical="center"/>
    </xf>
    <xf numFmtId="0" fontId="82" fillId="0" borderId="28" applyNumberFormat="0" applyFill="0" applyAlignment="0" applyProtection="0">
      <alignment vertical="center"/>
    </xf>
    <xf numFmtId="0" fontId="74" fillId="0" borderId="24" applyNumberFormat="0" applyFill="0" applyAlignment="0" applyProtection="0">
      <alignment vertical="center"/>
    </xf>
    <xf numFmtId="0" fontId="72" fillId="41" borderId="0" applyNumberFormat="0" applyBorder="0" applyAlignment="0" applyProtection="0">
      <alignment vertical="center"/>
    </xf>
    <xf numFmtId="0" fontId="82" fillId="0" borderId="28" applyNumberFormat="0" applyFill="0" applyAlignment="0" applyProtection="0">
      <alignment vertical="center"/>
    </xf>
    <xf numFmtId="0" fontId="72" fillId="41" borderId="0" applyNumberFormat="0" applyBorder="0" applyAlignment="0" applyProtection="0">
      <alignment vertical="center"/>
    </xf>
    <xf numFmtId="0" fontId="82" fillId="0" borderId="28" applyNumberFormat="0" applyFill="0" applyAlignment="0" applyProtection="0">
      <alignment vertical="center"/>
    </xf>
    <xf numFmtId="0" fontId="83" fillId="6" borderId="0" applyNumberFormat="0" applyBorder="0" applyAlignment="0" applyProtection="0">
      <alignment vertical="center"/>
    </xf>
    <xf numFmtId="0" fontId="0" fillId="0" borderId="0">
      <alignment vertical="center"/>
    </xf>
    <xf numFmtId="0" fontId="82" fillId="0" borderId="28" applyNumberFormat="0" applyFill="0" applyAlignment="0" applyProtection="0">
      <alignment vertical="center"/>
    </xf>
    <xf numFmtId="0" fontId="82" fillId="0" borderId="28" applyNumberFormat="0" applyFill="0" applyAlignment="0" applyProtection="0">
      <alignment vertical="center"/>
    </xf>
    <xf numFmtId="0" fontId="82" fillId="0" borderId="28" applyNumberFormat="0" applyFill="0" applyAlignment="0" applyProtection="0">
      <alignment vertical="center"/>
    </xf>
    <xf numFmtId="0" fontId="75" fillId="5" borderId="23" applyNumberFormat="0" applyAlignment="0" applyProtection="0">
      <alignment vertical="center"/>
    </xf>
    <xf numFmtId="0" fontId="75" fillId="5" borderId="23" applyNumberFormat="0" applyAlignment="0" applyProtection="0">
      <alignment vertical="center"/>
    </xf>
    <xf numFmtId="0" fontId="82" fillId="0" borderId="28" applyNumberFormat="0" applyFill="0" applyAlignment="0" applyProtection="0">
      <alignment vertical="center"/>
    </xf>
    <xf numFmtId="0" fontId="82" fillId="0" borderId="28" applyNumberFormat="0" applyFill="0" applyAlignment="0" applyProtection="0">
      <alignment vertical="center"/>
    </xf>
    <xf numFmtId="0" fontId="76" fillId="0" borderId="0" applyNumberFormat="0" applyFill="0" applyBorder="0" applyAlignment="0" applyProtection="0">
      <alignment vertical="center"/>
    </xf>
    <xf numFmtId="0" fontId="82" fillId="0" borderId="28" applyNumberFormat="0" applyFill="0" applyAlignment="0" applyProtection="0">
      <alignment vertical="center"/>
    </xf>
    <xf numFmtId="0" fontId="74" fillId="0" borderId="24" applyNumberFormat="0" applyFill="0" applyAlignment="0" applyProtection="0">
      <alignment vertical="center"/>
    </xf>
    <xf numFmtId="0" fontId="82" fillId="0" borderId="28" applyNumberFormat="0" applyFill="0" applyAlignment="0" applyProtection="0">
      <alignment vertical="center"/>
    </xf>
    <xf numFmtId="0" fontId="0" fillId="0" borderId="0"/>
    <xf numFmtId="0" fontId="74" fillId="0" borderId="24" applyNumberFormat="0" applyFill="0" applyAlignment="0" applyProtection="0">
      <alignment vertical="center"/>
    </xf>
    <xf numFmtId="0" fontId="74" fillId="0" borderId="24" applyNumberFormat="0" applyFill="0" applyAlignment="0" applyProtection="0">
      <alignment vertical="center"/>
    </xf>
    <xf numFmtId="0" fontId="72" fillId="41" borderId="0" applyNumberFormat="0" applyBorder="0" applyAlignment="0" applyProtection="0">
      <alignment vertical="center"/>
    </xf>
    <xf numFmtId="0" fontId="74" fillId="0" borderId="24" applyNumberFormat="0" applyFill="0" applyAlignment="0" applyProtection="0">
      <alignment vertical="center"/>
    </xf>
    <xf numFmtId="0" fontId="72" fillId="41" borderId="0" applyNumberFormat="0" applyBorder="0" applyAlignment="0" applyProtection="0">
      <alignment vertical="center"/>
    </xf>
    <xf numFmtId="0" fontId="74" fillId="0" borderId="24" applyNumberFormat="0" applyFill="0" applyAlignment="0" applyProtection="0">
      <alignment vertical="center"/>
    </xf>
    <xf numFmtId="0" fontId="72" fillId="41" borderId="0" applyNumberFormat="0" applyBorder="0" applyAlignment="0" applyProtection="0">
      <alignment vertical="center"/>
    </xf>
    <xf numFmtId="0" fontId="74" fillId="0" borderId="24" applyNumberFormat="0" applyFill="0" applyAlignment="0" applyProtection="0">
      <alignment vertical="center"/>
    </xf>
    <xf numFmtId="0" fontId="72" fillId="41" borderId="0" applyNumberFormat="0" applyBorder="0" applyAlignment="0" applyProtection="0">
      <alignment vertical="center"/>
    </xf>
    <xf numFmtId="0" fontId="74" fillId="0" borderId="24" applyNumberFormat="0" applyFill="0" applyAlignment="0" applyProtection="0">
      <alignment vertical="center"/>
    </xf>
    <xf numFmtId="0" fontId="74" fillId="0" borderId="24" applyNumberFormat="0" applyFill="0" applyAlignment="0" applyProtection="0">
      <alignment vertical="center"/>
    </xf>
    <xf numFmtId="0" fontId="0" fillId="0" borderId="0">
      <alignment vertical="center"/>
    </xf>
    <xf numFmtId="0" fontId="78" fillId="5" borderId="25" applyNumberFormat="0" applyAlignment="0" applyProtection="0">
      <alignment vertical="center"/>
    </xf>
    <xf numFmtId="0" fontId="74" fillId="0" borderId="24" applyNumberFormat="0" applyFill="0" applyAlignment="0" applyProtection="0">
      <alignment vertical="center"/>
    </xf>
    <xf numFmtId="0" fontId="74" fillId="0" borderId="24" applyNumberFormat="0" applyFill="0" applyAlignment="0" applyProtection="0">
      <alignment vertical="center"/>
    </xf>
    <xf numFmtId="0" fontId="74" fillId="0" borderId="24" applyNumberFormat="0" applyFill="0" applyAlignment="0" applyProtection="0">
      <alignment vertical="center"/>
    </xf>
    <xf numFmtId="0" fontId="74" fillId="0" borderId="24" applyNumberFormat="0" applyFill="0" applyAlignment="0" applyProtection="0">
      <alignment vertical="center"/>
    </xf>
    <xf numFmtId="0" fontId="74" fillId="0" borderId="24" applyNumberFormat="0" applyFill="0" applyAlignment="0" applyProtection="0">
      <alignment vertical="center"/>
    </xf>
    <xf numFmtId="0" fontId="74" fillId="0" borderId="0" applyNumberFormat="0" applyFill="0" applyBorder="0" applyAlignment="0" applyProtection="0">
      <alignment vertical="center"/>
    </xf>
    <xf numFmtId="0" fontId="74" fillId="0" borderId="24" applyNumberFormat="0" applyFill="0" applyAlignment="0" applyProtection="0">
      <alignment vertical="center"/>
    </xf>
    <xf numFmtId="0" fontId="74" fillId="0" borderId="0" applyNumberFormat="0" applyFill="0" applyBorder="0" applyAlignment="0" applyProtection="0">
      <alignment vertical="center"/>
    </xf>
    <xf numFmtId="0" fontId="74" fillId="0" borderId="24" applyNumberFormat="0" applyFill="0" applyAlignment="0" applyProtection="0">
      <alignment vertical="center"/>
    </xf>
    <xf numFmtId="0" fontId="76" fillId="0" borderId="0" applyNumberFormat="0" applyFill="0" applyBorder="0" applyAlignment="0" applyProtection="0">
      <alignment vertical="center"/>
    </xf>
    <xf numFmtId="0" fontId="81" fillId="45" borderId="27" applyNumberFormat="0" applyAlignment="0" applyProtection="0">
      <alignment vertical="center"/>
    </xf>
    <xf numFmtId="0" fontId="74" fillId="0" borderId="24" applyNumberFormat="0" applyFill="0" applyAlignment="0" applyProtection="0">
      <alignment vertical="center"/>
    </xf>
    <xf numFmtId="0" fontId="74" fillId="0" borderId="24" applyNumberFormat="0" applyFill="0" applyAlignment="0" applyProtection="0">
      <alignment vertical="center"/>
    </xf>
    <xf numFmtId="0" fontId="76" fillId="0" borderId="0" applyNumberFormat="0" applyFill="0" applyBorder="0" applyAlignment="0" applyProtection="0">
      <alignment vertical="center"/>
    </xf>
    <xf numFmtId="0" fontId="73" fillId="42" borderId="23" applyNumberFormat="0" applyAlignment="0" applyProtection="0">
      <alignment vertical="center"/>
    </xf>
    <xf numFmtId="0" fontId="0" fillId="0" borderId="0">
      <alignment vertical="center"/>
    </xf>
    <xf numFmtId="0" fontId="74" fillId="0" borderId="24" applyNumberFormat="0" applyFill="0" applyAlignment="0" applyProtection="0">
      <alignment vertical="center"/>
    </xf>
    <xf numFmtId="0" fontId="0" fillId="0" borderId="0"/>
    <xf numFmtId="0" fontId="74" fillId="0" borderId="24" applyNumberFormat="0" applyFill="0" applyAlignment="0" applyProtection="0">
      <alignment vertical="center"/>
    </xf>
    <xf numFmtId="0" fontId="76" fillId="0" borderId="0" applyNumberFormat="0" applyFill="0" applyBorder="0" applyAlignment="0" applyProtection="0">
      <alignment vertical="center"/>
    </xf>
    <xf numFmtId="0" fontId="74" fillId="0" borderId="24" applyNumberFormat="0" applyFill="0" applyAlignment="0" applyProtection="0">
      <alignment vertical="center"/>
    </xf>
    <xf numFmtId="0" fontId="74" fillId="0" borderId="24" applyNumberFormat="0" applyFill="0" applyAlignment="0" applyProtection="0">
      <alignment vertical="center"/>
    </xf>
    <xf numFmtId="0" fontId="74" fillId="0" borderId="24" applyNumberFormat="0" applyFill="0" applyAlignment="0" applyProtection="0">
      <alignment vertical="center"/>
    </xf>
    <xf numFmtId="0" fontId="68"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42" borderId="23" applyNumberFormat="0" applyAlignment="0" applyProtection="0">
      <alignment vertical="center"/>
    </xf>
    <xf numFmtId="0" fontId="0" fillId="43" borderId="26" applyNumberFormat="0" applyFont="0" applyAlignment="0" applyProtection="0">
      <alignment vertical="center"/>
    </xf>
    <xf numFmtId="0" fontId="0" fillId="0" borderId="0"/>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11" fillId="0" borderId="20" applyNumberFormat="0" applyFill="0" applyAlignment="0" applyProtection="0">
      <alignment vertical="center"/>
    </xf>
    <xf numFmtId="0" fontId="74" fillId="0" borderId="0" applyNumberFormat="0" applyFill="0" applyBorder="0" applyAlignment="0" applyProtection="0">
      <alignment vertical="center"/>
    </xf>
    <xf numFmtId="0" fontId="11" fillId="0" borderId="20" applyNumberFormat="0" applyFill="0" applyAlignment="0" applyProtection="0">
      <alignment vertical="center"/>
    </xf>
    <xf numFmtId="0" fontId="76"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0" fillId="43" borderId="26" applyNumberFormat="0" applyFont="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81" fillId="45" borderId="27" applyNumberFormat="0" applyAlignment="0" applyProtection="0">
      <alignment vertical="center"/>
    </xf>
    <xf numFmtId="0" fontId="75" fillId="5" borderId="23" applyNumberFormat="0" applyAlignment="0" applyProtection="0">
      <alignment vertical="center"/>
    </xf>
    <xf numFmtId="0" fontId="11" fillId="0" borderId="20" applyNumberFormat="0" applyFill="0" applyAlignment="0" applyProtection="0">
      <alignment vertical="center"/>
    </xf>
    <xf numFmtId="0" fontId="74" fillId="0" borderId="0" applyNumberFormat="0" applyFill="0" applyBorder="0" applyAlignment="0" applyProtection="0">
      <alignment vertical="center"/>
    </xf>
    <xf numFmtId="0" fontId="81" fillId="45" borderId="27" applyNumberFormat="0" applyAlignment="0" applyProtection="0">
      <alignment vertical="center"/>
    </xf>
    <xf numFmtId="0" fontId="76"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0" fillId="0" borderId="0"/>
    <xf numFmtId="0" fontId="81" fillId="45" borderId="27" applyNumberFormat="0" applyAlignment="0" applyProtection="0">
      <alignment vertical="center"/>
    </xf>
    <xf numFmtId="0" fontId="74" fillId="0" borderId="0" applyNumberFormat="0" applyFill="0" applyBorder="0" applyAlignment="0" applyProtection="0">
      <alignment vertical="center"/>
    </xf>
    <xf numFmtId="0" fontId="81" fillId="45" borderId="27" applyNumberFormat="0" applyAlignment="0" applyProtection="0">
      <alignment vertical="center"/>
    </xf>
    <xf numFmtId="0" fontId="74"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81" fillId="45" borderId="27" applyNumberFormat="0" applyAlignment="0" applyProtection="0">
      <alignment vertical="center"/>
    </xf>
    <xf numFmtId="0" fontId="74" fillId="0" borderId="0" applyNumberFormat="0" applyFill="0" applyBorder="0" applyAlignment="0" applyProtection="0">
      <alignment vertical="center"/>
    </xf>
    <xf numFmtId="0" fontId="81" fillId="45" borderId="27" applyNumberFormat="0" applyAlignment="0" applyProtection="0">
      <alignment vertical="center"/>
    </xf>
    <xf numFmtId="0" fontId="74" fillId="0" borderId="0" applyNumberFormat="0" applyFill="0" applyBorder="0" applyAlignment="0" applyProtection="0">
      <alignment vertical="center"/>
    </xf>
    <xf numFmtId="0" fontId="81" fillId="45" borderId="27" applyNumberFormat="0" applyAlignment="0" applyProtection="0">
      <alignment vertical="center"/>
    </xf>
    <xf numFmtId="0" fontId="11" fillId="0" borderId="20" applyNumberFormat="0" applyFill="0" applyAlignment="0" applyProtection="0">
      <alignment vertical="center"/>
    </xf>
    <xf numFmtId="0" fontId="78" fillId="5" borderId="25" applyNumberFormat="0" applyAlignment="0" applyProtection="0">
      <alignment vertical="center"/>
    </xf>
    <xf numFmtId="0" fontId="76"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81" fillId="45" borderId="27" applyNumberFormat="0" applyAlignment="0" applyProtection="0">
      <alignment vertical="center"/>
    </xf>
    <xf numFmtId="0" fontId="80" fillId="44" borderId="0" applyNumberFormat="0" applyBorder="0" applyAlignment="0" applyProtection="0">
      <alignment vertical="center"/>
    </xf>
    <xf numFmtId="0" fontId="74" fillId="0" borderId="0" applyNumberFormat="0" applyFill="0" applyBorder="0" applyAlignment="0" applyProtection="0">
      <alignment vertical="center"/>
    </xf>
    <xf numFmtId="0" fontId="81" fillId="45" borderId="27" applyNumberFormat="0" applyAlignment="0" applyProtection="0">
      <alignment vertical="center"/>
    </xf>
    <xf numFmtId="0" fontId="74" fillId="0" borderId="0" applyNumberFormat="0" applyFill="0" applyBorder="0" applyAlignment="0" applyProtection="0">
      <alignment vertical="center"/>
    </xf>
    <xf numFmtId="0" fontId="81" fillId="45" borderId="27" applyNumberFormat="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0" fillId="0" borderId="21" applyNumberFormat="0" applyFill="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11" fillId="0" borderId="20" applyNumberFormat="0" applyFill="0" applyAlignment="0" applyProtection="0">
      <alignment vertical="center"/>
    </xf>
    <xf numFmtId="0" fontId="77" fillId="0" borderId="0" applyNumberFormat="0" applyFill="0" applyBorder="0" applyAlignment="0" applyProtection="0">
      <alignment vertical="center"/>
    </xf>
    <xf numFmtId="0" fontId="11" fillId="0" borderId="20" applyNumberFormat="0" applyFill="0" applyAlignment="0" applyProtection="0">
      <alignment vertical="center"/>
    </xf>
    <xf numFmtId="0" fontId="73" fillId="42" borderId="23" applyNumberFormat="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3" fillId="42" borderId="23" applyNumberFormat="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3" fillId="42" borderId="23" applyNumberFormat="0" applyAlignment="0" applyProtection="0">
      <alignment vertical="center"/>
    </xf>
    <xf numFmtId="0" fontId="77" fillId="0" borderId="0" applyNumberFormat="0" applyFill="0" applyBorder="0" applyAlignment="0" applyProtection="0">
      <alignment vertical="center"/>
    </xf>
    <xf numFmtId="0" fontId="11" fillId="0" borderId="20" applyNumberFormat="0" applyFill="0" applyAlignment="0" applyProtection="0">
      <alignment vertical="center"/>
    </xf>
    <xf numFmtId="0" fontId="77" fillId="0" borderId="0" applyNumberFormat="0" applyFill="0" applyBorder="0" applyAlignment="0" applyProtection="0">
      <alignment vertical="center"/>
    </xf>
    <xf numFmtId="0" fontId="11" fillId="0" borderId="20" applyNumberFormat="0" applyFill="0" applyAlignment="0" applyProtection="0">
      <alignment vertical="center"/>
    </xf>
    <xf numFmtId="0" fontId="73" fillId="42" borderId="23" applyNumberFormat="0" applyAlignment="0" applyProtection="0">
      <alignment vertical="center"/>
    </xf>
    <xf numFmtId="0" fontId="77" fillId="0" borderId="0" applyNumberFormat="0" applyFill="0" applyBorder="0" applyAlignment="0" applyProtection="0">
      <alignment vertical="center"/>
    </xf>
    <xf numFmtId="0" fontId="2" fillId="0" borderId="0"/>
    <xf numFmtId="0" fontId="0" fillId="0" borderId="0">
      <alignment vertical="center"/>
    </xf>
    <xf numFmtId="0" fontId="77" fillId="0" borderId="0" applyNumberFormat="0" applyFill="0" applyBorder="0" applyAlignment="0" applyProtection="0">
      <alignment vertical="center"/>
    </xf>
    <xf numFmtId="0" fontId="73" fillId="42" borderId="23" applyNumberFormat="0" applyAlignment="0" applyProtection="0">
      <alignment vertical="center"/>
    </xf>
    <xf numFmtId="0" fontId="77" fillId="0" borderId="0" applyNumberFormat="0" applyFill="0" applyBorder="0" applyAlignment="0" applyProtection="0">
      <alignment vertical="center"/>
    </xf>
    <xf numFmtId="0" fontId="0" fillId="0" borderId="0"/>
    <xf numFmtId="0" fontId="73" fillId="42" borderId="23" applyNumberFormat="0" applyAlignment="0" applyProtection="0">
      <alignment vertical="center"/>
    </xf>
    <xf numFmtId="0" fontId="73" fillId="42" borderId="23" applyNumberFormat="0" applyAlignment="0" applyProtection="0">
      <alignment vertical="center"/>
    </xf>
    <xf numFmtId="0" fontId="77" fillId="0" borderId="0" applyNumberFormat="0" applyFill="0" applyBorder="0" applyAlignment="0" applyProtection="0">
      <alignment vertical="center"/>
    </xf>
    <xf numFmtId="0" fontId="0" fillId="0" borderId="0"/>
    <xf numFmtId="0" fontId="73" fillId="42" borderId="23" applyNumberFormat="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2" fillId="41" borderId="0" applyNumberFormat="0" applyBorder="0" applyAlignment="0" applyProtection="0">
      <alignment vertical="center"/>
    </xf>
    <xf numFmtId="0" fontId="68" fillId="0" borderId="0" applyNumberFormat="0" applyFill="0" applyBorder="0" applyAlignment="0" applyProtection="0">
      <alignment vertical="center"/>
    </xf>
    <xf numFmtId="0" fontId="80" fillId="44" borderId="0" applyNumberFormat="0" applyBorder="0" applyAlignment="0" applyProtection="0">
      <alignment vertical="center"/>
    </xf>
    <xf numFmtId="0" fontId="68" fillId="0" borderId="0" applyNumberFormat="0" applyFill="0" applyBorder="0" applyAlignment="0" applyProtection="0">
      <alignment vertical="center"/>
    </xf>
    <xf numFmtId="0" fontId="80" fillId="44" borderId="0" applyNumberFormat="0" applyBorder="0" applyAlignment="0" applyProtection="0">
      <alignment vertical="center"/>
    </xf>
    <xf numFmtId="0" fontId="80" fillId="44" borderId="0" applyNumberFormat="0" applyBorder="0" applyAlignment="0" applyProtection="0">
      <alignment vertical="center"/>
    </xf>
    <xf numFmtId="0" fontId="80" fillId="44" borderId="0" applyNumberFormat="0" applyBorder="0" applyAlignment="0" applyProtection="0">
      <alignment vertical="center"/>
    </xf>
    <xf numFmtId="0" fontId="80" fillId="44" borderId="0" applyNumberFormat="0" applyBorder="0" applyAlignment="0" applyProtection="0">
      <alignment vertical="center"/>
    </xf>
    <xf numFmtId="0" fontId="68" fillId="0" borderId="0" applyNumberFormat="0" applyFill="0" applyBorder="0" applyAlignment="0" applyProtection="0">
      <alignment vertical="center"/>
    </xf>
    <xf numFmtId="0" fontId="80" fillId="44" borderId="0" applyNumberFormat="0" applyBorder="0" applyAlignment="0" applyProtection="0">
      <alignment vertical="center"/>
    </xf>
    <xf numFmtId="0" fontId="68" fillId="0" borderId="0" applyNumberFormat="0" applyFill="0" applyBorder="0" applyAlignment="0" applyProtection="0">
      <alignment vertical="center"/>
    </xf>
    <xf numFmtId="0" fontId="80" fillId="44" borderId="0" applyNumberFormat="0" applyBorder="0" applyAlignment="0" applyProtection="0">
      <alignment vertical="center"/>
    </xf>
    <xf numFmtId="0" fontId="83" fillId="6" borderId="0" applyNumberFormat="0" applyBorder="0" applyAlignment="0" applyProtection="0">
      <alignment vertical="center"/>
    </xf>
    <xf numFmtId="0" fontId="68" fillId="0" borderId="0" applyNumberFormat="0" applyFill="0" applyBorder="0" applyAlignment="0" applyProtection="0">
      <alignment vertical="center"/>
    </xf>
    <xf numFmtId="0" fontId="80" fillId="44" borderId="0" applyNumberFormat="0" applyBorder="0" applyAlignment="0" applyProtection="0">
      <alignment vertical="center"/>
    </xf>
    <xf numFmtId="0" fontId="80" fillId="44" borderId="0" applyNumberFormat="0" applyBorder="0" applyAlignment="0" applyProtection="0">
      <alignment vertical="center"/>
    </xf>
    <xf numFmtId="0" fontId="76" fillId="0" borderId="0" applyNumberFormat="0" applyFill="0" applyBorder="0" applyAlignment="0" applyProtection="0">
      <alignment vertical="center"/>
    </xf>
    <xf numFmtId="0" fontId="80" fillId="44" borderId="0" applyNumberFormat="0" applyBorder="0" applyAlignment="0" applyProtection="0">
      <alignment vertical="center"/>
    </xf>
    <xf numFmtId="0" fontId="80" fillId="44" borderId="0" applyNumberFormat="0" applyBorder="0" applyAlignment="0" applyProtection="0">
      <alignment vertical="center"/>
    </xf>
    <xf numFmtId="0" fontId="81" fillId="45" borderId="27" applyNumberFormat="0" applyAlignment="0" applyProtection="0">
      <alignment vertical="center"/>
    </xf>
    <xf numFmtId="0" fontId="80" fillId="44" borderId="0" applyNumberFormat="0" applyBorder="0" applyAlignment="0" applyProtection="0">
      <alignment vertical="center"/>
    </xf>
    <xf numFmtId="0" fontId="80" fillId="44" borderId="0" applyNumberFormat="0" applyBorder="0" applyAlignment="0" applyProtection="0">
      <alignment vertical="center"/>
    </xf>
    <xf numFmtId="0" fontId="76" fillId="0" borderId="0" applyNumberFormat="0" applyFill="0" applyBorder="0" applyAlignment="0" applyProtection="0">
      <alignment vertical="center"/>
    </xf>
    <xf numFmtId="0" fontId="80" fillId="44" borderId="0" applyNumberFormat="0" applyBorder="0" applyAlignment="0" applyProtection="0">
      <alignment vertical="center"/>
    </xf>
    <xf numFmtId="0" fontId="80" fillId="44" borderId="0" applyNumberFormat="0" applyBorder="0" applyAlignment="0" applyProtection="0">
      <alignment vertical="center"/>
    </xf>
    <xf numFmtId="0" fontId="0" fillId="0" borderId="0"/>
    <xf numFmtId="0" fontId="78" fillId="5" borderId="25" applyNumberFormat="0" applyAlignment="0" applyProtection="0">
      <alignment vertical="center"/>
    </xf>
    <xf numFmtId="0" fontId="0" fillId="0" borderId="0">
      <alignment vertical="center"/>
    </xf>
    <xf numFmtId="0" fontId="0" fillId="0" borderId="0">
      <alignment vertical="center"/>
    </xf>
    <xf numFmtId="0" fontId="39" fillId="0" borderId="0"/>
    <xf numFmtId="0" fontId="72" fillId="41" borderId="0" applyNumberFormat="0" applyBorder="0" applyAlignment="0" applyProtection="0">
      <alignment vertical="center"/>
    </xf>
    <xf numFmtId="0" fontId="0" fillId="0" borderId="0"/>
    <xf numFmtId="0" fontId="83" fillId="6" borderId="0" applyNumberFormat="0" applyBorder="0" applyAlignment="0" applyProtection="0">
      <alignment vertical="center"/>
    </xf>
    <xf numFmtId="0" fontId="11" fillId="0" borderId="20" applyNumberFormat="0" applyFill="0" applyAlignment="0" applyProtection="0">
      <alignment vertical="center"/>
    </xf>
    <xf numFmtId="0" fontId="0" fillId="43" borderId="26" applyNumberFormat="0" applyFont="0" applyAlignment="0" applyProtection="0">
      <alignment vertical="center"/>
    </xf>
    <xf numFmtId="0" fontId="0" fillId="0" borderId="0"/>
    <xf numFmtId="0" fontId="0" fillId="43" borderId="26" applyNumberFormat="0" applyFont="0" applyAlignment="0" applyProtection="0">
      <alignment vertical="center"/>
    </xf>
    <xf numFmtId="0" fontId="0" fillId="0" borderId="0"/>
    <xf numFmtId="0" fontId="39" fillId="0" borderId="0"/>
    <xf numFmtId="0" fontId="0" fillId="0" borderId="0">
      <alignment vertical="center"/>
    </xf>
    <xf numFmtId="0" fontId="75" fillId="5" borderId="23" applyNumberFormat="0" applyAlignment="0" applyProtection="0">
      <alignment vertical="center"/>
    </xf>
    <xf numFmtId="0" fontId="0" fillId="0" borderId="0">
      <alignment vertical="center"/>
    </xf>
    <xf numFmtId="0" fontId="0" fillId="0" borderId="0">
      <alignment vertical="center"/>
    </xf>
    <xf numFmtId="0" fontId="73" fillId="42" borderId="23" applyNumberFormat="0" applyAlignment="0" applyProtection="0">
      <alignment vertical="center"/>
    </xf>
    <xf numFmtId="0" fontId="75" fillId="5" borderId="23" applyNumberFormat="0" applyAlignment="0" applyProtection="0">
      <alignment vertical="center"/>
    </xf>
    <xf numFmtId="0" fontId="0" fillId="0" borderId="0"/>
    <xf numFmtId="0" fontId="0" fillId="0" borderId="0">
      <alignment vertical="center"/>
    </xf>
    <xf numFmtId="0" fontId="78" fillId="5" borderId="25" applyNumberFormat="0" applyAlignment="0" applyProtection="0">
      <alignment vertical="center"/>
    </xf>
    <xf numFmtId="0" fontId="81" fillId="45" borderId="27" applyNumberFormat="0" applyAlignment="0" applyProtection="0">
      <alignment vertical="center"/>
    </xf>
    <xf numFmtId="0" fontId="0" fillId="0" borderId="0">
      <alignment vertical="center"/>
    </xf>
    <xf numFmtId="0" fontId="78" fillId="5" borderId="2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3" fillId="42" borderId="23" applyNumberFormat="0" applyAlignment="0" applyProtection="0">
      <alignment vertical="center"/>
    </xf>
    <xf numFmtId="0" fontId="0" fillId="0" borderId="0">
      <alignment vertical="center"/>
    </xf>
    <xf numFmtId="0" fontId="73" fillId="42" borderId="23" applyNumberFormat="0" applyAlignment="0" applyProtection="0">
      <alignment vertical="center"/>
    </xf>
    <xf numFmtId="0" fontId="78" fillId="5" borderId="25" applyNumberFormat="0" applyAlignment="0" applyProtection="0">
      <alignment vertical="center"/>
    </xf>
    <xf numFmtId="0" fontId="0" fillId="0" borderId="0">
      <alignment vertical="center"/>
    </xf>
    <xf numFmtId="0" fontId="73" fillId="42" borderId="23" applyNumberFormat="0" applyAlignment="0" applyProtection="0">
      <alignment vertical="center"/>
    </xf>
    <xf numFmtId="0" fontId="75" fillId="5" borderId="23" applyNumberFormat="0" applyAlignment="0" applyProtection="0">
      <alignment vertical="center"/>
    </xf>
    <xf numFmtId="0" fontId="83" fillId="6" borderId="0" applyNumberFormat="0" applyBorder="0" applyAlignment="0" applyProtection="0">
      <alignment vertical="center"/>
    </xf>
    <xf numFmtId="0" fontId="0" fillId="0" borderId="0">
      <alignment vertical="center"/>
    </xf>
    <xf numFmtId="0" fontId="0" fillId="0" borderId="0">
      <alignment vertical="center"/>
    </xf>
    <xf numFmtId="0" fontId="73" fillId="42" borderId="23" applyNumberFormat="0" applyAlignment="0" applyProtection="0">
      <alignment vertical="center"/>
    </xf>
    <xf numFmtId="0" fontId="0" fillId="0" borderId="0">
      <alignment vertical="center"/>
    </xf>
    <xf numFmtId="0" fontId="73" fillId="42" borderId="23" applyNumberFormat="0" applyAlignment="0" applyProtection="0">
      <alignment vertical="center"/>
    </xf>
    <xf numFmtId="0" fontId="0" fillId="0" borderId="0">
      <alignment vertical="center"/>
    </xf>
    <xf numFmtId="0" fontId="0" fillId="0" borderId="0">
      <alignment vertical="center"/>
    </xf>
    <xf numFmtId="0" fontId="73" fillId="42" borderId="2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3" fillId="42" borderId="23" applyNumberFormat="0" applyAlignment="0" applyProtection="0">
      <alignment vertical="center"/>
    </xf>
    <xf numFmtId="0" fontId="0" fillId="0" borderId="0">
      <alignment vertical="center"/>
    </xf>
    <xf numFmtId="0" fontId="6" fillId="0" borderId="0">
      <alignment vertical="center"/>
    </xf>
    <xf numFmtId="0" fontId="73" fillId="42" borderId="23" applyNumberFormat="0" applyAlignment="0" applyProtection="0">
      <alignment vertical="center"/>
    </xf>
    <xf numFmtId="0" fontId="0" fillId="0" borderId="0">
      <alignment vertical="center"/>
    </xf>
    <xf numFmtId="0" fontId="73" fillId="42" borderId="23" applyNumberFormat="0" applyAlignment="0" applyProtection="0">
      <alignment vertical="center"/>
    </xf>
    <xf numFmtId="0" fontId="0" fillId="0" borderId="0"/>
    <xf numFmtId="0" fontId="73" fillId="42" borderId="23" applyNumberFormat="0" applyAlignment="0" applyProtection="0">
      <alignment vertical="center"/>
    </xf>
    <xf numFmtId="0" fontId="0" fillId="0" borderId="0"/>
    <xf numFmtId="0" fontId="83" fillId="6" borderId="0" applyNumberFormat="0" applyBorder="0" applyAlignment="0" applyProtection="0">
      <alignment vertical="center"/>
    </xf>
    <xf numFmtId="0" fontId="0" fillId="0" borderId="0"/>
    <xf numFmtId="0" fontId="73" fillId="42" borderId="23" applyNumberFormat="0" applyAlignment="0" applyProtection="0">
      <alignment vertical="center"/>
    </xf>
    <xf numFmtId="0" fontId="0" fillId="0" borderId="0"/>
    <xf numFmtId="0" fontId="73" fillId="42" borderId="23" applyNumberFormat="0" applyAlignment="0" applyProtection="0">
      <alignment vertical="center"/>
    </xf>
    <xf numFmtId="0" fontId="78" fillId="5" borderId="25" applyNumberFormat="0" applyAlignment="0" applyProtection="0">
      <alignment vertical="center"/>
    </xf>
    <xf numFmtId="0" fontId="0" fillId="0" borderId="0"/>
    <xf numFmtId="0" fontId="0" fillId="0" borderId="0">
      <alignment vertical="center"/>
    </xf>
    <xf numFmtId="0" fontId="73" fillId="42" borderId="23" applyNumberFormat="0" applyAlignment="0" applyProtection="0">
      <alignment vertical="center"/>
    </xf>
    <xf numFmtId="0" fontId="0" fillId="0" borderId="0">
      <alignment vertical="center"/>
    </xf>
    <xf numFmtId="0" fontId="0" fillId="0" borderId="0">
      <alignment vertical="center"/>
    </xf>
    <xf numFmtId="0" fontId="83" fillId="6" borderId="0" applyNumberFormat="0" applyBorder="0" applyAlignment="0" applyProtection="0">
      <alignment vertical="center"/>
    </xf>
    <xf numFmtId="0" fontId="0" fillId="0" borderId="0">
      <alignment vertical="center"/>
    </xf>
    <xf numFmtId="0" fontId="81" fillId="45" borderId="27" applyNumberFormat="0" applyAlignment="0" applyProtection="0">
      <alignment vertical="center"/>
    </xf>
    <xf numFmtId="0" fontId="0" fillId="0" borderId="0">
      <alignment vertical="center"/>
    </xf>
    <xf numFmtId="0" fontId="0" fillId="0" borderId="0">
      <alignment vertical="center"/>
    </xf>
    <xf numFmtId="0" fontId="75" fillId="5" borderId="23" applyNumberFormat="0" applyAlignment="0" applyProtection="0">
      <alignment vertical="center"/>
    </xf>
    <xf numFmtId="0" fontId="73" fillId="42" borderId="23" applyNumberFormat="0" applyAlignment="0" applyProtection="0">
      <alignment vertical="center"/>
    </xf>
    <xf numFmtId="0" fontId="0" fillId="0" borderId="0">
      <alignment vertical="center"/>
    </xf>
    <xf numFmtId="0" fontId="0" fillId="0" borderId="0">
      <alignment vertical="center"/>
    </xf>
    <xf numFmtId="0" fontId="76" fillId="0" borderId="0" applyNumberFormat="0" applyFill="0" applyBorder="0" applyAlignment="0" applyProtection="0">
      <alignment vertical="center"/>
    </xf>
    <xf numFmtId="0" fontId="0" fillId="0" borderId="0">
      <alignment vertical="center"/>
    </xf>
    <xf numFmtId="0" fontId="73" fillId="42" borderId="23" applyNumberFormat="0" applyAlignment="0" applyProtection="0">
      <alignment vertical="center"/>
    </xf>
    <xf numFmtId="0" fontId="0" fillId="0" borderId="0">
      <alignment vertical="center"/>
    </xf>
    <xf numFmtId="0" fontId="0" fillId="0" borderId="0">
      <alignment vertical="center"/>
    </xf>
    <xf numFmtId="0" fontId="83" fillId="6" borderId="0" applyNumberFormat="0" applyBorder="0" applyAlignment="0" applyProtection="0">
      <alignment vertical="center"/>
    </xf>
    <xf numFmtId="0" fontId="0" fillId="0" borderId="0">
      <alignment vertical="center"/>
    </xf>
    <xf numFmtId="0" fontId="73" fillId="42" borderId="23" applyNumberFormat="0" applyAlignment="0" applyProtection="0">
      <alignment vertical="center"/>
    </xf>
    <xf numFmtId="0" fontId="0" fillId="0" borderId="0">
      <alignment vertical="center"/>
    </xf>
    <xf numFmtId="0" fontId="0" fillId="0" borderId="0">
      <alignment vertical="center"/>
    </xf>
    <xf numFmtId="0" fontId="11" fillId="0" borderId="20" applyNumberFormat="0" applyFill="0" applyAlignment="0" applyProtection="0">
      <alignment vertical="center"/>
    </xf>
    <xf numFmtId="0" fontId="81" fillId="45" borderId="27" applyNumberFormat="0" applyAlignment="0" applyProtection="0">
      <alignment vertical="center"/>
    </xf>
    <xf numFmtId="0" fontId="0" fillId="0" borderId="0">
      <alignment vertical="center"/>
    </xf>
    <xf numFmtId="0" fontId="0" fillId="0" borderId="0"/>
    <xf numFmtId="0" fontId="0" fillId="0" borderId="0"/>
    <xf numFmtId="0" fontId="73" fillId="42" borderId="23" applyNumberFormat="0" applyAlignment="0" applyProtection="0">
      <alignment vertical="center"/>
    </xf>
    <xf numFmtId="0" fontId="0" fillId="0" borderId="0"/>
    <xf numFmtId="0" fontId="78" fillId="5" borderId="25" applyNumberFormat="0" applyAlignment="0" applyProtection="0">
      <alignment vertical="center"/>
    </xf>
    <xf numFmtId="0" fontId="0" fillId="0" borderId="0"/>
    <xf numFmtId="0" fontId="78" fillId="5" borderId="25" applyNumberFormat="0" applyAlignment="0" applyProtection="0">
      <alignment vertical="center"/>
    </xf>
    <xf numFmtId="0" fontId="0" fillId="0" borderId="0">
      <alignment vertical="center"/>
    </xf>
    <xf numFmtId="0" fontId="69" fillId="57" borderId="0" applyNumberFormat="0" applyBorder="0" applyAlignment="0" applyProtection="0">
      <alignment vertical="center"/>
    </xf>
    <xf numFmtId="0" fontId="83" fillId="6" borderId="0" applyNumberFormat="0" applyBorder="0" applyAlignment="0" applyProtection="0">
      <alignment vertical="center"/>
    </xf>
    <xf numFmtId="0" fontId="78" fillId="5" borderId="25" applyNumberFormat="0" applyAlignment="0" applyProtection="0">
      <alignment vertical="center"/>
    </xf>
    <xf numFmtId="0" fontId="0" fillId="0" borderId="0">
      <alignment vertical="center"/>
    </xf>
    <xf numFmtId="0" fontId="73" fillId="42" borderId="23" applyNumberFormat="0" applyAlignment="0" applyProtection="0">
      <alignment vertical="center"/>
    </xf>
    <xf numFmtId="0" fontId="78" fillId="5" borderId="25" applyNumberFormat="0" applyAlignment="0" applyProtection="0">
      <alignment vertical="center"/>
    </xf>
    <xf numFmtId="0" fontId="0" fillId="0" borderId="0">
      <alignment vertical="center"/>
    </xf>
    <xf numFmtId="0" fontId="73" fillId="42" borderId="23" applyNumberFormat="0" applyAlignment="0" applyProtection="0">
      <alignment vertical="center"/>
    </xf>
    <xf numFmtId="0" fontId="78" fillId="5" borderId="25" applyNumberFormat="0" applyAlignment="0" applyProtection="0">
      <alignment vertical="center"/>
    </xf>
    <xf numFmtId="0" fontId="0" fillId="0" borderId="0">
      <alignment vertical="center"/>
    </xf>
    <xf numFmtId="0" fontId="76" fillId="0" borderId="0" applyNumberFormat="0" applyFill="0" applyBorder="0" applyAlignment="0" applyProtection="0">
      <alignment vertical="center"/>
    </xf>
    <xf numFmtId="0" fontId="0" fillId="0" borderId="0">
      <alignment vertical="center"/>
    </xf>
    <xf numFmtId="0" fontId="73" fillId="42" borderId="23" applyNumberFormat="0" applyAlignment="0" applyProtection="0">
      <alignment vertical="center"/>
    </xf>
    <xf numFmtId="0" fontId="0" fillId="0" borderId="0">
      <alignment vertical="center"/>
    </xf>
    <xf numFmtId="0" fontId="0" fillId="0" borderId="0">
      <alignment vertical="center"/>
    </xf>
    <xf numFmtId="0" fontId="73" fillId="42" borderId="23" applyNumberFormat="0" applyAlignment="0" applyProtection="0">
      <alignment vertical="center"/>
    </xf>
    <xf numFmtId="0" fontId="0" fillId="0" borderId="0">
      <alignment vertical="center"/>
    </xf>
    <xf numFmtId="0" fontId="73" fillId="42" borderId="23" applyNumberFormat="0" applyAlignment="0" applyProtection="0">
      <alignment vertical="center"/>
    </xf>
    <xf numFmtId="0" fontId="78" fillId="5" borderId="25" applyNumberFormat="0" applyAlignment="0" applyProtection="0">
      <alignment vertical="center"/>
    </xf>
    <xf numFmtId="0" fontId="0" fillId="0" borderId="0"/>
    <xf numFmtId="0" fontId="73" fillId="42" borderId="23" applyNumberFormat="0" applyAlignment="0" applyProtection="0">
      <alignment vertical="center"/>
    </xf>
    <xf numFmtId="0" fontId="0" fillId="0" borderId="0"/>
    <xf numFmtId="0" fontId="0" fillId="0" borderId="0"/>
    <xf numFmtId="0" fontId="73" fillId="42" borderId="23" applyNumberFormat="0" applyAlignment="0" applyProtection="0">
      <alignment vertical="center"/>
    </xf>
    <xf numFmtId="0" fontId="73" fillId="42" borderId="23" applyNumberFormat="0" applyAlignment="0" applyProtection="0">
      <alignment vertical="center"/>
    </xf>
    <xf numFmtId="0" fontId="78" fillId="5" borderId="25" applyNumberFormat="0" applyAlignment="0" applyProtection="0">
      <alignment vertical="center"/>
    </xf>
    <xf numFmtId="0" fontId="0" fillId="0" borderId="0"/>
    <xf numFmtId="0" fontId="73" fillId="42" borderId="23" applyNumberFormat="0" applyAlignment="0" applyProtection="0">
      <alignment vertical="center"/>
    </xf>
    <xf numFmtId="0" fontId="0" fillId="0" borderId="0"/>
    <xf numFmtId="0" fontId="78" fillId="5" borderId="25" applyNumberFormat="0" applyAlignment="0" applyProtection="0">
      <alignment vertical="center"/>
    </xf>
    <xf numFmtId="0" fontId="9" fillId="0" borderId="0">
      <alignment vertical="center"/>
    </xf>
    <xf numFmtId="0" fontId="78" fillId="5" borderId="25" applyNumberFormat="0" applyAlignment="0" applyProtection="0">
      <alignment vertical="center"/>
    </xf>
    <xf numFmtId="0" fontId="0" fillId="0" borderId="0"/>
    <xf numFmtId="0" fontId="73" fillId="42" borderId="23" applyNumberFormat="0" applyAlignment="0" applyProtection="0">
      <alignment vertical="center"/>
    </xf>
    <xf numFmtId="0" fontId="78" fillId="5" borderId="25" applyNumberFormat="0" applyAlignment="0" applyProtection="0">
      <alignment vertical="center"/>
    </xf>
    <xf numFmtId="0" fontId="0" fillId="0" borderId="0"/>
    <xf numFmtId="0" fontId="9" fillId="0" borderId="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0" fillId="43" borderId="26" applyNumberFormat="0" applyFont="0" applyAlignment="0" applyProtection="0">
      <alignment vertical="center"/>
    </xf>
    <xf numFmtId="0" fontId="0" fillId="0" borderId="0"/>
    <xf numFmtId="0" fontId="0" fillId="0" borderId="0"/>
    <xf numFmtId="0" fontId="73" fillId="42" borderId="23" applyNumberFormat="0" applyAlignment="0" applyProtection="0">
      <alignment vertical="center"/>
    </xf>
    <xf numFmtId="0" fontId="0" fillId="0" borderId="0"/>
    <xf numFmtId="0" fontId="9" fillId="0" borderId="0">
      <alignment vertical="center"/>
    </xf>
    <xf numFmtId="0" fontId="73" fillId="42" borderId="23" applyNumberFormat="0" applyAlignment="0" applyProtection="0">
      <alignment vertical="center"/>
    </xf>
    <xf numFmtId="0" fontId="0" fillId="0" borderId="0"/>
    <xf numFmtId="0" fontId="73" fillId="42" borderId="23" applyNumberFormat="0" applyAlignment="0" applyProtection="0">
      <alignment vertical="center"/>
    </xf>
    <xf numFmtId="0" fontId="78" fillId="5" borderId="25" applyNumberFormat="0" applyAlignment="0" applyProtection="0">
      <alignment vertical="center"/>
    </xf>
    <xf numFmtId="0" fontId="0" fillId="0" borderId="0"/>
    <xf numFmtId="0" fontId="73" fillId="42" borderId="23" applyNumberFormat="0" applyAlignment="0" applyProtection="0">
      <alignment vertical="center"/>
    </xf>
    <xf numFmtId="0" fontId="73" fillId="42" borderId="23" applyNumberFormat="0" applyAlignment="0" applyProtection="0">
      <alignment vertical="center"/>
    </xf>
    <xf numFmtId="0" fontId="78" fillId="5" borderId="25" applyNumberFormat="0" applyAlignment="0" applyProtection="0">
      <alignment vertical="center"/>
    </xf>
    <xf numFmtId="0" fontId="0" fillId="0" borderId="0"/>
    <xf numFmtId="0" fontId="0" fillId="0" borderId="0"/>
    <xf numFmtId="0" fontId="0" fillId="0" borderId="0"/>
    <xf numFmtId="0" fontId="70" fillId="0" borderId="21" applyNumberFormat="0" applyFill="0" applyAlignment="0" applyProtection="0">
      <alignment vertical="center"/>
    </xf>
    <xf numFmtId="0" fontId="0" fillId="0" borderId="0"/>
    <xf numFmtId="0" fontId="73" fillId="42" borderId="23" applyNumberFormat="0" applyAlignment="0" applyProtection="0">
      <alignment vertical="center"/>
    </xf>
    <xf numFmtId="0" fontId="73" fillId="42" borderId="23" applyNumberFormat="0" applyAlignment="0" applyProtection="0">
      <alignment vertical="center"/>
    </xf>
    <xf numFmtId="0" fontId="0" fillId="0" borderId="0"/>
    <xf numFmtId="0" fontId="73" fillId="42" borderId="23" applyNumberFormat="0" applyAlignment="0" applyProtection="0">
      <alignment vertical="center"/>
    </xf>
    <xf numFmtId="0" fontId="0" fillId="0" borderId="0"/>
    <xf numFmtId="0" fontId="68" fillId="0" borderId="0" applyNumberFormat="0" applyFill="0" applyBorder="0" applyAlignment="0" applyProtection="0">
      <alignment vertical="center"/>
    </xf>
    <xf numFmtId="0" fontId="0" fillId="0" borderId="0"/>
    <xf numFmtId="0" fontId="78" fillId="5" borderId="25" applyNumberFormat="0" applyAlignment="0" applyProtection="0">
      <alignment vertical="center"/>
    </xf>
    <xf numFmtId="0" fontId="78" fillId="5" borderId="25" applyNumberFormat="0" applyAlignment="0" applyProtection="0">
      <alignment vertical="center"/>
    </xf>
    <xf numFmtId="0" fontId="0" fillId="0" borderId="0"/>
    <xf numFmtId="0" fontId="73" fillId="42" borderId="23" applyNumberFormat="0" applyAlignment="0" applyProtection="0">
      <alignment vertical="center"/>
    </xf>
    <xf numFmtId="0" fontId="0" fillId="0" borderId="0"/>
    <xf numFmtId="0" fontId="78" fillId="5" borderId="25" applyNumberFormat="0" applyAlignment="0" applyProtection="0">
      <alignment vertical="center"/>
    </xf>
    <xf numFmtId="0" fontId="0" fillId="0" borderId="0"/>
    <xf numFmtId="0" fontId="11" fillId="0" borderId="20" applyNumberFormat="0" applyFill="0" applyAlignment="0" applyProtection="0">
      <alignment vertical="center"/>
    </xf>
    <xf numFmtId="0" fontId="0" fillId="43" borderId="26" applyNumberFormat="0" applyFont="0" applyAlignment="0" applyProtection="0">
      <alignment vertical="center"/>
    </xf>
    <xf numFmtId="0" fontId="0" fillId="0" borderId="0"/>
    <xf numFmtId="0" fontId="0" fillId="0" borderId="0"/>
    <xf numFmtId="0" fontId="78" fillId="5" borderId="25" applyNumberFormat="0" applyAlignment="0" applyProtection="0">
      <alignment vertical="center"/>
    </xf>
    <xf numFmtId="0" fontId="75" fillId="5" borderId="23" applyNumberFormat="0" applyAlignment="0" applyProtection="0">
      <alignment vertical="center"/>
    </xf>
    <xf numFmtId="0" fontId="75" fillId="5" borderId="23" applyNumberFormat="0" applyAlignment="0" applyProtection="0">
      <alignment vertical="center"/>
    </xf>
    <xf numFmtId="0" fontId="0" fillId="0" borderId="0"/>
    <xf numFmtId="0" fontId="9" fillId="0" borderId="0">
      <alignment vertical="center"/>
    </xf>
    <xf numFmtId="0" fontId="78" fillId="5" borderId="25" applyNumberFormat="0" applyAlignment="0" applyProtection="0">
      <alignment vertical="center"/>
    </xf>
    <xf numFmtId="0" fontId="70" fillId="0" borderId="21" applyNumberFormat="0" applyFill="0" applyAlignment="0" applyProtection="0">
      <alignment vertical="center"/>
    </xf>
    <xf numFmtId="0" fontId="76" fillId="0" borderId="0" applyNumberFormat="0" applyFill="0" applyBorder="0" applyAlignment="0" applyProtection="0">
      <alignment vertical="center"/>
    </xf>
    <xf numFmtId="0" fontId="0" fillId="0" borderId="0">
      <alignment vertical="center"/>
    </xf>
    <xf numFmtId="0" fontId="0" fillId="0" borderId="0"/>
    <xf numFmtId="0" fontId="72" fillId="41" borderId="0" applyNumberFormat="0" applyBorder="0" applyAlignment="0" applyProtection="0">
      <alignment vertical="center"/>
    </xf>
    <xf numFmtId="0" fontId="72" fillId="41" borderId="0" applyNumberFormat="0" applyBorder="0" applyAlignment="0" applyProtection="0">
      <alignment vertical="center"/>
    </xf>
    <xf numFmtId="0" fontId="75" fillId="5" borderId="23" applyNumberFormat="0" applyAlignment="0" applyProtection="0">
      <alignment vertical="center"/>
    </xf>
    <xf numFmtId="0" fontId="72" fillId="41" borderId="0" applyNumberFormat="0" applyBorder="0" applyAlignment="0" applyProtection="0">
      <alignment vertical="center"/>
    </xf>
    <xf numFmtId="0" fontId="75" fillId="5" borderId="23" applyNumberFormat="0" applyAlignment="0" applyProtection="0">
      <alignment vertical="center"/>
    </xf>
    <xf numFmtId="0" fontId="73" fillId="42" borderId="23" applyNumberFormat="0" applyAlignment="0" applyProtection="0">
      <alignment vertical="center"/>
    </xf>
    <xf numFmtId="0" fontId="72" fillId="41" borderId="0" applyNumberFormat="0" applyBorder="0" applyAlignment="0" applyProtection="0">
      <alignment vertical="center"/>
    </xf>
    <xf numFmtId="0" fontId="72" fillId="41" borderId="0" applyNumberFormat="0" applyBorder="0" applyAlignment="0" applyProtection="0">
      <alignment vertical="center"/>
    </xf>
    <xf numFmtId="0" fontId="72" fillId="41" borderId="0" applyNumberFormat="0" applyBorder="0" applyAlignment="0" applyProtection="0">
      <alignment vertical="center"/>
    </xf>
    <xf numFmtId="0" fontId="73" fillId="42" borderId="23" applyNumberFormat="0" applyAlignment="0" applyProtection="0">
      <alignment vertical="center"/>
    </xf>
    <xf numFmtId="0" fontId="72" fillId="41" borderId="0" applyNumberFormat="0" applyBorder="0" applyAlignment="0" applyProtection="0">
      <alignment vertical="center"/>
    </xf>
    <xf numFmtId="0" fontId="83" fillId="6" borderId="0" applyNumberFormat="0" applyBorder="0" applyAlignment="0" applyProtection="0">
      <alignment vertical="center"/>
    </xf>
    <xf numFmtId="0" fontId="75" fillId="5" borderId="23" applyNumberFormat="0" applyAlignment="0" applyProtection="0">
      <alignment vertical="center"/>
    </xf>
    <xf numFmtId="0" fontId="73" fillId="42" borderId="23" applyNumberFormat="0" applyAlignment="0" applyProtection="0">
      <alignment vertical="center"/>
    </xf>
    <xf numFmtId="0" fontId="72" fillId="41" borderId="0" applyNumberFormat="0" applyBorder="0" applyAlignment="0" applyProtection="0">
      <alignment vertical="center"/>
    </xf>
    <xf numFmtId="0" fontId="72" fillId="41" borderId="0" applyNumberFormat="0" applyBorder="0" applyAlignment="0" applyProtection="0">
      <alignment vertical="center"/>
    </xf>
    <xf numFmtId="0" fontId="72" fillId="41" borderId="0" applyNumberFormat="0" applyBorder="0" applyAlignment="0" applyProtection="0">
      <alignment vertical="center"/>
    </xf>
    <xf numFmtId="0" fontId="11" fillId="0" borderId="20" applyNumberFormat="0" applyFill="0" applyAlignment="0" applyProtection="0">
      <alignment vertical="center"/>
    </xf>
    <xf numFmtId="0" fontId="11" fillId="0" borderId="20" applyNumberFormat="0" applyFill="0" applyAlignment="0" applyProtection="0">
      <alignment vertical="center"/>
    </xf>
    <xf numFmtId="0" fontId="70" fillId="0" borderId="21" applyNumberFormat="0" applyFill="0" applyAlignment="0" applyProtection="0">
      <alignment vertical="center"/>
    </xf>
    <xf numFmtId="0" fontId="11" fillId="0" borderId="20" applyNumberFormat="0" applyFill="0" applyAlignment="0" applyProtection="0">
      <alignment vertical="center"/>
    </xf>
    <xf numFmtId="0" fontId="75" fillId="5" borderId="23" applyNumberFormat="0" applyAlignment="0" applyProtection="0">
      <alignment vertical="center"/>
    </xf>
    <xf numFmtId="0" fontId="75" fillId="5" borderId="23" applyNumberFormat="0" applyAlignment="0" applyProtection="0">
      <alignment vertical="center"/>
    </xf>
    <xf numFmtId="0" fontId="75" fillId="5" borderId="23" applyNumberFormat="0" applyAlignment="0" applyProtection="0">
      <alignment vertical="center"/>
    </xf>
    <xf numFmtId="0" fontId="75" fillId="5" borderId="23" applyNumberFormat="0" applyAlignment="0" applyProtection="0">
      <alignment vertical="center"/>
    </xf>
    <xf numFmtId="0" fontId="78" fillId="5" borderId="25" applyNumberFormat="0" applyAlignment="0" applyProtection="0">
      <alignment vertical="center"/>
    </xf>
    <xf numFmtId="0" fontId="75" fillId="5" borderId="23" applyNumberFormat="0" applyAlignment="0" applyProtection="0">
      <alignment vertical="center"/>
    </xf>
    <xf numFmtId="0" fontId="75" fillId="5" borderId="23" applyNumberFormat="0" applyAlignment="0" applyProtection="0">
      <alignment vertical="center"/>
    </xf>
    <xf numFmtId="0" fontId="75" fillId="5" borderId="23" applyNumberFormat="0" applyAlignment="0" applyProtection="0">
      <alignment vertical="center"/>
    </xf>
    <xf numFmtId="0" fontId="81" fillId="45" borderId="27" applyNumberFormat="0" applyAlignment="0" applyProtection="0">
      <alignment vertical="center"/>
    </xf>
    <xf numFmtId="0" fontId="76" fillId="0" borderId="0" applyNumberFormat="0" applyFill="0" applyBorder="0" applyAlignment="0" applyProtection="0">
      <alignment vertical="center"/>
    </xf>
    <xf numFmtId="0" fontId="81" fillId="45" borderId="27" applyNumberFormat="0" applyAlignment="0" applyProtection="0">
      <alignment vertical="center"/>
    </xf>
    <xf numFmtId="0" fontId="81" fillId="45" borderId="27" applyNumberFormat="0" applyAlignment="0" applyProtection="0">
      <alignment vertical="center"/>
    </xf>
    <xf numFmtId="0" fontId="81" fillId="45" borderId="27" applyNumberFormat="0" applyAlignment="0" applyProtection="0">
      <alignment vertical="center"/>
    </xf>
    <xf numFmtId="0" fontId="81" fillId="45" borderId="27" applyNumberFormat="0" applyAlignment="0" applyProtection="0">
      <alignment vertical="center"/>
    </xf>
    <xf numFmtId="0" fontId="0" fillId="43" borderId="26" applyNumberFormat="0" applyFont="0" applyAlignment="0" applyProtection="0">
      <alignment vertical="center"/>
    </xf>
    <xf numFmtId="0" fontId="81" fillId="45" borderId="27" applyNumberFormat="0" applyAlignment="0" applyProtection="0">
      <alignment vertical="center"/>
    </xf>
    <xf numFmtId="0" fontId="81" fillId="45" borderId="27" applyNumberFormat="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43" borderId="26" applyNumberFormat="0" applyFont="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0" fillId="43" borderId="26" applyNumberFormat="0" applyFont="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3" fillId="42" borderId="23" applyNumberFormat="0" applyAlignment="0" applyProtection="0">
      <alignment vertical="center"/>
    </xf>
    <xf numFmtId="0" fontId="0" fillId="43" borderId="26" applyNumberFormat="0" applyFont="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8" fillId="5" borderId="25" applyNumberFormat="0" applyAlignment="0" applyProtection="0">
      <alignment vertical="center"/>
    </xf>
    <xf numFmtId="0" fontId="76" fillId="0" borderId="0" applyNumberFormat="0" applyFill="0" applyBorder="0" applyAlignment="0" applyProtection="0">
      <alignment vertical="center"/>
    </xf>
    <xf numFmtId="0" fontId="78" fillId="5" borderId="25" applyNumberFormat="0" applyAlignment="0" applyProtection="0">
      <alignment vertical="center"/>
    </xf>
    <xf numFmtId="0" fontId="76" fillId="0" borderId="0" applyNumberFormat="0" applyFill="0" applyBorder="0" applyAlignment="0" applyProtection="0">
      <alignment vertical="center"/>
    </xf>
    <xf numFmtId="0" fontId="78" fillId="5" borderId="25" applyNumberFormat="0" applyAlignment="0" applyProtection="0">
      <alignment vertical="center"/>
    </xf>
    <xf numFmtId="0" fontId="76" fillId="0" borderId="0" applyNumberFormat="0" applyFill="0" applyBorder="0" applyAlignment="0" applyProtection="0">
      <alignment vertical="center"/>
    </xf>
    <xf numFmtId="0" fontId="78" fillId="5" borderId="25" applyNumberFormat="0" applyAlignment="0" applyProtection="0">
      <alignment vertical="center"/>
    </xf>
    <xf numFmtId="0" fontId="76" fillId="0" borderId="0" applyNumberFormat="0" applyFill="0" applyBorder="0" applyAlignment="0" applyProtection="0">
      <alignment vertical="center"/>
    </xf>
    <xf numFmtId="0" fontId="78" fillId="5" borderId="25" applyNumberFormat="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0" fillId="0" borderId="21" applyNumberFormat="0" applyFill="0" applyAlignment="0" applyProtection="0">
      <alignment vertical="center"/>
    </xf>
    <xf numFmtId="0" fontId="70" fillId="0" borderId="21" applyNumberFormat="0" applyFill="0" applyAlignment="0" applyProtection="0">
      <alignment vertical="center"/>
    </xf>
    <xf numFmtId="0" fontId="73" fillId="42" borderId="23" applyNumberFormat="0" applyAlignment="0" applyProtection="0">
      <alignment vertical="center"/>
    </xf>
    <xf numFmtId="0" fontId="70" fillId="0" borderId="21" applyNumberFormat="0" applyFill="0" applyAlignment="0" applyProtection="0">
      <alignment vertical="center"/>
    </xf>
    <xf numFmtId="0" fontId="70" fillId="0" borderId="21" applyNumberFormat="0" applyFill="0" applyAlignment="0" applyProtection="0">
      <alignment vertical="center"/>
    </xf>
    <xf numFmtId="0" fontId="70" fillId="0" borderId="21" applyNumberFormat="0" applyFill="0" applyAlignment="0" applyProtection="0">
      <alignment vertical="center"/>
    </xf>
    <xf numFmtId="0" fontId="70" fillId="0" borderId="21" applyNumberFormat="0" applyFill="0" applyAlignment="0" applyProtection="0">
      <alignment vertical="center"/>
    </xf>
    <xf numFmtId="0" fontId="70" fillId="0" borderId="21" applyNumberFormat="0" applyFill="0" applyAlignment="0" applyProtection="0">
      <alignment vertical="center"/>
    </xf>
    <xf numFmtId="0" fontId="70" fillId="0" borderId="21" applyNumberFormat="0" applyFill="0" applyAlignment="0" applyProtection="0">
      <alignment vertical="center"/>
    </xf>
    <xf numFmtId="0" fontId="70" fillId="0" borderId="21" applyNumberFormat="0" applyFill="0" applyAlignment="0" applyProtection="0">
      <alignment vertical="center"/>
    </xf>
    <xf numFmtId="0" fontId="70" fillId="0" borderId="21" applyNumberFormat="0" applyFill="0" applyAlignment="0" applyProtection="0">
      <alignment vertical="center"/>
    </xf>
    <xf numFmtId="0" fontId="70" fillId="0" borderId="21" applyNumberFormat="0" applyFill="0" applyAlignment="0" applyProtection="0">
      <alignment vertical="center"/>
    </xf>
    <xf numFmtId="0" fontId="70" fillId="0" borderId="21" applyNumberFormat="0" applyFill="0" applyAlignment="0" applyProtection="0">
      <alignment vertical="center"/>
    </xf>
    <xf numFmtId="0" fontId="83" fillId="6" borderId="0" applyNumberFormat="0" applyBorder="0" applyAlignment="0" applyProtection="0">
      <alignment vertical="center"/>
    </xf>
    <xf numFmtId="0" fontId="70" fillId="0" borderId="21" applyNumberFormat="0" applyFill="0" applyAlignment="0" applyProtection="0">
      <alignment vertical="center"/>
    </xf>
    <xf numFmtId="0" fontId="83" fillId="6" borderId="0" applyNumberFormat="0" applyBorder="0" applyAlignment="0" applyProtection="0">
      <alignment vertical="center"/>
    </xf>
    <xf numFmtId="0" fontId="70" fillId="0" borderId="21" applyNumberFormat="0" applyFill="0" applyAlignment="0" applyProtection="0">
      <alignment vertical="center"/>
    </xf>
    <xf numFmtId="0" fontId="69" fillId="52" borderId="0" applyNumberFormat="0" applyBorder="0" applyAlignment="0" applyProtection="0">
      <alignment vertical="center"/>
    </xf>
    <xf numFmtId="41" fontId="0" fillId="0" borderId="0" applyFont="0" applyFill="0" applyBorder="0" applyAlignment="0" applyProtection="0"/>
    <xf numFmtId="0" fontId="0" fillId="0" borderId="0" applyFont="0" applyFill="0" applyBorder="0" applyAlignment="0" applyProtection="0"/>
    <xf numFmtId="0" fontId="83" fillId="6" borderId="0" applyNumberFormat="0" applyBorder="0" applyAlignment="0" applyProtection="0">
      <alignment vertical="center"/>
    </xf>
    <xf numFmtId="0" fontId="83" fillId="6" borderId="0" applyNumberFormat="0" applyBorder="0" applyAlignment="0" applyProtection="0">
      <alignment vertical="center"/>
    </xf>
    <xf numFmtId="0" fontId="83" fillId="6" borderId="0" applyNumberFormat="0" applyBorder="0" applyAlignment="0" applyProtection="0">
      <alignment vertical="center"/>
    </xf>
    <xf numFmtId="0" fontId="83" fillId="6" borderId="0" applyNumberFormat="0" applyBorder="0" applyAlignment="0" applyProtection="0">
      <alignment vertical="center"/>
    </xf>
    <xf numFmtId="0" fontId="83" fillId="6" borderId="0" applyNumberFormat="0" applyBorder="0" applyAlignment="0" applyProtection="0">
      <alignment vertical="center"/>
    </xf>
    <xf numFmtId="0" fontId="83" fillId="6" borderId="0" applyNumberFormat="0" applyBorder="0" applyAlignment="0" applyProtection="0">
      <alignment vertical="center"/>
    </xf>
    <xf numFmtId="0" fontId="83" fillId="6" borderId="0" applyNumberFormat="0" applyBorder="0" applyAlignment="0" applyProtection="0">
      <alignment vertical="center"/>
    </xf>
    <xf numFmtId="0" fontId="83" fillId="6" borderId="0" applyNumberFormat="0" applyBorder="0" applyAlignment="0" applyProtection="0">
      <alignment vertical="center"/>
    </xf>
    <xf numFmtId="0" fontId="83" fillId="6" borderId="0" applyNumberFormat="0" applyBorder="0" applyAlignment="0" applyProtection="0">
      <alignment vertical="center"/>
    </xf>
    <xf numFmtId="0" fontId="83" fillId="6" borderId="0" applyNumberFormat="0" applyBorder="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3" fillId="42" borderId="23"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3" fillId="42" borderId="23"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3" fillId="42" borderId="23"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8" fillId="5" borderId="25"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0" fillId="43" borderId="26" applyNumberFormat="0" applyFon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73" fillId="42" borderId="23" applyNumberFormat="0" applyAlignment="0" applyProtection="0">
      <alignment vertical="center"/>
    </xf>
    <xf numFmtId="0" fontId="69" fillId="58" borderId="0" applyNumberFormat="0" applyBorder="0" applyAlignment="0" applyProtection="0">
      <alignment vertical="center"/>
    </xf>
    <xf numFmtId="43" fontId="0" fillId="0" borderId="0" applyFont="0" applyFill="0" applyBorder="0" applyAlignment="0" applyProtection="0">
      <alignment vertical="center"/>
    </xf>
    <xf numFmtId="0" fontId="0" fillId="43" borderId="26" applyNumberFormat="0" applyFont="0" applyAlignment="0" applyProtection="0">
      <alignment vertical="center"/>
    </xf>
    <xf numFmtId="0" fontId="0" fillId="43" borderId="26" applyNumberFormat="0" applyFont="0" applyAlignment="0" applyProtection="0">
      <alignment vertical="center"/>
    </xf>
    <xf numFmtId="0" fontId="0" fillId="43" borderId="26" applyNumberFormat="0" applyFont="0" applyAlignment="0" applyProtection="0">
      <alignment vertical="center"/>
    </xf>
    <xf numFmtId="0" fontId="0" fillId="43" borderId="26" applyNumberFormat="0" applyFont="0" applyAlignment="0" applyProtection="0">
      <alignment vertical="center"/>
    </xf>
    <xf numFmtId="0" fontId="0" fillId="0" borderId="0"/>
    <xf numFmtId="0" fontId="0" fillId="0" borderId="0">
      <alignment vertical="center"/>
    </xf>
  </cellStyleXfs>
  <cellXfs count="340">
    <xf numFmtId="0" fontId="0" fillId="0" borderId="0" xfId="0"/>
    <xf numFmtId="0" fontId="0" fillId="0" borderId="0" xfId="0" applyFill="1" applyBorder="1" applyAlignment="1"/>
    <xf numFmtId="0" fontId="1" fillId="2" borderId="0" xfId="0" applyFont="1" applyFill="1" applyBorder="1" applyAlignment="1">
      <alignment horizontal="center" vertical="center"/>
    </xf>
    <xf numFmtId="0" fontId="2" fillId="2" borderId="0" xfId="0" applyFont="1" applyFill="1" applyBorder="1" applyAlignment="1">
      <alignment vertical="center"/>
    </xf>
    <xf numFmtId="176" fontId="2" fillId="2" borderId="0" xfId="0" applyNumberFormat="1" applyFont="1" applyFill="1" applyBorder="1" applyAlignment="1">
      <alignment horizontal="right" vertical="center"/>
    </xf>
    <xf numFmtId="0" fontId="2" fillId="2" borderId="0" xfId="0" applyFont="1" applyFill="1" applyBorder="1" applyAlignment="1">
      <alignment horizontal="right" vertical="center"/>
    </xf>
    <xf numFmtId="0" fontId="2" fillId="2" borderId="0" xfId="0" applyNumberFormat="1" applyFont="1" applyFill="1" applyBorder="1" applyAlignment="1">
      <alignment horizontal="right" vertical="center"/>
    </xf>
    <xf numFmtId="0" fontId="3" fillId="2" borderId="1" xfId="54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3" xfId="54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871" applyNumberFormat="1" applyFont="1" applyFill="1" applyBorder="1" applyAlignment="1">
      <alignment horizontal="center" vertical="center" wrapText="1"/>
    </xf>
    <xf numFmtId="0" fontId="3" fillId="2" borderId="2" xfId="541" applyFont="1" applyFill="1" applyBorder="1" applyAlignment="1">
      <alignment horizontal="distributed" vertical="center" wrapText="1" indent="3"/>
    </xf>
    <xf numFmtId="176" fontId="3" fillId="2" borderId="2" xfId="0" applyNumberFormat="1" applyFont="1" applyFill="1" applyBorder="1" applyAlignment="1">
      <alignment vertical="center"/>
    </xf>
    <xf numFmtId="0" fontId="3" fillId="2" borderId="2" xfId="574" applyFont="1" applyFill="1" applyBorder="1" applyAlignment="1">
      <alignment horizontal="left" vertical="center"/>
    </xf>
    <xf numFmtId="0" fontId="4" fillId="2" borderId="2" xfId="0" applyFont="1" applyFill="1" applyBorder="1" applyAlignment="1">
      <alignment vertical="center"/>
    </xf>
    <xf numFmtId="176" fontId="4" fillId="2" borderId="2" xfId="0" applyNumberFormat="1" applyFont="1" applyFill="1" applyBorder="1" applyAlignment="1">
      <alignment vertical="center"/>
    </xf>
    <xf numFmtId="0" fontId="4" fillId="2" borderId="2" xfId="574" applyFont="1" applyFill="1" applyBorder="1" applyAlignment="1">
      <alignment horizontal="left" vertical="center"/>
    </xf>
    <xf numFmtId="41" fontId="4" fillId="2" borderId="2" xfId="120" applyNumberFormat="1" applyFont="1" applyFill="1" applyBorder="1" applyAlignment="1">
      <alignment horizontal="right" vertical="center"/>
    </xf>
    <xf numFmtId="176" fontId="4" fillId="2" borderId="2" xfId="582" applyNumberFormat="1" applyFont="1" applyFill="1" applyBorder="1" applyAlignment="1">
      <alignment horizontal="right" vertical="center"/>
    </xf>
    <xf numFmtId="176" fontId="4" fillId="0" borderId="2" xfId="582" applyNumberFormat="1" applyFont="1" applyFill="1" applyBorder="1" applyAlignment="1">
      <alignment horizontal="right" vertical="center"/>
    </xf>
    <xf numFmtId="0" fontId="2" fillId="2" borderId="0" xfId="0" applyNumberFormat="1" applyFont="1" applyFill="1" applyAlignment="1">
      <alignment horizontal="right" vertical="center"/>
    </xf>
    <xf numFmtId="177" fontId="3" fillId="2" borderId="2" xfId="3" applyNumberFormat="1" applyFont="1" applyFill="1" applyBorder="1" applyAlignment="1">
      <alignment vertical="center"/>
    </xf>
    <xf numFmtId="0" fontId="5" fillId="2" borderId="0" xfId="0" applyFont="1" applyFill="1" applyBorder="1" applyAlignment="1">
      <alignment vertical="center"/>
    </xf>
    <xf numFmtId="0" fontId="0" fillId="2" borderId="0" xfId="0" applyFill="1" applyBorder="1" applyAlignment="1">
      <alignment vertical="center"/>
    </xf>
    <xf numFmtId="177" fontId="4" fillId="2" borderId="2" xfId="3" applyNumberFormat="1" applyFont="1" applyFill="1" applyBorder="1" applyAlignment="1">
      <alignment vertical="center"/>
    </xf>
    <xf numFmtId="0" fontId="0" fillId="2" borderId="0" xfId="0" applyFont="1" applyFill="1" applyBorder="1" applyAlignment="1">
      <alignment vertical="center"/>
    </xf>
    <xf numFmtId="176" fontId="0" fillId="2" borderId="0" xfId="0" applyNumberFormat="1" applyFill="1" applyBorder="1" applyAlignment="1">
      <alignment vertical="center"/>
    </xf>
    <xf numFmtId="41" fontId="0" fillId="2" borderId="0" xfId="0" applyNumberForma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9" fillId="3" borderId="2" xfId="0" applyFont="1" applyFill="1" applyBorder="1" applyAlignment="1">
      <alignment horizontal="left" vertical="center"/>
    </xf>
    <xf numFmtId="0" fontId="10" fillId="0" borderId="2"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NumberFormat="1" applyFont="1" applyFill="1" applyAlignment="1">
      <alignment horizontal="left" vertical="center" wrapText="1"/>
    </xf>
    <xf numFmtId="0" fontId="11" fillId="3" borderId="2" xfId="0" applyFont="1" applyFill="1" applyBorder="1" applyAlignment="1">
      <alignment horizontal="center" vertical="center"/>
    </xf>
    <xf numFmtId="0" fontId="9" fillId="3" borderId="4" xfId="0" applyFont="1" applyFill="1" applyBorder="1" applyAlignment="1">
      <alignment horizontal="left" vertical="top" wrapText="1"/>
    </xf>
    <xf numFmtId="0" fontId="12" fillId="0" borderId="0" xfId="0" applyFont="1" applyAlignment="1">
      <alignment horizontal="center"/>
    </xf>
    <xf numFmtId="0" fontId="2" fillId="0" borderId="0" xfId="0" applyFont="1"/>
    <xf numFmtId="0" fontId="2" fillId="0" borderId="0" xfId="0" applyFont="1" applyAlignment="1">
      <alignment horizontal="right"/>
    </xf>
    <xf numFmtId="0" fontId="0" fillId="0" borderId="2" xfId="0" applyBorder="1" applyAlignment="1">
      <alignment horizontal="center"/>
    </xf>
    <xf numFmtId="0" fontId="2" fillId="0" borderId="2" xfId="0" applyFont="1" applyBorder="1"/>
    <xf numFmtId="0" fontId="0" fillId="0" borderId="2" xfId="0" applyBorder="1"/>
    <xf numFmtId="0" fontId="0" fillId="4" borderId="0" xfId="0" applyFill="1"/>
    <xf numFmtId="178" fontId="0" fillId="0" borderId="0" xfId="0" applyNumberFormat="1"/>
    <xf numFmtId="0" fontId="9" fillId="0" borderId="0" xfId="0" applyFont="1" applyFill="1" applyAlignment="1">
      <alignment horizontal="right" vertical="center" shrinkToFit="1"/>
    </xf>
    <xf numFmtId="179" fontId="0" fillId="0" borderId="0" xfId="0" applyNumberFormat="1"/>
    <xf numFmtId="0" fontId="13" fillId="0" borderId="0" xfId="0" applyFont="1" applyFill="1" applyAlignment="1">
      <alignment horizontal="right" vertical="center" shrinkToFit="1"/>
    </xf>
    <xf numFmtId="180" fontId="14" fillId="0" borderId="0" xfId="0" applyNumberFormat="1" applyFont="1" applyFill="1" applyAlignment="1"/>
    <xf numFmtId="0" fontId="2" fillId="0" borderId="2" xfId="0" applyFont="1" applyBorder="1" applyAlignment="1">
      <alignment horizontal="center"/>
    </xf>
    <xf numFmtId="0" fontId="0" fillId="4" borderId="0" xfId="0" applyFill="1" applyBorder="1" applyAlignment="1"/>
    <xf numFmtId="10" fontId="0" fillId="0" borderId="0" xfId="0" applyNumberFormat="1" applyFill="1" applyBorder="1" applyAlignment="1"/>
    <xf numFmtId="0" fontId="15" fillId="0" borderId="0" xfId="574" applyFont="1" applyFill="1" applyBorder="1" applyAlignment="1">
      <alignment horizontal="center" vertical="center"/>
    </xf>
    <xf numFmtId="0" fontId="15" fillId="4" borderId="0" xfId="574" applyFont="1" applyFill="1" applyBorder="1" applyAlignment="1">
      <alignment horizontal="center" vertical="center"/>
    </xf>
    <xf numFmtId="176" fontId="2" fillId="0" borderId="0" xfId="574" applyNumberFormat="1" applyFont="1" applyFill="1" applyBorder="1" applyAlignment="1">
      <alignment horizontal="left" vertical="center"/>
    </xf>
    <xf numFmtId="176" fontId="0" fillId="0" borderId="0" xfId="574" applyNumberFormat="1" applyFill="1" applyBorder="1" applyAlignment="1">
      <alignment horizontal="right" vertical="center"/>
    </xf>
    <xf numFmtId="0" fontId="0" fillId="0" borderId="0" xfId="574" applyFill="1" applyBorder="1" applyAlignment="1">
      <alignment horizontal="right" vertical="center"/>
    </xf>
    <xf numFmtId="0" fontId="3" fillId="0" borderId="2" xfId="645"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4" borderId="2" xfId="0" applyNumberFormat="1" applyFont="1" applyFill="1" applyBorder="1" applyAlignment="1">
      <alignment horizontal="center" vertical="center" wrapText="1"/>
    </xf>
    <xf numFmtId="181" fontId="3" fillId="4" borderId="2" xfId="0" applyNumberFormat="1" applyFont="1" applyFill="1" applyBorder="1" applyAlignment="1">
      <alignment horizontal="center" vertical="center" wrapText="1"/>
    </xf>
    <xf numFmtId="181" fontId="3" fillId="2" borderId="2" xfId="0" applyNumberFormat="1" applyFont="1" applyFill="1" applyBorder="1" applyAlignment="1">
      <alignment horizontal="center" vertical="center" wrapText="1"/>
    </xf>
    <xf numFmtId="0" fontId="3" fillId="0" borderId="2" xfId="0" applyFont="1" applyFill="1" applyBorder="1" applyAlignment="1">
      <alignment horizontal="left" vertical="center"/>
    </xf>
    <xf numFmtId="182" fontId="4" fillId="0" borderId="2" xfId="0" applyNumberFormat="1" applyFont="1" applyFill="1" applyBorder="1" applyAlignment="1">
      <alignment horizontal="right" vertical="center"/>
    </xf>
    <xf numFmtId="182" fontId="4" fillId="0" borderId="5" xfId="0" applyNumberFormat="1" applyFont="1" applyFill="1" applyBorder="1" applyAlignment="1">
      <alignment horizontal="right" vertical="center"/>
    </xf>
    <xf numFmtId="182" fontId="4" fillId="4" borderId="5" xfId="0" applyNumberFormat="1" applyFont="1" applyFill="1" applyBorder="1" applyAlignment="1">
      <alignment horizontal="right" vertical="center"/>
    </xf>
    <xf numFmtId="177" fontId="3" fillId="0" borderId="2" xfId="221" applyNumberFormat="1" applyFont="1" applyFill="1" applyBorder="1" applyAlignment="1">
      <alignment horizontal="right" vertical="center"/>
    </xf>
    <xf numFmtId="0" fontId="4" fillId="0" borderId="3" xfId="0" applyFont="1" applyFill="1" applyBorder="1" applyAlignment="1">
      <alignment horizontal="left" vertical="center"/>
    </xf>
    <xf numFmtId="182" fontId="4" fillId="0" borderId="3" xfId="0" applyNumberFormat="1" applyFont="1" applyFill="1" applyBorder="1" applyAlignment="1">
      <alignment horizontal="right" vertical="center"/>
    </xf>
    <xf numFmtId="182" fontId="4" fillId="0" borderId="6" xfId="0" applyNumberFormat="1" applyFont="1" applyFill="1" applyBorder="1" applyAlignment="1">
      <alignment horizontal="right" vertical="center"/>
    </xf>
    <xf numFmtId="176" fontId="4" fillId="0" borderId="2" xfId="645" applyNumberFormat="1" applyFont="1" applyFill="1" applyBorder="1" applyAlignment="1">
      <alignment horizontal="right" vertical="center"/>
    </xf>
    <xf numFmtId="178" fontId="4" fillId="4" borderId="7" xfId="513" applyNumberFormat="1" applyFont="1" applyFill="1" applyBorder="1" applyAlignment="1" applyProtection="1">
      <alignment horizontal="right" vertical="center"/>
    </xf>
    <xf numFmtId="3" fontId="4" fillId="0" borderId="2" xfId="464" applyNumberFormat="1" applyFont="1" applyFill="1" applyBorder="1" applyAlignment="1">
      <alignment horizontal="right" vertical="center"/>
    </xf>
    <xf numFmtId="182" fontId="4" fillId="4" borderId="6" xfId="0" applyNumberFormat="1" applyFont="1" applyFill="1" applyBorder="1" applyAlignment="1">
      <alignment horizontal="right" vertical="center"/>
    </xf>
    <xf numFmtId="178" fontId="4" fillId="0" borderId="7" xfId="513" applyNumberFormat="1" applyFont="1" applyFill="1" applyBorder="1" applyAlignment="1" applyProtection="1">
      <alignment horizontal="right" vertical="center"/>
    </xf>
    <xf numFmtId="178" fontId="4" fillId="0" borderId="2" xfId="464" applyNumberFormat="1" applyFont="1" applyFill="1" applyBorder="1" applyAlignment="1">
      <alignment horizontal="right" vertical="center"/>
    </xf>
    <xf numFmtId="178" fontId="4" fillId="4" borderId="2" xfId="464" applyNumberFormat="1" applyFont="1" applyFill="1" applyBorder="1" applyAlignment="1">
      <alignment horizontal="right" vertical="center"/>
    </xf>
    <xf numFmtId="178" fontId="4" fillId="0" borderId="2" xfId="513" applyNumberFormat="1" applyFont="1" applyFill="1" applyBorder="1" applyAlignment="1" applyProtection="1">
      <alignment horizontal="right" vertical="center"/>
    </xf>
    <xf numFmtId="176" fontId="4" fillId="4" borderId="2" xfId="645" applyNumberFormat="1" applyFont="1" applyFill="1" applyBorder="1" applyAlignment="1">
      <alignment horizontal="right" vertical="center"/>
    </xf>
    <xf numFmtId="178" fontId="4" fillId="4" borderId="2" xfId="645" applyNumberFormat="1" applyFont="1" applyFill="1" applyBorder="1" applyAlignment="1">
      <alignment horizontal="right" vertical="center"/>
    </xf>
    <xf numFmtId="0" fontId="3" fillId="0" borderId="3" xfId="0" applyFont="1" applyFill="1" applyBorder="1" applyAlignment="1">
      <alignment horizontal="left" vertical="center"/>
    </xf>
    <xf numFmtId="0" fontId="3" fillId="0" borderId="2" xfId="645" applyFont="1" applyFill="1" applyBorder="1" applyAlignment="1">
      <alignment horizontal="center" vertical="center"/>
    </xf>
    <xf numFmtId="182" fontId="3" fillId="0" borderId="3" xfId="0" applyNumberFormat="1" applyFont="1" applyFill="1" applyBorder="1" applyAlignment="1">
      <alignment horizontal="right" vertical="center"/>
    </xf>
    <xf numFmtId="182" fontId="3" fillId="0" borderId="6" xfId="0" applyNumberFormat="1" applyFont="1" applyFill="1" applyBorder="1" applyAlignment="1">
      <alignment horizontal="right" vertical="center"/>
    </xf>
    <xf numFmtId="182" fontId="3" fillId="4" borderId="6" xfId="0" applyNumberFormat="1" applyFont="1" applyFill="1" applyBorder="1" applyAlignment="1">
      <alignment horizontal="right" vertical="center"/>
    </xf>
    <xf numFmtId="0" fontId="3" fillId="0" borderId="2" xfId="0" applyFont="1" applyFill="1" applyBorder="1" applyAlignment="1">
      <alignment vertical="center"/>
    </xf>
    <xf numFmtId="182" fontId="3" fillId="0" borderId="2" xfId="0" applyNumberFormat="1" applyFont="1" applyFill="1" applyBorder="1" applyAlignment="1">
      <alignment vertical="center"/>
    </xf>
    <xf numFmtId="182" fontId="3" fillId="0" borderId="5" xfId="0" applyNumberFormat="1" applyFont="1" applyFill="1" applyBorder="1" applyAlignment="1">
      <alignment vertical="center"/>
    </xf>
    <xf numFmtId="182" fontId="3" fillId="4" borderId="5" xfId="0" applyNumberFormat="1" applyFont="1" applyFill="1" applyBorder="1" applyAlignment="1">
      <alignment vertical="center"/>
    </xf>
    <xf numFmtId="176" fontId="4" fillId="4" borderId="6" xfId="0" applyNumberFormat="1" applyFont="1" applyFill="1" applyBorder="1" applyAlignment="1">
      <alignment horizontal="right" vertical="center"/>
    </xf>
    <xf numFmtId="176" fontId="4" fillId="4" borderId="2" xfId="464" applyNumberFormat="1" applyFont="1" applyFill="1" applyBorder="1" applyAlignment="1">
      <alignment horizontal="right" vertical="center"/>
    </xf>
    <xf numFmtId="0" fontId="16" fillId="0" borderId="3" xfId="0" applyFont="1" applyFill="1" applyBorder="1" applyAlignment="1">
      <alignment horizontal="left" vertical="center"/>
    </xf>
    <xf numFmtId="0" fontId="18" fillId="0" borderId="3" xfId="0" applyFont="1" applyFill="1" applyBorder="1" applyAlignment="1">
      <alignment horizontal="left" vertical="center"/>
    </xf>
    <xf numFmtId="176" fontId="3" fillId="0" borderId="2" xfId="645" applyNumberFormat="1" applyFont="1" applyFill="1" applyBorder="1" applyAlignment="1">
      <alignment horizontal="right" vertical="center"/>
    </xf>
    <xf numFmtId="0" fontId="3" fillId="0" borderId="2" xfId="645" applyFont="1" applyFill="1" applyBorder="1" applyAlignment="1">
      <alignment horizontal="left" vertical="center"/>
    </xf>
    <xf numFmtId="182" fontId="4" fillId="0" borderId="2" xfId="464" applyNumberFormat="1" applyFont="1" applyFill="1" applyBorder="1" applyAlignment="1">
      <alignment horizontal="right" vertical="center"/>
    </xf>
    <xf numFmtId="0" fontId="3" fillId="0" borderId="2" xfId="0" applyFont="1" applyFill="1" applyBorder="1" applyAlignment="1">
      <alignment horizontal="center" vertical="center"/>
    </xf>
    <xf numFmtId="182" fontId="3" fillId="4" borderId="2" xfId="0" applyNumberFormat="1" applyFont="1" applyFill="1" applyBorder="1" applyAlignment="1">
      <alignment vertical="center"/>
    </xf>
    <xf numFmtId="0" fontId="19" fillId="0" borderId="0" xfId="0" applyFont="1" applyFill="1" applyAlignment="1">
      <alignment horizontal="left" wrapText="1"/>
    </xf>
    <xf numFmtId="0" fontId="19" fillId="4" borderId="0" xfId="0" applyFont="1" applyFill="1" applyAlignment="1">
      <alignment horizontal="left" wrapText="1"/>
    </xf>
    <xf numFmtId="0" fontId="0" fillId="4" borderId="0" xfId="574" applyFill="1" applyBorder="1" applyAlignment="1">
      <alignment vertical="center"/>
    </xf>
    <xf numFmtId="178" fontId="0" fillId="4" borderId="0" xfId="574" applyNumberFormat="1" applyFill="1" applyBorder="1" applyAlignment="1">
      <alignment vertical="center"/>
    </xf>
    <xf numFmtId="178" fontId="0" fillId="0" borderId="0" xfId="574" applyNumberFormat="1" applyFill="1" applyBorder="1" applyAlignment="1">
      <alignment vertical="center"/>
    </xf>
    <xf numFmtId="0" fontId="2" fillId="0" borderId="0" xfId="574" applyFont="1" applyFill="1" applyBorder="1" applyAlignment="1">
      <alignment horizontal="right" vertical="center"/>
    </xf>
    <xf numFmtId="10" fontId="17" fillId="0" borderId="2" xfId="0" applyNumberFormat="1" applyFont="1" applyBorder="1" applyAlignment="1">
      <alignment horizontal="center" vertical="center" wrapText="1"/>
    </xf>
    <xf numFmtId="10" fontId="0" fillId="0" borderId="2" xfId="3" applyNumberFormat="1" applyFill="1" applyBorder="1" applyAlignment="1"/>
    <xf numFmtId="177" fontId="4" fillId="0" borderId="2" xfId="221" applyNumberFormat="1" applyFont="1" applyFill="1" applyBorder="1" applyAlignment="1">
      <alignment horizontal="right" vertical="center"/>
    </xf>
    <xf numFmtId="10" fontId="0" fillId="0" borderId="0" xfId="3" applyNumberFormat="1" applyFill="1" applyBorder="1" applyAlignment="1"/>
    <xf numFmtId="0" fontId="15" fillId="0" borderId="0" xfId="0" applyFont="1" applyFill="1" applyBorder="1" applyAlignment="1">
      <alignment horizontal="center" vertical="center"/>
    </xf>
    <xf numFmtId="0" fontId="15" fillId="4" borderId="0" xfId="0" applyFont="1" applyFill="1" applyBorder="1" applyAlignment="1">
      <alignment horizontal="center" vertical="center"/>
    </xf>
    <xf numFmtId="0" fontId="20" fillId="0" borderId="0" xfId="0" applyFont="1" applyFill="1" applyBorder="1" applyAlignment="1">
      <alignment vertical="center"/>
    </xf>
    <xf numFmtId="0" fontId="0" fillId="4" borderId="0" xfId="0" applyFill="1" applyBorder="1" applyAlignment="1">
      <alignment vertical="center"/>
    </xf>
    <xf numFmtId="176" fontId="0" fillId="0" borderId="0" xfId="0" applyNumberFormat="1" applyFill="1" applyBorder="1" applyAlignment="1">
      <alignment horizontal="right" vertical="center"/>
    </xf>
    <xf numFmtId="0" fontId="0" fillId="0" borderId="0" xfId="0" applyFill="1" applyBorder="1" applyAlignment="1">
      <alignment vertical="center"/>
    </xf>
    <xf numFmtId="0" fontId="16" fillId="4" borderId="5" xfId="0" applyFont="1" applyFill="1" applyBorder="1" applyAlignment="1">
      <alignment horizontal="center" vertical="center" wrapText="1"/>
    </xf>
    <xf numFmtId="177" fontId="18" fillId="0" borderId="6" xfId="0" applyNumberFormat="1" applyFont="1" applyFill="1" applyBorder="1" applyAlignment="1">
      <alignment vertical="center"/>
    </xf>
    <xf numFmtId="177" fontId="0" fillId="0" borderId="2" xfId="0" applyNumberFormat="1" applyFill="1" applyBorder="1" applyAlignment="1">
      <alignment vertical="center"/>
    </xf>
    <xf numFmtId="0" fontId="4" fillId="0" borderId="6" xfId="0" applyFont="1" applyFill="1" applyBorder="1" applyAlignment="1">
      <alignment vertical="center"/>
    </xf>
    <xf numFmtId="0" fontId="3" fillId="0" borderId="3" xfId="0" applyFont="1" applyFill="1" applyBorder="1" applyAlignment="1">
      <alignment horizontal="center" vertical="center"/>
    </xf>
    <xf numFmtId="10" fontId="21" fillId="0" borderId="0" xfId="3" applyNumberFormat="1" applyFont="1" applyFill="1" applyBorder="1" applyAlignment="1">
      <alignment vertical="center"/>
    </xf>
    <xf numFmtId="0" fontId="21" fillId="0" borderId="0" xfId="0" applyFont="1" applyFill="1" applyBorder="1" applyAlignment="1">
      <alignment vertical="center"/>
    </xf>
    <xf numFmtId="176" fontId="2" fillId="0" borderId="0" xfId="0" applyNumberFormat="1" applyFont="1" applyFill="1" applyBorder="1" applyAlignment="1">
      <alignment horizontal="right" vertical="center"/>
    </xf>
    <xf numFmtId="10" fontId="0" fillId="0" borderId="0" xfId="3" applyNumberFormat="1" applyFill="1" applyBorder="1" applyAlignment="1">
      <alignment vertical="center"/>
    </xf>
    <xf numFmtId="10" fontId="17" fillId="0" borderId="2" xfId="3" applyNumberFormat="1" applyFont="1" applyBorder="1" applyAlignment="1">
      <alignment horizontal="center" vertical="center" wrapText="1"/>
    </xf>
    <xf numFmtId="0" fontId="19" fillId="0" borderId="0" xfId="0" applyFont="1" applyFill="1" applyBorder="1" applyAlignment="1">
      <alignment horizontal="center" vertical="center"/>
    </xf>
    <xf numFmtId="0" fontId="0" fillId="0" borderId="2" xfId="0" applyFill="1" applyBorder="1" applyAlignment="1">
      <alignment vertical="center"/>
    </xf>
    <xf numFmtId="10" fontId="0" fillId="0" borderId="2" xfId="3" applyNumberFormat="1" applyFill="1" applyBorder="1" applyAlignment="1">
      <alignment vertical="center"/>
    </xf>
    <xf numFmtId="0" fontId="22" fillId="0" borderId="0" xfId="0" applyFont="1" applyFill="1" applyAlignment="1">
      <alignment horizontal="left" vertical="center" wrapText="1"/>
    </xf>
    <xf numFmtId="0" fontId="22" fillId="4" borderId="0" xfId="0" applyFont="1" applyFill="1" applyAlignment="1">
      <alignment horizontal="left" vertical="center" wrapText="1"/>
    </xf>
    <xf numFmtId="176" fontId="0" fillId="0" borderId="0" xfId="0" applyNumberFormat="1" applyFill="1" applyBorder="1" applyAlignment="1">
      <alignment vertical="center"/>
    </xf>
    <xf numFmtId="176" fontId="19" fillId="0" borderId="0" xfId="0" applyNumberFormat="1" applyFont="1" applyFill="1" applyBorder="1" applyAlignment="1">
      <alignment vertical="center"/>
    </xf>
    <xf numFmtId="0" fontId="23" fillId="0" borderId="0" xfId="0" applyFont="1" applyAlignment="1">
      <alignment horizontal="center"/>
    </xf>
    <xf numFmtId="0" fontId="17" fillId="0" borderId="8" xfId="0" applyFont="1" applyBorder="1" applyAlignment="1">
      <alignment horizontal="center"/>
    </xf>
    <xf numFmtId="0" fontId="17" fillId="0" borderId="9" xfId="0" applyFont="1" applyBorder="1" applyAlignment="1">
      <alignment horizontal="center"/>
    </xf>
    <xf numFmtId="0" fontId="17" fillId="0" borderId="2" xfId="0" applyFont="1" applyBorder="1" applyAlignment="1">
      <alignment horizontal="center" vertical="center"/>
    </xf>
    <xf numFmtId="0" fontId="17" fillId="0" borderId="2" xfId="0" applyNumberFormat="1" applyFont="1" applyBorder="1" applyAlignment="1">
      <alignment horizontal="center" vertical="center" wrapText="1"/>
    </xf>
    <xf numFmtId="0" fontId="2" fillId="0" borderId="2" xfId="574" applyFont="1" applyFill="1" applyBorder="1" applyAlignment="1">
      <alignment horizontal="left" vertical="center"/>
    </xf>
    <xf numFmtId="176" fontId="2" fillId="0" borderId="2" xfId="574" applyNumberFormat="1" applyFont="1" applyFill="1" applyBorder="1">
      <alignment vertical="center"/>
    </xf>
    <xf numFmtId="10" fontId="2" fillId="0" borderId="2" xfId="0" applyNumberFormat="1" applyFont="1" applyBorder="1"/>
    <xf numFmtId="9" fontId="0" fillId="0" borderId="0" xfId="3" applyFont="1"/>
    <xf numFmtId="0" fontId="24" fillId="0" borderId="0" xfId="0" applyFont="1" applyAlignment="1">
      <alignment horizontal="justify"/>
    </xf>
    <xf numFmtId="10" fontId="0" fillId="0" borderId="0" xfId="3" applyNumberFormat="1" applyFont="1"/>
    <xf numFmtId="0" fontId="0" fillId="0" borderId="0" xfId="0" applyNumberFormat="1"/>
    <xf numFmtId="0" fontId="17" fillId="0" borderId="5" xfId="0" applyFont="1" applyBorder="1" applyAlignment="1">
      <alignment horizontal="center"/>
    </xf>
    <xf numFmtId="4" fontId="2" fillId="2" borderId="2" xfId="233" applyNumberFormat="1" applyFont="1" applyFill="1" applyBorder="1" applyAlignment="1" applyProtection="1">
      <alignment horizontal="right" vertical="center"/>
    </xf>
    <xf numFmtId="0" fontId="2" fillId="0" borderId="2" xfId="574" applyFont="1" applyFill="1" applyBorder="1" applyAlignment="1">
      <alignment horizontal="left" vertical="center" wrapText="1"/>
    </xf>
    <xf numFmtId="0" fontId="25" fillId="0" borderId="0" xfId="0" applyFont="1" applyAlignment="1">
      <alignment horizontal="justify"/>
    </xf>
    <xf numFmtId="177" fontId="0" fillId="0" borderId="0" xfId="3" applyNumberFormat="1" applyFont="1"/>
    <xf numFmtId="0" fontId="2" fillId="0" borderId="0" xfId="0" applyFont="1" applyBorder="1" applyAlignment="1">
      <alignment horizontal="center"/>
    </xf>
    <xf numFmtId="0" fontId="0" fillId="0" borderId="0" xfId="0" applyFont="1"/>
    <xf numFmtId="0" fontId="26" fillId="0" borderId="0" xfId="0" applyFont="1" applyAlignment="1">
      <alignment horizontal="center"/>
    </xf>
    <xf numFmtId="0" fontId="27" fillId="0" borderId="0" xfId="0" applyFont="1"/>
    <xf numFmtId="0" fontId="28" fillId="0" borderId="2" xfId="0" applyFont="1" applyFill="1" applyBorder="1" applyAlignment="1">
      <alignment horizontal="center" vertical="center"/>
    </xf>
    <xf numFmtId="0" fontId="28" fillId="0" borderId="1" xfId="0" applyFont="1" applyFill="1" applyBorder="1" applyAlignment="1">
      <alignment horizontal="center" vertical="center"/>
    </xf>
    <xf numFmtId="178" fontId="3" fillId="2" borderId="1" xfId="0" applyNumberFormat="1" applyFont="1" applyFill="1" applyBorder="1" applyAlignment="1">
      <alignment horizontal="center" vertical="center" wrapText="1"/>
    </xf>
    <xf numFmtId="183" fontId="28" fillId="0" borderId="1" xfId="0" applyNumberFormat="1" applyFont="1" applyFill="1" applyBorder="1" applyAlignment="1">
      <alignment horizontal="center" vertical="center" wrapText="1"/>
    </xf>
    <xf numFmtId="183" fontId="29" fillId="0" borderId="2" xfId="0" applyNumberFormat="1" applyFont="1" applyFill="1" applyBorder="1" applyAlignment="1">
      <alignment horizontal="center" vertical="center" wrapText="1"/>
    </xf>
    <xf numFmtId="181" fontId="3" fillId="2" borderId="1" xfId="0" applyNumberFormat="1" applyFont="1" applyFill="1" applyBorder="1" applyAlignment="1">
      <alignment horizontal="center" vertical="center" wrapText="1"/>
    </xf>
    <xf numFmtId="0" fontId="28" fillId="0" borderId="3" xfId="0" applyFont="1" applyFill="1" applyBorder="1" applyAlignment="1">
      <alignment horizontal="center" vertical="center"/>
    </xf>
    <xf numFmtId="178" fontId="3" fillId="2" borderId="10" xfId="0" applyNumberFormat="1" applyFont="1" applyFill="1" applyBorder="1" applyAlignment="1">
      <alignment horizontal="center" vertical="center" wrapText="1"/>
    </xf>
    <xf numFmtId="183" fontId="28" fillId="0" borderId="10" xfId="0" applyNumberFormat="1" applyFont="1" applyFill="1" applyBorder="1" applyAlignment="1">
      <alignment horizontal="center" vertical="center" wrapText="1"/>
    </xf>
    <xf numFmtId="181" fontId="3" fillId="2" borderId="3" xfId="0" applyNumberFormat="1" applyFont="1" applyFill="1" applyBorder="1" applyAlignment="1">
      <alignment horizontal="center" vertical="center" wrapText="1"/>
    </xf>
    <xf numFmtId="49" fontId="27" fillId="0" borderId="2" xfId="0" applyNumberFormat="1" applyFont="1" applyFill="1" applyBorder="1" applyAlignment="1">
      <alignment vertical="center"/>
    </xf>
    <xf numFmtId="0" fontId="27" fillId="0" borderId="2" xfId="0" applyFont="1" applyFill="1" applyBorder="1" applyAlignment="1">
      <alignment vertical="center"/>
    </xf>
    <xf numFmtId="183" fontId="27" fillId="0" borderId="2" xfId="0" applyNumberFormat="1" applyFont="1" applyFill="1" applyBorder="1" applyAlignment="1">
      <alignment horizontal="center" vertical="center"/>
    </xf>
    <xf numFmtId="183" fontId="30" fillId="0" borderId="2" xfId="0" applyNumberFormat="1" applyFont="1" applyFill="1" applyBorder="1" applyAlignment="1">
      <alignment vertical="center"/>
    </xf>
    <xf numFmtId="10" fontId="30" fillId="0" borderId="2" xfId="3" applyNumberFormat="1" applyFont="1" applyFill="1" applyBorder="1" applyAlignment="1">
      <alignment vertical="center"/>
    </xf>
    <xf numFmtId="178" fontId="27" fillId="0" borderId="2" xfId="0" applyNumberFormat="1" applyFont="1" applyFill="1" applyBorder="1" applyAlignment="1">
      <alignment horizontal="right"/>
    </xf>
    <xf numFmtId="178" fontId="27" fillId="0" borderId="2" xfId="0" applyNumberFormat="1" applyFont="1" applyFill="1" applyBorder="1" applyAlignment="1">
      <alignment vertical="center"/>
    </xf>
    <xf numFmtId="0" fontId="27" fillId="0" borderId="2" xfId="0" applyFont="1" applyBorder="1"/>
    <xf numFmtId="0" fontId="0" fillId="0" borderId="2" xfId="0" applyFont="1" applyBorder="1"/>
    <xf numFmtId="178" fontId="4" fillId="0" borderId="2" xfId="0" applyNumberFormat="1" applyFont="1" applyFill="1" applyBorder="1" applyAlignment="1">
      <alignment vertical="center"/>
    </xf>
    <xf numFmtId="0" fontId="27" fillId="0" borderId="2" xfId="0" applyNumberFormat="1" applyFont="1" applyFill="1" applyBorder="1" applyAlignment="1">
      <alignment vertical="center"/>
    </xf>
    <xf numFmtId="49" fontId="27" fillId="0" borderId="0" xfId="0" applyNumberFormat="1" applyFont="1" applyFill="1" applyBorder="1" applyAlignment="1">
      <alignment vertical="center"/>
    </xf>
    <xf numFmtId="178" fontId="27" fillId="0" borderId="0" xfId="0" applyNumberFormat="1" applyFont="1" applyFill="1" applyBorder="1" applyAlignment="1">
      <alignment vertical="center"/>
    </xf>
    <xf numFmtId="178" fontId="27" fillId="0" borderId="0" xfId="0" applyNumberFormat="1" applyFont="1" applyFill="1" applyBorder="1" applyAlignment="1">
      <alignment horizontal="right"/>
    </xf>
    <xf numFmtId="0" fontId="0" fillId="0" borderId="0" xfId="0" applyBorder="1"/>
    <xf numFmtId="0" fontId="27" fillId="0" borderId="0" xfId="0" applyFont="1" applyBorder="1"/>
    <xf numFmtId="0" fontId="19" fillId="0" borderId="2" xfId="0" applyFont="1" applyBorder="1" applyAlignment="1">
      <alignment horizontal="center"/>
    </xf>
    <xf numFmtId="0" fontId="28" fillId="0" borderId="2" xfId="0" applyFont="1" applyFill="1" applyBorder="1" applyAlignment="1">
      <alignment horizontal="center"/>
    </xf>
    <xf numFmtId="178" fontId="28" fillId="0" borderId="2" xfId="0" applyNumberFormat="1" applyFont="1" applyFill="1" applyBorder="1" applyAlignment="1"/>
    <xf numFmtId="178" fontId="28" fillId="0" borderId="2" xfId="0" applyNumberFormat="1" applyFont="1" applyFill="1" applyBorder="1" applyAlignment="1">
      <alignment vertical="center"/>
    </xf>
    <xf numFmtId="183" fontId="29" fillId="0" borderId="2" xfId="0" applyNumberFormat="1" applyFont="1" applyFill="1" applyBorder="1" applyAlignment="1">
      <alignment horizontal="center" vertical="center"/>
    </xf>
    <xf numFmtId="178" fontId="3" fillId="2" borderId="3" xfId="0" applyNumberFormat="1" applyFont="1" applyFill="1" applyBorder="1" applyAlignment="1">
      <alignment horizontal="center" vertical="center" wrapText="1"/>
    </xf>
    <xf numFmtId="0" fontId="27" fillId="0" borderId="2" xfId="0" applyFont="1" applyFill="1" applyBorder="1" applyAlignment="1">
      <alignment horizontal="left"/>
    </xf>
    <xf numFmtId="10" fontId="27" fillId="0" borderId="2" xfId="3" applyNumberFormat="1" applyFont="1" applyFill="1" applyBorder="1" applyAlignment="1">
      <alignment horizontal="right"/>
    </xf>
    <xf numFmtId="49" fontId="28" fillId="0" borderId="1" xfId="0" applyNumberFormat="1" applyFont="1" applyFill="1" applyBorder="1" applyAlignment="1">
      <alignment horizontal="center" vertical="center"/>
    </xf>
    <xf numFmtId="0" fontId="28" fillId="0" borderId="1" xfId="0" applyFont="1" applyFill="1" applyBorder="1" applyAlignment="1">
      <alignment horizontal="center"/>
    </xf>
    <xf numFmtId="178" fontId="28" fillId="0" borderId="1" xfId="0" applyNumberFormat="1" applyFont="1" applyFill="1" applyBorder="1" applyAlignment="1">
      <alignment horizontal="center"/>
    </xf>
    <xf numFmtId="10" fontId="28" fillId="0" borderId="2" xfId="3" applyNumberFormat="1" applyFont="1" applyFill="1" applyBorder="1" applyAlignment="1">
      <alignment horizontal="right"/>
    </xf>
    <xf numFmtId="178" fontId="0" fillId="0" borderId="2" xfId="0" applyNumberFormat="1" applyBorder="1"/>
    <xf numFmtId="0" fontId="19" fillId="0" borderId="0" xfId="0" applyFont="1"/>
    <xf numFmtId="0" fontId="17" fillId="0" borderId="2" xfId="0" applyFont="1" applyBorder="1" applyAlignment="1">
      <alignment horizontal="center"/>
    </xf>
    <xf numFmtId="0" fontId="2" fillId="0" borderId="2" xfId="0" applyNumberFormat="1" applyFont="1" applyFill="1" applyBorder="1" applyAlignment="1" applyProtection="1">
      <alignment vertical="center"/>
    </xf>
    <xf numFmtId="0" fontId="17" fillId="0" borderId="2" xfId="574" applyFont="1" applyFill="1" applyBorder="1" applyAlignment="1">
      <alignment horizontal="distributed" vertical="center" indent="1"/>
    </xf>
    <xf numFmtId="0" fontId="17" fillId="0" borderId="2" xfId="0" applyFont="1" applyBorder="1"/>
    <xf numFmtId="10" fontId="17" fillId="0" borderId="2" xfId="0" applyNumberFormat="1" applyFont="1" applyBorder="1"/>
    <xf numFmtId="0" fontId="17" fillId="0" borderId="2" xfId="574" applyNumberFormat="1" applyFont="1" applyFill="1" applyBorder="1">
      <alignment vertical="center"/>
    </xf>
    <xf numFmtId="182" fontId="2" fillId="0" borderId="8" xfId="423" applyNumberFormat="1" applyFont="1" applyFill="1" applyBorder="1" applyAlignment="1" applyProtection="1">
      <alignment horizontal="right" vertical="center"/>
      <protection locked="0"/>
    </xf>
    <xf numFmtId="176" fontId="2" fillId="0" borderId="2" xfId="423" applyNumberFormat="1" applyFont="1" applyFill="1" applyBorder="1" applyAlignment="1" applyProtection="1">
      <alignment horizontal="right" vertical="center"/>
      <protection locked="0"/>
    </xf>
    <xf numFmtId="0" fontId="17" fillId="0" borderId="2" xfId="574" applyFont="1" applyFill="1" applyBorder="1" applyAlignment="1">
      <alignment horizontal="left" vertical="center"/>
    </xf>
    <xf numFmtId="0" fontId="2" fillId="0" borderId="2" xfId="574" applyFont="1" applyFill="1" applyBorder="1" applyAlignment="1">
      <alignment vertical="center"/>
    </xf>
    <xf numFmtId="0" fontId="31" fillId="0" borderId="0" xfId="0" applyFont="1" applyFill="1" applyAlignment="1">
      <alignment horizontal="center"/>
    </xf>
    <xf numFmtId="0" fontId="0" fillId="0" borderId="0" xfId="0" applyFont="1" applyFill="1"/>
    <xf numFmtId="0" fontId="2" fillId="0" borderId="0" xfId="0" applyFont="1" applyFill="1"/>
    <xf numFmtId="0" fontId="2" fillId="0" borderId="0" xfId="0" applyFont="1" applyFill="1" applyAlignment="1">
      <alignment horizontal="center"/>
    </xf>
    <xf numFmtId="0" fontId="17" fillId="0" borderId="2" xfId="0" applyFont="1" applyFill="1" applyBorder="1" applyAlignment="1">
      <alignment horizontal="center" vertical="center"/>
    </xf>
    <xf numFmtId="0" fontId="17" fillId="0" borderId="1"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2" fillId="0" borderId="2" xfId="0" applyFont="1" applyFill="1" applyBorder="1" applyAlignment="1">
      <alignment horizontal="left" vertical="center"/>
    </xf>
    <xf numFmtId="184" fontId="27" fillId="0" borderId="7" xfId="0" applyNumberFormat="1" applyFont="1" applyFill="1" applyBorder="1" applyAlignment="1">
      <alignment horizontal="left" vertical="center"/>
    </xf>
    <xf numFmtId="184" fontId="27" fillId="0" borderId="7" xfId="0" applyNumberFormat="1" applyFont="1" applyFill="1" applyBorder="1" applyAlignment="1" applyProtection="1">
      <alignment horizontal="right" vertical="center" wrapText="1" readingOrder="1"/>
      <protection locked="0"/>
    </xf>
    <xf numFmtId="184" fontId="27" fillId="0" borderId="2" xfId="0" applyNumberFormat="1" applyFont="1" applyFill="1" applyBorder="1" applyAlignment="1">
      <alignment vertical="center"/>
    </xf>
    <xf numFmtId="10" fontId="2" fillId="0" borderId="2" xfId="3" applyNumberFormat="1" applyFont="1" applyFill="1" applyBorder="1" applyAlignment="1">
      <alignment vertical="center"/>
    </xf>
    <xf numFmtId="0" fontId="2" fillId="0" borderId="2" xfId="0" applyFont="1" applyBorder="1" applyAlignment="1">
      <alignment horizontal="left" vertical="center"/>
    </xf>
    <xf numFmtId="185" fontId="30" fillId="0" borderId="7" xfId="0" applyNumberFormat="1" applyFont="1" applyFill="1" applyBorder="1" applyAlignment="1" applyProtection="1">
      <alignment horizontal="right" vertical="center" wrapText="1" readingOrder="1"/>
      <protection locked="0"/>
    </xf>
    <xf numFmtId="185" fontId="27" fillId="0" borderId="7" xfId="0" applyNumberFormat="1" applyFont="1" applyFill="1" applyBorder="1" applyAlignment="1" applyProtection="1">
      <alignment horizontal="right" vertical="center" wrapText="1" readingOrder="1"/>
      <protection locked="0"/>
    </xf>
    <xf numFmtId="0" fontId="2" fillId="0" borderId="2" xfId="0" applyFont="1" applyFill="1" applyBorder="1" applyAlignment="1">
      <alignment vertical="center"/>
    </xf>
    <xf numFmtId="184" fontId="30" fillId="0" borderId="7" xfId="0" applyNumberFormat="1" applyFont="1" applyFill="1" applyBorder="1" applyAlignment="1" applyProtection="1">
      <alignment horizontal="right" vertical="center" wrapText="1" readingOrder="1"/>
      <protection locked="0"/>
    </xf>
    <xf numFmtId="0" fontId="32" fillId="0" borderId="0" xfId="0" applyFont="1" applyAlignment="1">
      <alignment horizontal="center"/>
    </xf>
    <xf numFmtId="0" fontId="17" fillId="0" borderId="0" xfId="0" applyFont="1" applyBorder="1" applyAlignment="1">
      <alignment horizontal="center" vertical="center"/>
    </xf>
    <xf numFmtId="0" fontId="17" fillId="5" borderId="2" xfId="0" applyNumberFormat="1" applyFont="1" applyFill="1" applyBorder="1" applyAlignment="1" applyProtection="1">
      <alignment horizontal="center" vertical="center"/>
    </xf>
    <xf numFmtId="0" fontId="2" fillId="5" borderId="2" xfId="0" applyNumberFormat="1" applyFont="1" applyFill="1" applyBorder="1" applyAlignment="1" applyProtection="1">
      <alignment horizontal="left" vertical="center"/>
    </xf>
    <xf numFmtId="0" fontId="17" fillId="5" borderId="2" xfId="0" applyNumberFormat="1" applyFont="1" applyFill="1" applyBorder="1" applyAlignment="1" applyProtection="1">
      <alignment horizontal="left" vertical="center"/>
    </xf>
    <xf numFmtId="4" fontId="33" fillId="6" borderId="2" xfId="0" applyNumberFormat="1" applyFont="1" applyFill="1" applyBorder="1" applyAlignment="1" applyProtection="1">
      <alignment horizontal="right" vertical="center"/>
    </xf>
    <xf numFmtId="0" fontId="2" fillId="0" borderId="0" xfId="0" applyFont="1" applyBorder="1" applyAlignment="1">
      <alignment vertical="center"/>
    </xf>
    <xf numFmtId="4" fontId="2" fillId="6" borderId="2" xfId="0" applyNumberFormat="1" applyFont="1" applyFill="1" applyBorder="1" applyAlignment="1" applyProtection="1">
      <alignment horizontal="right" vertical="center"/>
    </xf>
    <xf numFmtId="4" fontId="2" fillId="7" borderId="2" xfId="0" applyNumberFormat="1" applyFont="1" applyFill="1" applyBorder="1" applyAlignment="1" applyProtection="1">
      <alignment horizontal="right" vertical="center"/>
    </xf>
    <xf numFmtId="1" fontId="28" fillId="0" borderId="2" xfId="0" applyNumberFormat="1" applyFont="1" applyFill="1" applyBorder="1" applyAlignment="1">
      <alignment horizontal="center" vertical="center" wrapText="1"/>
    </xf>
    <xf numFmtId="1" fontId="28" fillId="0" borderId="3" xfId="0" applyNumberFormat="1" applyFont="1" applyFill="1" applyBorder="1" applyAlignment="1">
      <alignment horizontal="center"/>
    </xf>
    <xf numFmtId="1" fontId="28" fillId="0" borderId="3" xfId="0" applyNumberFormat="1" applyFont="1" applyFill="1" applyBorder="1" applyAlignment="1">
      <alignment horizontal="center" wrapText="1"/>
    </xf>
    <xf numFmtId="0" fontId="2" fillId="5" borderId="5" xfId="0" applyNumberFormat="1" applyFont="1" applyFill="1" applyBorder="1" applyAlignment="1" applyProtection="1">
      <alignment horizontal="left" vertical="center"/>
    </xf>
    <xf numFmtId="0" fontId="17" fillId="5" borderId="8" xfId="0" applyNumberFormat="1" applyFont="1" applyFill="1" applyBorder="1" applyAlignment="1" applyProtection="1">
      <alignment horizontal="left" vertical="center"/>
    </xf>
    <xf numFmtId="4" fontId="2" fillId="6" borderId="0" xfId="0" applyNumberFormat="1" applyFont="1" applyFill="1" applyBorder="1" applyAlignment="1" applyProtection="1">
      <alignment horizontal="right" vertical="center"/>
    </xf>
    <xf numFmtId="49" fontId="34" fillId="3" borderId="2" xfId="0" applyNumberFormat="1" applyFont="1" applyFill="1" applyBorder="1" applyAlignment="1">
      <alignment horizontal="left"/>
    </xf>
    <xf numFmtId="49" fontId="27" fillId="3" borderId="2" xfId="0" applyNumberFormat="1" applyFont="1" applyFill="1" applyBorder="1" applyAlignment="1">
      <alignment horizontal="left" wrapText="1"/>
    </xf>
    <xf numFmtId="0" fontId="35" fillId="3" borderId="2" xfId="0" applyNumberFormat="1" applyFont="1" applyFill="1" applyBorder="1" applyAlignment="1">
      <alignment horizontal="center"/>
    </xf>
    <xf numFmtId="0" fontId="33" fillId="5" borderId="5" xfId="0" applyNumberFormat="1" applyFont="1" applyFill="1" applyBorder="1" applyAlignment="1" applyProtection="1">
      <alignment horizontal="left" vertical="center"/>
    </xf>
    <xf numFmtId="0" fontId="36" fillId="5" borderId="8" xfId="0" applyNumberFormat="1" applyFont="1" applyFill="1" applyBorder="1" applyAlignment="1" applyProtection="1">
      <alignment horizontal="left" vertical="center"/>
    </xf>
    <xf numFmtId="4" fontId="33" fillId="6" borderId="0" xfId="0" applyNumberFormat="1" applyFont="1" applyFill="1" applyBorder="1" applyAlignment="1" applyProtection="1">
      <alignment horizontal="right" vertical="center"/>
    </xf>
    <xf numFmtId="184" fontId="0" fillId="0" borderId="0" xfId="0" applyNumberFormat="1"/>
    <xf numFmtId="0" fontId="2" fillId="5" borderId="8" xfId="0" applyNumberFormat="1" applyFont="1" applyFill="1" applyBorder="1" applyAlignment="1" applyProtection="1">
      <alignment horizontal="left" vertical="center"/>
    </xf>
    <xf numFmtId="4" fontId="2" fillId="7" borderId="0" xfId="0" applyNumberFormat="1" applyFont="1" applyFill="1" applyBorder="1" applyAlignment="1" applyProtection="1">
      <alignment horizontal="right" vertical="center"/>
    </xf>
    <xf numFmtId="0" fontId="34" fillId="3" borderId="2" xfId="0" applyNumberFormat="1" applyFont="1" applyFill="1" applyBorder="1" applyAlignment="1">
      <alignment horizontal="center"/>
    </xf>
    <xf numFmtId="1" fontId="28" fillId="0" borderId="5" xfId="0" applyNumberFormat="1" applyFont="1" applyFill="1" applyBorder="1" applyAlignment="1">
      <alignment horizontal="center" vertical="center" wrapText="1"/>
    </xf>
    <xf numFmtId="0" fontId="28" fillId="0" borderId="2" xfId="0" applyFont="1" applyFill="1" applyBorder="1" applyAlignment="1" applyProtection="1">
      <alignment horizontal="center" vertical="center" wrapText="1"/>
    </xf>
    <xf numFmtId="1" fontId="28" fillId="0" borderId="5" xfId="0" applyNumberFormat="1" applyFont="1" applyFill="1" applyBorder="1" applyAlignment="1">
      <alignment horizontal="center"/>
    </xf>
    <xf numFmtId="179" fontId="28" fillId="0" borderId="2" xfId="0" applyNumberFormat="1" applyFont="1" applyBorder="1" applyAlignment="1">
      <alignment horizontal="center"/>
    </xf>
    <xf numFmtId="10" fontId="28" fillId="0" borderId="2" xfId="0" applyNumberFormat="1" applyFont="1" applyBorder="1" applyAlignment="1">
      <alignment horizontal="center"/>
    </xf>
    <xf numFmtId="0" fontId="35" fillId="3" borderId="5" xfId="0" applyNumberFormat="1" applyFont="1" applyFill="1" applyBorder="1" applyAlignment="1">
      <alignment horizontal="center"/>
    </xf>
    <xf numFmtId="179" fontId="27" fillId="0" borderId="2" xfId="0" applyNumberFormat="1" applyFont="1" applyBorder="1" applyAlignment="1">
      <alignment horizontal="center"/>
    </xf>
    <xf numFmtId="10" fontId="27" fillId="0" borderId="2" xfId="0" applyNumberFormat="1" applyFont="1" applyBorder="1" applyAlignment="1">
      <alignment horizontal="center"/>
    </xf>
    <xf numFmtId="0" fontId="2" fillId="0" borderId="10" xfId="0" applyFont="1" applyFill="1" applyBorder="1" applyAlignment="1">
      <alignment horizontal="left" vertical="center"/>
    </xf>
    <xf numFmtId="49" fontId="34" fillId="3" borderId="2" xfId="0" applyNumberFormat="1" applyFont="1" applyFill="1" applyBorder="1" applyAlignment="1">
      <alignment horizontal="left" wrapText="1"/>
    </xf>
    <xf numFmtId="0" fontId="33" fillId="5" borderId="2" xfId="0" applyNumberFormat="1" applyFont="1" applyFill="1" applyBorder="1" applyAlignment="1" applyProtection="1">
      <alignment horizontal="left" vertical="center"/>
    </xf>
    <xf numFmtId="0" fontId="2" fillId="4" borderId="2" xfId="0" applyFont="1" applyFill="1" applyBorder="1" applyAlignment="1">
      <alignment horizontal="left" vertical="center"/>
    </xf>
    <xf numFmtId="184" fontId="27" fillId="4" borderId="7" xfId="0" applyNumberFormat="1" applyFont="1" applyFill="1" applyBorder="1" applyAlignment="1">
      <alignment horizontal="left" vertical="center"/>
    </xf>
    <xf numFmtId="0" fontId="2" fillId="2" borderId="2" xfId="0" applyFont="1" applyFill="1" applyBorder="1" applyAlignment="1">
      <alignment horizontal="left" vertical="center"/>
    </xf>
    <xf numFmtId="185" fontId="37" fillId="2" borderId="7" xfId="0" applyNumberFormat="1" applyFont="1" applyFill="1" applyBorder="1" applyAlignment="1" applyProtection="1">
      <alignment horizontal="right" vertical="center" wrapText="1" readingOrder="1"/>
      <protection locked="0"/>
    </xf>
    <xf numFmtId="184" fontId="38" fillId="2" borderId="7" xfId="0" applyNumberFormat="1" applyFont="1" applyFill="1" applyBorder="1" applyAlignment="1" applyProtection="1">
      <alignment horizontal="right" vertical="center" wrapText="1" readingOrder="1"/>
      <protection locked="0"/>
    </xf>
    <xf numFmtId="184" fontId="38" fillId="0" borderId="7" xfId="0" applyNumberFormat="1" applyFont="1" applyFill="1" applyBorder="1" applyAlignment="1" applyProtection="1">
      <alignment horizontal="right" vertical="center" wrapText="1" readingOrder="1"/>
      <protection locked="0"/>
    </xf>
    <xf numFmtId="185" fontId="30" fillId="2" borderId="7" xfId="0" applyNumberFormat="1" applyFont="1" applyFill="1" applyBorder="1" applyAlignment="1" applyProtection="1">
      <alignment horizontal="right" vertical="center" wrapText="1" readingOrder="1"/>
      <protection locked="0"/>
    </xf>
    <xf numFmtId="184" fontId="30" fillId="2" borderId="7" xfId="0" applyNumberFormat="1" applyFont="1" applyFill="1" applyBorder="1" applyAlignment="1" applyProtection="1">
      <alignment horizontal="right" vertical="center" wrapText="1" readingOrder="1"/>
      <protection locked="0"/>
    </xf>
    <xf numFmtId="0" fontId="17" fillId="0" borderId="2" xfId="0" applyFont="1" applyFill="1" applyBorder="1"/>
    <xf numFmtId="184" fontId="27" fillId="0" borderId="2" xfId="0" applyNumberFormat="1" applyFont="1" applyBorder="1"/>
    <xf numFmtId="3" fontId="2" fillId="7" borderId="2" xfId="0" applyNumberFormat="1" applyFont="1" applyFill="1" applyBorder="1" applyAlignment="1" applyProtection="1">
      <alignment horizontal="right" vertical="center"/>
    </xf>
    <xf numFmtId="3" fontId="2" fillId="6" borderId="2" xfId="0" applyNumberFormat="1" applyFont="1" applyFill="1" applyBorder="1" applyAlignment="1" applyProtection="1">
      <alignment horizontal="right" vertical="center"/>
    </xf>
    <xf numFmtId="4" fontId="2" fillId="6" borderId="1" xfId="0" applyNumberFormat="1" applyFont="1" applyFill="1" applyBorder="1" applyAlignment="1" applyProtection="1">
      <alignment horizontal="right" vertical="center"/>
    </xf>
    <xf numFmtId="4" fontId="2" fillId="6" borderId="3" xfId="0" applyNumberFormat="1" applyFont="1" applyFill="1" applyBorder="1" applyAlignment="1" applyProtection="1">
      <alignment horizontal="right" vertical="center"/>
    </xf>
    <xf numFmtId="184" fontId="27" fillId="0" borderId="2" xfId="0" applyNumberFormat="1" applyFont="1" applyBorder="1" applyAlignment="1">
      <alignment horizontal="center"/>
    </xf>
    <xf numFmtId="0" fontId="34" fillId="3" borderId="2" xfId="0" applyNumberFormat="1" applyFont="1" applyFill="1" applyBorder="1" applyAlignment="1">
      <alignment horizontal="left"/>
    </xf>
    <xf numFmtId="49" fontId="27" fillId="3" borderId="2" xfId="0" applyNumberFormat="1" applyFont="1" applyFill="1" applyBorder="1" applyAlignment="1">
      <alignment horizontal="left"/>
    </xf>
    <xf numFmtId="49" fontId="39" fillId="3" borderId="2" xfId="0" applyNumberFormat="1" applyFont="1" applyFill="1" applyBorder="1" applyAlignment="1">
      <alignment horizontal="left"/>
    </xf>
    <xf numFmtId="0" fontId="39" fillId="3" borderId="2" xfId="0" applyNumberFormat="1" applyFont="1" applyFill="1" applyBorder="1" applyAlignment="1">
      <alignment horizontal="center"/>
    </xf>
    <xf numFmtId="179" fontId="0" fillId="0" borderId="2" xfId="0" applyNumberFormat="1" applyBorder="1" applyAlignment="1">
      <alignment horizontal="center"/>
    </xf>
    <xf numFmtId="10" fontId="0" fillId="0" borderId="2" xfId="0" applyNumberFormat="1" applyBorder="1" applyAlignment="1">
      <alignment horizontal="center"/>
    </xf>
    <xf numFmtId="0" fontId="2" fillId="0" borderId="2" xfId="0" applyFont="1" applyBorder="1" applyProtection="1">
      <protection locked="0"/>
    </xf>
    <xf numFmtId="0" fontId="17" fillId="0" borderId="2" xfId="0" applyFont="1" applyBorder="1" applyAlignment="1">
      <alignment horizontal="center" vertical="center" wrapText="1"/>
    </xf>
    <xf numFmtId="0" fontId="2" fillId="0" borderId="2" xfId="646" applyFont="1" applyFill="1" applyBorder="1" applyAlignment="1" applyProtection="1">
      <alignment vertical="center" wrapText="1"/>
    </xf>
    <xf numFmtId="182" fontId="2" fillId="0" borderId="2" xfId="574" applyNumberFormat="1" applyFont="1" applyFill="1" applyBorder="1">
      <alignment vertical="center"/>
    </xf>
    <xf numFmtId="3" fontId="2" fillId="0" borderId="2" xfId="0" applyNumberFormat="1" applyFont="1" applyFill="1" applyBorder="1" applyAlignment="1" applyProtection="1">
      <alignment horizontal="right" vertical="center"/>
    </xf>
    <xf numFmtId="4" fontId="2" fillId="2" borderId="2" xfId="378" applyNumberFormat="1" applyFont="1" applyFill="1" applyBorder="1" applyAlignment="1" applyProtection="1">
      <alignment horizontal="right" vertical="center"/>
    </xf>
    <xf numFmtId="49" fontId="2" fillId="0" borderId="2" xfId="0" applyNumberFormat="1" applyFont="1" applyBorder="1" applyProtection="1">
      <protection locked="0"/>
    </xf>
    <xf numFmtId="0" fontId="2" fillId="3" borderId="2" xfId="0" applyNumberFormat="1" applyFont="1" applyFill="1" applyBorder="1" applyAlignment="1" applyProtection="1">
      <alignment horizontal="left" vertical="center"/>
    </xf>
    <xf numFmtId="182" fontId="2" fillId="0" borderId="2" xfId="574" applyNumberFormat="1" applyFont="1" applyFill="1" applyBorder="1" applyAlignment="1">
      <alignment vertical="center"/>
    </xf>
    <xf numFmtId="3" fontId="2" fillId="0" borderId="5" xfId="0" applyNumberFormat="1" applyFont="1" applyFill="1" applyBorder="1" applyAlignment="1" applyProtection="1">
      <alignment horizontal="right" vertical="center"/>
    </xf>
    <xf numFmtId="3" fontId="2" fillId="0" borderId="3" xfId="0" applyNumberFormat="1" applyFont="1" applyFill="1" applyBorder="1" applyAlignment="1" applyProtection="1">
      <alignment horizontal="right" vertical="center"/>
    </xf>
    <xf numFmtId="3" fontId="2" fillId="0" borderId="10" xfId="0" applyNumberFormat="1" applyFont="1" applyFill="1" applyBorder="1" applyAlignment="1" applyProtection="1">
      <alignment horizontal="right" vertical="center"/>
    </xf>
    <xf numFmtId="4" fontId="2" fillId="2" borderId="1" xfId="378" applyNumberFormat="1" applyFont="1" applyFill="1" applyBorder="1" applyAlignment="1" applyProtection="1">
      <alignment horizontal="right" vertical="center"/>
    </xf>
    <xf numFmtId="182" fontId="17" fillId="0" borderId="2" xfId="574" applyNumberFormat="1" applyFont="1" applyFill="1" applyBorder="1" applyAlignment="1">
      <alignment vertical="center"/>
    </xf>
    <xf numFmtId="0" fontId="17" fillId="8" borderId="2" xfId="0" applyFont="1" applyFill="1" applyBorder="1"/>
    <xf numFmtId="182" fontId="17" fillId="8" borderId="2" xfId="0" applyNumberFormat="1" applyFont="1" applyFill="1" applyBorder="1"/>
    <xf numFmtId="3" fontId="17" fillId="8" borderId="2" xfId="0" applyNumberFormat="1" applyFont="1" applyFill="1" applyBorder="1"/>
    <xf numFmtId="4" fontId="17" fillId="8" borderId="2" xfId="0" applyNumberFormat="1" applyFont="1" applyFill="1" applyBorder="1"/>
    <xf numFmtId="10" fontId="17" fillId="8" borderId="2" xfId="0" applyNumberFormat="1" applyFont="1" applyFill="1" applyBorder="1"/>
    <xf numFmtId="0" fontId="17" fillId="0" borderId="2" xfId="0" applyFont="1" applyBorder="1" applyProtection="1">
      <protection locked="0"/>
    </xf>
    <xf numFmtId="0" fontId="17" fillId="8" borderId="0" xfId="0" applyFont="1" applyFill="1"/>
    <xf numFmtId="10" fontId="17" fillId="8" borderId="0" xfId="0" applyNumberFormat="1" applyFont="1" applyFill="1"/>
    <xf numFmtId="0" fontId="0" fillId="0" borderId="0" xfId="3" applyNumberFormat="1" applyFont="1"/>
    <xf numFmtId="183" fontId="0" fillId="0" borderId="0" xfId="3" applyNumberFormat="1" applyFont="1"/>
    <xf numFmtId="10" fontId="17" fillId="0" borderId="2" xfId="3" applyNumberFormat="1" applyFont="1" applyBorder="1"/>
    <xf numFmtId="176" fontId="0" fillId="0" borderId="2" xfId="574" applyNumberFormat="1" applyFont="1" applyFill="1" applyBorder="1">
      <alignment vertical="center"/>
    </xf>
    <xf numFmtId="4" fontId="2" fillId="2" borderId="2" xfId="288" applyNumberFormat="1" applyFont="1" applyFill="1" applyBorder="1" applyAlignment="1" applyProtection="1">
      <alignment horizontal="right" vertical="center"/>
    </xf>
    <xf numFmtId="3" fontId="2" fillId="0" borderId="1" xfId="0" applyNumberFormat="1" applyFont="1" applyFill="1" applyBorder="1" applyAlignment="1" applyProtection="1">
      <alignment horizontal="right" vertical="center"/>
    </xf>
    <xf numFmtId="0" fontId="2" fillId="0" borderId="2" xfId="574" applyNumberFormat="1" applyFont="1" applyFill="1" applyBorder="1">
      <alignment vertical="center"/>
    </xf>
    <xf numFmtId="4" fontId="2" fillId="2" borderId="2" xfId="291" applyNumberFormat="1" applyFont="1" applyFill="1" applyBorder="1" applyAlignment="1" applyProtection="1">
      <alignment horizontal="right" vertical="center"/>
    </xf>
    <xf numFmtId="0" fontId="17" fillId="8" borderId="2" xfId="574" applyFont="1" applyFill="1" applyBorder="1" applyAlignment="1">
      <alignment horizontal="left" vertical="center"/>
    </xf>
    <xf numFmtId="176" fontId="2" fillId="3" borderId="2" xfId="574" applyNumberFormat="1" applyFont="1" applyFill="1" applyBorder="1">
      <alignment vertical="center"/>
    </xf>
    <xf numFmtId="3" fontId="0" fillId="0" borderId="2" xfId="260" applyNumberFormat="1" applyFont="1" applyBorder="1" applyAlignment="1">
      <alignment horizontal="left" vertical="center" wrapText="1"/>
    </xf>
    <xf numFmtId="0" fontId="0" fillId="3" borderId="2" xfId="260" applyNumberFormat="1" applyFont="1" applyFill="1" applyBorder="1" applyAlignment="1" applyProtection="1">
      <alignment vertical="center" wrapText="1"/>
    </xf>
    <xf numFmtId="0" fontId="0" fillId="3" borderId="2" xfId="574" applyFont="1" applyFill="1" applyBorder="1" applyAlignment="1">
      <alignment horizontal="left" vertical="center" wrapText="1"/>
    </xf>
    <xf numFmtId="0" fontId="0" fillId="3" borderId="2" xfId="260" applyNumberFormat="1" applyFont="1" applyFill="1" applyBorder="1" applyAlignment="1" applyProtection="1">
      <alignment vertical="center"/>
    </xf>
    <xf numFmtId="0" fontId="0" fillId="3" borderId="2" xfId="574" applyFont="1" applyFill="1" applyBorder="1" applyAlignment="1">
      <alignment horizontal="left" vertical="center" wrapText="1" shrinkToFit="1"/>
    </xf>
    <xf numFmtId="0" fontId="0" fillId="3" borderId="2" xfId="574" applyFont="1" applyFill="1" applyBorder="1" applyAlignment="1">
      <alignment horizontal="left" vertical="center"/>
    </xf>
    <xf numFmtId="0" fontId="0" fillId="0" borderId="2" xfId="574" applyFont="1" applyFill="1" applyBorder="1" applyAlignment="1">
      <alignment horizontal="left" vertical="center"/>
    </xf>
    <xf numFmtId="178" fontId="2" fillId="0" borderId="2" xfId="3" applyNumberFormat="1" applyFont="1" applyFill="1" applyBorder="1" applyAlignment="1">
      <alignment vertical="center"/>
    </xf>
    <xf numFmtId="3" fontId="40" fillId="2" borderId="7" xfId="465" applyNumberFormat="1" applyFont="1" applyFill="1" applyBorder="1" applyAlignment="1">
      <alignment horizontal="right" vertical="center" wrapText="1"/>
    </xf>
    <xf numFmtId="0" fontId="41" fillId="0" borderId="0" xfId="0" applyFont="1"/>
    <xf numFmtId="0" fontId="42" fillId="0" borderId="0" xfId="260" applyFont="1" applyAlignment="1">
      <alignment vertical="center"/>
    </xf>
    <xf numFmtId="0" fontId="0" fillId="0" borderId="0" xfId="260" applyAlignment="1">
      <alignment vertical="center"/>
    </xf>
    <xf numFmtId="0" fontId="23" fillId="0" borderId="11" xfId="260" applyFont="1" applyBorder="1" applyAlignment="1">
      <alignment horizontal="center" vertical="center"/>
    </xf>
    <xf numFmtId="0" fontId="43" fillId="0" borderId="2" xfId="260" applyFont="1" applyBorder="1" applyAlignment="1">
      <alignment horizontal="center" vertical="center"/>
    </xf>
    <xf numFmtId="0" fontId="43" fillId="0" borderId="2" xfId="260" applyFont="1" applyBorder="1" applyAlignment="1">
      <alignment horizontal="distributed" vertical="center" indent="7"/>
    </xf>
    <xf numFmtId="0" fontId="44" fillId="0" borderId="2" xfId="260" applyFont="1" applyBorder="1" applyAlignment="1">
      <alignment horizontal="center" vertical="center"/>
    </xf>
    <xf numFmtId="0" fontId="44" fillId="0" borderId="2" xfId="260" applyFont="1" applyBorder="1" applyAlignment="1">
      <alignment horizontal="left" vertical="center"/>
    </xf>
    <xf numFmtId="49" fontId="44" fillId="0" borderId="2" xfId="260" applyNumberFormat="1" applyFont="1" applyBorder="1" applyAlignment="1">
      <alignment horizontal="center" vertical="center"/>
    </xf>
    <xf numFmtId="0" fontId="0" fillId="0" borderId="0" xfId="260"/>
    <xf numFmtId="0" fontId="45" fillId="0" borderId="0" xfId="260" applyFont="1" applyAlignment="1">
      <alignment horizontal="center" vertical="center" wrapText="1"/>
    </xf>
    <xf numFmtId="0" fontId="46" fillId="0" borderId="0" xfId="260" applyFont="1" applyAlignment="1">
      <alignment horizontal="left" vertical="center" wrapText="1"/>
    </xf>
    <xf numFmtId="0" fontId="46" fillId="0" borderId="0" xfId="260" applyFont="1" applyAlignment="1">
      <alignment wrapText="1"/>
    </xf>
    <xf numFmtId="0" fontId="47" fillId="0" borderId="0" xfId="260" applyFont="1" applyAlignment="1">
      <alignment horizontal="center" vertical="center"/>
    </xf>
    <xf numFmtId="0" fontId="47" fillId="0" borderId="0" xfId="260" applyFont="1" applyAlignment="1">
      <alignment horizontal="center" vertical="center" wrapText="1"/>
    </xf>
    <xf numFmtId="0" fontId="48" fillId="0" borderId="0" xfId="260" applyFont="1" applyAlignment="1">
      <alignment horizontal="center"/>
    </xf>
    <xf numFmtId="186" fontId="48" fillId="0" borderId="0" xfId="260" applyNumberFormat="1" applyFont="1" applyAlignment="1">
      <alignment horizontal="center"/>
    </xf>
  </cellXfs>
  <cellStyles count="8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_州本级" xfId="49"/>
    <cellStyle name="汇总 6" xfId="50"/>
    <cellStyle name="解释性文本 3 2_州本级" xfId="51"/>
    <cellStyle name="60% - 着色 2" xfId="52"/>
    <cellStyle name="常规 2 2 4" xfId="53"/>
    <cellStyle name="链接单元格 5" xfId="54"/>
    <cellStyle name="标题 1 4_州本级" xfId="55"/>
    <cellStyle name="好 3 2 2" xfId="56"/>
    <cellStyle name="输入 4 3 3" xfId="57"/>
    <cellStyle name="标题 3 4_州本级" xfId="58"/>
    <cellStyle name="常规 7 3" xfId="59"/>
    <cellStyle name="输入 2 2 2 4" xfId="60"/>
    <cellStyle name="计算 2" xfId="61"/>
    <cellStyle name="链接单元格 3 2_州本级" xfId="62"/>
    <cellStyle name="警告文本 2 2 5" xfId="63"/>
    <cellStyle name="警告文本 2 7" xfId="64"/>
    <cellStyle name="输入 4 2 2 4" xfId="65"/>
    <cellStyle name="常规 2 7 3" xfId="66"/>
    <cellStyle name="标题 6 2_州本级" xfId="67"/>
    <cellStyle name="常规 6" xfId="68"/>
    <cellStyle name="输出 4 5" xfId="69"/>
    <cellStyle name="解释性文本 2 2" xfId="70"/>
    <cellStyle name="百分比 7" xfId="71"/>
    <cellStyle name="输入 5 3 3" xfId="72"/>
    <cellStyle name="输入 7 4" xfId="73"/>
    <cellStyle name="注释 5" xfId="74"/>
    <cellStyle name="解释性文本 2 2_州本级" xfId="75"/>
    <cellStyle name="输出 4 4 2" xfId="76"/>
    <cellStyle name="常规 5 2" xfId="77"/>
    <cellStyle name="标题 1 5 2" xfId="78"/>
    <cellStyle name="百分比 4" xfId="79"/>
    <cellStyle name="输出 5 3 3" xfId="80"/>
    <cellStyle name="差 6" xfId="81"/>
    <cellStyle name="标题 4 2_州本级" xfId="82"/>
    <cellStyle name="百分比 5" xfId="83"/>
    <cellStyle name="输出 5 3 4" xfId="84"/>
    <cellStyle name="常规 5 2 2" xfId="85"/>
    <cellStyle name="差 7" xfId="86"/>
    <cellStyle name="百分比 6" xfId="87"/>
    <cellStyle name="常规 4 2_州本级" xfId="88"/>
    <cellStyle name="计算 3 2" xfId="89"/>
    <cellStyle name="标题 3 3 2_州本级" xfId="90"/>
    <cellStyle name="标题 4 5 3" xfId="91"/>
    <cellStyle name="警告文本 2 4 2" xfId="92"/>
    <cellStyle name="检查单元格 3 3" xfId="93"/>
    <cellStyle name="注释 2 3" xfId="94"/>
    <cellStyle name="常规 4 3_州本级" xfId="95"/>
    <cellStyle name="百分比 12" xfId="96"/>
    <cellStyle name="差 3 4" xfId="97"/>
    <cellStyle name="链接单元格 5 3" xfId="98"/>
    <cellStyle name="着色 5" xfId="99"/>
    <cellStyle name="常规 7_州本级" xfId="100"/>
    <cellStyle name="输出 3 3" xfId="101"/>
    <cellStyle name="链接单元格 7" xfId="102"/>
    <cellStyle name="常规 2 2 2 4" xfId="103"/>
    <cellStyle name="标题 4 5 2" xfId="104"/>
    <cellStyle name="检查单元格 3 2" xfId="105"/>
    <cellStyle name="链接单元格 3" xfId="106"/>
    <cellStyle name="输入 2 2 2 2" xfId="107"/>
    <cellStyle name="标题 5 4" xfId="108"/>
    <cellStyle name="汇总 3 3" xfId="109"/>
    <cellStyle name="输出 2" xfId="110"/>
    <cellStyle name="标题 2 2_州本级" xfId="111"/>
    <cellStyle name="链接单元格 4" xfId="112"/>
    <cellStyle name="汇总 3 4" xfId="113"/>
    <cellStyle name="输入 2 2 2 3" xfId="114"/>
    <cellStyle name="常规 2 6_州本级" xfId="115"/>
    <cellStyle name="警告文本 2 4 3" xfId="116"/>
    <cellStyle name="检查单元格 3 4" xfId="117"/>
    <cellStyle name="输出 4_州本级" xfId="118"/>
    <cellStyle name="链接单元格 6" xfId="119"/>
    <cellStyle name="常规_2012年结算单20130503" xfId="120"/>
    <cellStyle name="链接单元格 2_州本级" xfId="121"/>
    <cellStyle name="输出 4" xfId="122"/>
    <cellStyle name="汇总 3 2 2" xfId="123"/>
    <cellStyle name="标题 2 4 2_州本级" xfId="124"/>
    <cellStyle name="20% - 着色 1" xfId="125"/>
    <cellStyle name="计算 3" xfId="126"/>
    <cellStyle name="标题 7 2_州本级" xfId="127"/>
    <cellStyle name="20% - 着色 2" xfId="128"/>
    <cellStyle name="计算 4" xfId="129"/>
    <cellStyle name="标题 1 4 2" xfId="130"/>
    <cellStyle name="输出 3 3 2" xfId="131"/>
    <cellStyle name="适中 2" xfId="132"/>
    <cellStyle name="20% - 着色 3" xfId="133"/>
    <cellStyle name="计算 5" xfId="134"/>
    <cellStyle name="标题 1 4 3" xfId="135"/>
    <cellStyle name="40% - 着色 3" xfId="136"/>
    <cellStyle name="着色 1" xfId="137"/>
    <cellStyle name="适中 4" xfId="138"/>
    <cellStyle name="20% - 着色 5" xfId="139"/>
    <cellStyle name="计算 7" xfId="140"/>
    <cellStyle name="输出 4 2 2 2" xfId="141"/>
    <cellStyle name="输出 3 3 4" xfId="142"/>
    <cellStyle name="常规 3 2 2" xfId="143"/>
    <cellStyle name="40% - 着色 4" xfId="144"/>
    <cellStyle name="40% - 着色 5" xfId="145"/>
    <cellStyle name="常规 6_州本级" xfId="146"/>
    <cellStyle name="标题 1 2" xfId="147"/>
    <cellStyle name="60% - 着色 4" xfId="148"/>
    <cellStyle name="常规 2 2 3" xfId="149"/>
    <cellStyle name="60% - 着色 1" xfId="150"/>
    <cellStyle name="常规 2 2 5" xfId="151"/>
    <cellStyle name="60% - 着色 3" xfId="152"/>
    <cellStyle name="输出 3 3 3" xfId="153"/>
    <cellStyle name="适中 3" xfId="154"/>
    <cellStyle name="20% - 着色 4" xfId="155"/>
    <cellStyle name="计算 6" xfId="156"/>
    <cellStyle name="着色 2" xfId="157"/>
    <cellStyle name="适中 5" xfId="158"/>
    <cellStyle name="输出 4 2 2 3" xfId="159"/>
    <cellStyle name="常规 3 2 3" xfId="160"/>
    <cellStyle name="20% - 着色 6" xfId="161"/>
    <cellStyle name="检查单元格 5 3" xfId="162"/>
    <cellStyle name="40% - 着色 1" xfId="163"/>
    <cellStyle name="40% - 着色 2" xfId="164"/>
    <cellStyle name="输出 5 2 2" xfId="165"/>
    <cellStyle name="检查单元格 3 2_州本级" xfId="166"/>
    <cellStyle name="40% - 着色 6" xfId="167"/>
    <cellStyle name="标题 1 3" xfId="168"/>
    <cellStyle name="60% - 着色 5" xfId="169"/>
    <cellStyle name="标题 1 4" xfId="170"/>
    <cellStyle name="60% - 着色 6" xfId="171"/>
    <cellStyle name="好 2 2_州本级" xfId="172"/>
    <cellStyle name="no dec" xfId="173"/>
    <cellStyle name="输入 2 3 4" xfId="174"/>
    <cellStyle name="百分比 10" xfId="175"/>
    <cellStyle name="百分比 3" xfId="176"/>
    <cellStyle name="Normal_APR" xfId="177"/>
    <cellStyle name="输出 5 3 2" xfId="178"/>
    <cellStyle name="差 5" xfId="179"/>
    <cellStyle name="标题 4 3_州本级" xfId="180"/>
    <cellStyle name="注释 2 2" xfId="181"/>
    <cellStyle name="百分比 11" xfId="182"/>
    <cellStyle name="汇总 2 2_州本级" xfId="183"/>
    <cellStyle name="常规 6 2 2" xfId="184"/>
    <cellStyle name="百分比 17" xfId="185"/>
    <cellStyle name="百分比 2" xfId="186"/>
    <cellStyle name="解释性文本 7" xfId="187"/>
    <cellStyle name="差 4" xfId="188"/>
    <cellStyle name="百分比 2 2" xfId="189"/>
    <cellStyle name="差 4 2" xfId="190"/>
    <cellStyle name="标题 10" xfId="191"/>
    <cellStyle name="汇总 4 4" xfId="192"/>
    <cellStyle name="百分比 2 2 2" xfId="193"/>
    <cellStyle name="差 4 2 2" xfId="194"/>
    <cellStyle name="百分比 2 2 2 2" xfId="195"/>
    <cellStyle name="百分比 2 2 3" xfId="196"/>
    <cellStyle name="千位_1" xfId="197"/>
    <cellStyle name="常规 2 4 2_州本级" xfId="198"/>
    <cellStyle name="百分比 2 2 4" xfId="199"/>
    <cellStyle name="百分比 2 3" xfId="200"/>
    <cellStyle name="差 4 3" xfId="201"/>
    <cellStyle name="千分位_97-917" xfId="202"/>
    <cellStyle name="百分比 2 3 2" xfId="203"/>
    <cellStyle name="百分比 2 3 2 2" xfId="204"/>
    <cellStyle name="百分比 2 3 3" xfId="205"/>
    <cellStyle name="输出 2 2_州本级" xfId="206"/>
    <cellStyle name="普通_97-917" xfId="207"/>
    <cellStyle name="百分比 2 3 4" xfId="208"/>
    <cellStyle name="百分比 2 4" xfId="209"/>
    <cellStyle name="差 4 4" xfId="210"/>
    <cellStyle name="百分比 2 4 2" xfId="211"/>
    <cellStyle name="百分比 2 5" xfId="212"/>
    <cellStyle name="好 4 2_州本级" xfId="213"/>
    <cellStyle name="汇总 4 2_州本级" xfId="214"/>
    <cellStyle name="百分比 2 6" xfId="215"/>
    <cellStyle name="百分比 3 2" xfId="216"/>
    <cellStyle name="差 5 2" xfId="217"/>
    <cellStyle name="百分比 3 3" xfId="218"/>
    <cellStyle name="差 5 3" xfId="219"/>
    <cellStyle name="适中 5 2" xfId="220"/>
    <cellStyle name="百分比 5 9" xfId="221"/>
    <cellStyle name="常规 2 4_州本级" xfId="222"/>
    <cellStyle name="解释性文本 2 3" xfId="223"/>
    <cellStyle name="标题 5" xfId="224"/>
    <cellStyle name="百分比 8" xfId="225"/>
    <cellStyle name="解释性文本 2 4" xfId="226"/>
    <cellStyle name="标题 6" xfId="227"/>
    <cellStyle name="百分比 9" xfId="228"/>
    <cellStyle name="标题 1 2 2" xfId="229"/>
    <cellStyle name="常规 6 2_州本级" xfId="230"/>
    <cellStyle name="标题 1 2 2 2" xfId="231"/>
    <cellStyle name="注释 4 4" xfId="232"/>
    <cellStyle name="常规 19" xfId="233"/>
    <cellStyle name="标题 3 4 2" xfId="234"/>
    <cellStyle name="标题 1 2 2_州本级" xfId="235"/>
    <cellStyle name="标题 1 2 3" xfId="236"/>
    <cellStyle name="标题 1 2 4" xfId="237"/>
    <cellStyle name="标题 1 2_州本级" xfId="238"/>
    <cellStyle name="标题 3 4" xfId="239"/>
    <cellStyle name="汇总 3" xfId="240"/>
    <cellStyle name="标题 1 3 2" xfId="241"/>
    <cellStyle name="汇总 3 2" xfId="242"/>
    <cellStyle name="标题 1 3 2 2" xfId="243"/>
    <cellStyle name="标题 5 3" xfId="244"/>
    <cellStyle name="汇总 3_州本级" xfId="245"/>
    <cellStyle name="标题 1 3 2_州本级" xfId="246"/>
    <cellStyle name="汇总 7" xfId="247"/>
    <cellStyle name="汇总 4" xfId="248"/>
    <cellStyle name="标题 1 3 3" xfId="249"/>
    <cellStyle name="汇总 5" xfId="250"/>
    <cellStyle name="标题 1 3 4" xfId="251"/>
    <cellStyle name="输出 5 5" xfId="252"/>
    <cellStyle name="标题 1 3_州本级" xfId="253"/>
    <cellStyle name="好 2 2 2" xfId="254"/>
    <cellStyle name="输出 7 4" xfId="255"/>
    <cellStyle name="标题 1 4 2 2" xfId="256"/>
    <cellStyle name="输入 4 2 4" xfId="257"/>
    <cellStyle name="常规 3 3 4" xfId="258"/>
    <cellStyle name="标题 1 4 2_州本级" xfId="259"/>
    <cellStyle name="常规 2" xfId="260"/>
    <cellStyle name="标题 1 4 4" xfId="261"/>
    <cellStyle name="标题 1 5" xfId="262"/>
    <cellStyle name="标题 1 5 3" xfId="263"/>
    <cellStyle name="标题 2 3_州本级" xfId="264"/>
    <cellStyle name="标题 1 5_州本级" xfId="265"/>
    <cellStyle name="好 4 2 2" xfId="266"/>
    <cellStyle name="注释 4 2 2" xfId="267"/>
    <cellStyle name="标题 1 6" xfId="268"/>
    <cellStyle name="标题 1 7" xfId="269"/>
    <cellStyle name="标题 2 4 2" xfId="270"/>
    <cellStyle name="标题 2 2" xfId="271"/>
    <cellStyle name="标题 4 2 2_州本级" xfId="272"/>
    <cellStyle name="标题 2 2 2" xfId="273"/>
    <cellStyle name="标题 2 2 2 2" xfId="274"/>
    <cellStyle name="链接单元格 4 2" xfId="275"/>
    <cellStyle name="标题 2 2 2_州本级" xfId="276"/>
    <cellStyle name="好 3 2" xfId="277"/>
    <cellStyle name="标题 2 2 3" xfId="278"/>
    <cellStyle name="好 3 3" xfId="279"/>
    <cellStyle name="标题 2 2 4" xfId="280"/>
    <cellStyle name="适中 2 2" xfId="281"/>
    <cellStyle name="计算 5 2" xfId="282"/>
    <cellStyle name="标题 2 3" xfId="283"/>
    <cellStyle name="常规 11" xfId="284"/>
    <cellStyle name="标题 2 3 2" xfId="285"/>
    <cellStyle name="标题 2 3 2 2" xfId="286"/>
    <cellStyle name="标题 2 3 2_州本级" xfId="287"/>
    <cellStyle name="常规 12" xfId="288"/>
    <cellStyle name="好 4 2" xfId="289"/>
    <cellStyle name="标题 2 3 3" xfId="290"/>
    <cellStyle name="常规 13" xfId="291"/>
    <cellStyle name="好 4 3" xfId="292"/>
    <cellStyle name="标题 2 3 4" xfId="293"/>
    <cellStyle name="标题 2 4" xfId="294"/>
    <cellStyle name="标题 2 4 2 2" xfId="295"/>
    <cellStyle name="标题 3 2 2 2" xfId="296"/>
    <cellStyle name="好 5 2" xfId="297"/>
    <cellStyle name="标题 2 4 3" xfId="298"/>
    <cellStyle name="好 5 3" xfId="299"/>
    <cellStyle name="标题 2 4 4" xfId="300"/>
    <cellStyle name="适中 4 2" xfId="301"/>
    <cellStyle name="常规 3 2 2 2" xfId="302"/>
    <cellStyle name="标题 2 4_州本级" xfId="303"/>
    <cellStyle name="标题 2 5 3" xfId="304"/>
    <cellStyle name="标题 2 5" xfId="305"/>
    <cellStyle name="计算 2_州本级" xfId="306"/>
    <cellStyle name="计算 2 2_州本级" xfId="307"/>
    <cellStyle name="标题 2 5 2" xfId="308"/>
    <cellStyle name="标题 2 7" xfId="309"/>
    <cellStyle name="警告文本 3 4" xfId="310"/>
    <cellStyle name="标题 2 5_州本级" xfId="311"/>
    <cellStyle name="标题 3 5 3" xfId="312"/>
    <cellStyle name="标题 2 6" xfId="313"/>
    <cellStyle name="常规 4 2 2_州本级" xfId="314"/>
    <cellStyle name="标题 3 2" xfId="315"/>
    <cellStyle name="标题 3 2 2" xfId="316"/>
    <cellStyle name="好 5" xfId="317"/>
    <cellStyle name="标题 3 2 2_州本级" xfId="318"/>
    <cellStyle name="好 5_州本级" xfId="319"/>
    <cellStyle name="标题 3 2 3" xfId="320"/>
    <cellStyle name="好 6" xfId="321"/>
    <cellStyle name="标题 3 2 4" xfId="322"/>
    <cellStyle name="好 7" xfId="323"/>
    <cellStyle name="标题 3 2_州本级" xfId="324"/>
    <cellStyle name="标题 3 3" xfId="325"/>
    <cellStyle name="常规 2 3 2 2_州本级" xfId="326"/>
    <cellStyle name="输出 2 2 2 4" xfId="327"/>
    <cellStyle name="标题 3 3 2" xfId="328"/>
    <cellStyle name="标题 3 4 3" xfId="329"/>
    <cellStyle name="标题 3 3 2 2" xfId="330"/>
    <cellStyle name="标题 3 3 3" xfId="331"/>
    <cellStyle name="标题 3 3 4" xfId="332"/>
    <cellStyle name="标题 4 2 4" xfId="333"/>
    <cellStyle name="标题 3 3_州本级" xfId="334"/>
    <cellStyle name="标题 4 4 3" xfId="335"/>
    <cellStyle name="标题 3 4 2 2" xfId="336"/>
    <cellStyle name="警告文本 2 3 2" xfId="337"/>
    <cellStyle name="检查单元格 2 3" xfId="338"/>
    <cellStyle name="标题 3 4 2_州本级" xfId="339"/>
    <cellStyle name="标题 3 4 4" xfId="340"/>
    <cellStyle name="警告文本 2 5" xfId="341"/>
    <cellStyle name="输入 4 2 2 2" xfId="342"/>
    <cellStyle name="常规 3 3 2 2" xfId="343"/>
    <cellStyle name="标题 3 5" xfId="344"/>
    <cellStyle name="常规 9" xfId="345"/>
    <cellStyle name="标题 3 5 2" xfId="346"/>
    <cellStyle name="警告文本 2 2 2 2" xfId="347"/>
    <cellStyle name="标题 3 5_州本级" xfId="348"/>
    <cellStyle name="标题 3 6" xfId="349"/>
    <cellStyle name="标题 3 7" xfId="350"/>
    <cellStyle name="解释性文本 2 2 2" xfId="351"/>
    <cellStyle name="标题 4 2" xfId="352"/>
    <cellStyle name="标题 4 2 2" xfId="353"/>
    <cellStyle name="警告文本 2_州本级" xfId="354"/>
    <cellStyle name="标题 4 2 2 2" xfId="355"/>
    <cellStyle name="输入 7 2" xfId="356"/>
    <cellStyle name="注释 3" xfId="357"/>
    <cellStyle name="常规 6 3" xfId="358"/>
    <cellStyle name="标题 4 2 3" xfId="359"/>
    <cellStyle name="标题 4 3" xfId="360"/>
    <cellStyle name="汇总 2 2" xfId="361"/>
    <cellStyle name="标题 4 3 2" xfId="362"/>
    <cellStyle name="汇总 2 2 2" xfId="363"/>
    <cellStyle name="警告文本 3_州本级" xfId="364"/>
    <cellStyle name="标题 4 3 2 2" xfId="365"/>
    <cellStyle name="注释 2 2 2" xfId="366"/>
    <cellStyle name="标题 4 3 2_州本级" xfId="367"/>
    <cellStyle name="标题 4 3 3" xfId="368"/>
    <cellStyle name="标题 4 3 4" xfId="369"/>
    <cellStyle name="标题 4 4" xfId="370"/>
    <cellStyle name="检查单元格 2" xfId="371"/>
    <cellStyle name="计算 3 2 2" xfId="372"/>
    <cellStyle name="汇总 2 3" xfId="373"/>
    <cellStyle name="标题 4 4 2" xfId="374"/>
    <cellStyle name="检查单元格 2 2" xfId="375"/>
    <cellStyle name="警告文本 4_州本级" xfId="376"/>
    <cellStyle name="标题 4 4 2 2" xfId="377"/>
    <cellStyle name="常规 16" xfId="378"/>
    <cellStyle name="检查单元格 2 2 2" xfId="379"/>
    <cellStyle name="标题 4 4 2_州本级" xfId="380"/>
    <cellStyle name="检查单元格 2 2_州本级" xfId="381"/>
    <cellStyle name="标题 4 4 4" xfId="382"/>
    <cellStyle name="警告文本 2 3 3" xfId="383"/>
    <cellStyle name="检查单元格 2 4" xfId="384"/>
    <cellStyle name="标题 4 4_州本级" xfId="385"/>
    <cellStyle name="检查单元格 2_州本级" xfId="386"/>
    <cellStyle name="标题 4 5" xfId="387"/>
    <cellStyle name="检查单元格 3" xfId="388"/>
    <cellStyle name="汇总 2 4" xfId="389"/>
    <cellStyle name="输出 5 2" xfId="390"/>
    <cellStyle name="警告文本 3 2 2 2" xfId="391"/>
    <cellStyle name="标题 4 5_州本级" xfId="392"/>
    <cellStyle name="检查单元格 3_州本级" xfId="393"/>
    <cellStyle name="差 3_州本级" xfId="394"/>
    <cellStyle name="标题 4 6" xfId="395"/>
    <cellStyle name="检查单元格 4" xfId="396"/>
    <cellStyle name="标题 4 7" xfId="397"/>
    <cellStyle name="检查单元格 5" xfId="398"/>
    <cellStyle name="标题 5 2" xfId="399"/>
    <cellStyle name="标题 5 2 2" xfId="400"/>
    <cellStyle name="链接单元格 4 3" xfId="401"/>
    <cellStyle name="标题 5 2_州本级" xfId="402"/>
    <cellStyle name="标题 5_州本级" xfId="403"/>
    <cellStyle name="标题 6 2" xfId="404"/>
    <cellStyle name="标题 6 2 2" xfId="405"/>
    <cellStyle name="标题 6 3" xfId="406"/>
    <cellStyle name="汇总 4 2" xfId="407"/>
    <cellStyle name="标题 6 4" xfId="408"/>
    <cellStyle name="汇总 4 3" xfId="409"/>
    <cellStyle name="输入 2 4 3" xfId="410"/>
    <cellStyle name="标题 6_州本级" xfId="411"/>
    <cellStyle name="标题 7" xfId="412"/>
    <cellStyle name="输入 2 6" xfId="413"/>
    <cellStyle name="标题 7 2" xfId="414"/>
    <cellStyle name="标题 7 2 2" xfId="415"/>
    <cellStyle name="输入 2 7" xfId="416"/>
    <cellStyle name="标题 7 3" xfId="417"/>
    <cellStyle name="汇总 5 2" xfId="418"/>
    <cellStyle name="标题 7 4" xfId="419"/>
    <cellStyle name="汇总 5 3" xfId="420"/>
    <cellStyle name="输入 3 4 3" xfId="421"/>
    <cellStyle name="标题 7_州本级" xfId="422"/>
    <cellStyle name="常规_exceltmp1" xfId="423"/>
    <cellStyle name="常规 2 5 3" xfId="424"/>
    <cellStyle name="标题 8" xfId="425"/>
    <cellStyle name="输入 3 6" xfId="426"/>
    <cellStyle name="标题 8 2" xfId="427"/>
    <cellStyle name="常规 2 7" xfId="428"/>
    <cellStyle name="输入 3 7" xfId="429"/>
    <cellStyle name="输入 2" xfId="430"/>
    <cellStyle name="标题 8 3" xfId="431"/>
    <cellStyle name="常规 2 8" xfId="432"/>
    <cellStyle name="输入 4 4 3" xfId="433"/>
    <cellStyle name="标题 8_州本级" xfId="434"/>
    <cellStyle name="标题 9" xfId="435"/>
    <cellStyle name="好 3_州本级" xfId="436"/>
    <cellStyle name="解释性文本 5" xfId="437"/>
    <cellStyle name="差 2" xfId="438"/>
    <cellStyle name="解释性文本 5 2" xfId="439"/>
    <cellStyle name="差 2 2" xfId="440"/>
    <cellStyle name="差 2 2 2" xfId="441"/>
    <cellStyle name="差 2 4" xfId="442"/>
    <cellStyle name="差 2 2_州本级" xfId="443"/>
    <cellStyle name="解释性文本 5 3" xfId="444"/>
    <cellStyle name="差 2 3" xfId="445"/>
    <cellStyle name="解释性文本 5_州本级" xfId="446"/>
    <cellStyle name="差 2_州本级" xfId="447"/>
    <cellStyle name="适中 4 2_州本级" xfId="448"/>
    <cellStyle name="解释性文本 6" xfId="449"/>
    <cellStyle name="差 3" xfId="450"/>
    <cellStyle name="差 3 2" xfId="451"/>
    <cellStyle name="警告文本 6" xfId="452"/>
    <cellStyle name="差 3 2 2" xfId="453"/>
    <cellStyle name="差 3 2_州本级" xfId="454"/>
    <cellStyle name="检查单元格 4 2" xfId="455"/>
    <cellStyle name="差 3 3" xfId="456"/>
    <cellStyle name="差 4 2_州本级" xfId="457"/>
    <cellStyle name="警告文本 5 2" xfId="458"/>
    <cellStyle name="差 4_州本级" xfId="459"/>
    <cellStyle name="差 5_州本级" xfId="460"/>
    <cellStyle name="常规 10" xfId="461"/>
    <cellStyle name="输出 2 3 4" xfId="462"/>
    <cellStyle name="常规 2 2 2" xfId="463"/>
    <cellStyle name="常规 10 41" xfId="464"/>
    <cellStyle name="常规 14" xfId="465"/>
    <cellStyle name="好 4 4" xfId="466"/>
    <cellStyle name="常规 15" xfId="467"/>
    <cellStyle name="适中 3 4" xfId="468"/>
    <cellStyle name="汇总 4_州本级" xfId="469"/>
    <cellStyle name="注释 4 2" xfId="470"/>
    <cellStyle name="常规 17" xfId="471"/>
    <cellStyle name="注释 4 3" xfId="472"/>
    <cellStyle name="常规 18" xfId="473"/>
    <cellStyle name="常规 2 10" xfId="474"/>
    <cellStyle name="常规 2 2" xfId="475"/>
    <cellStyle name="计算 4_州本级" xfId="476"/>
    <cellStyle name="常规 2 2 2 2" xfId="477"/>
    <cellStyle name="常规 2 2 2 2 2" xfId="478"/>
    <cellStyle name="输入 3 3 4" xfId="479"/>
    <cellStyle name="计算 4 2_州本级" xfId="480"/>
    <cellStyle name="常规 2 4 4" xfId="481"/>
    <cellStyle name="常规 2 2 2 2_州本级" xfId="482"/>
    <cellStyle name="输出 3 2 2" xfId="483"/>
    <cellStyle name="检查单元格 7" xfId="484"/>
    <cellStyle name="常规 2 2 2 3" xfId="485"/>
    <cellStyle name="输出 3 2" xfId="486"/>
    <cellStyle name="常规 2 2 2_州本级" xfId="487"/>
    <cellStyle name="常规 2 2 3 2" xfId="488"/>
    <cellStyle name="常规 2 2 3 3" xfId="489"/>
    <cellStyle name="常规 2 2 3_州本级" xfId="490"/>
    <cellStyle name="输入 3 2" xfId="491"/>
    <cellStyle name="常规 2 3" xfId="492"/>
    <cellStyle name="输入 3 2 2" xfId="493"/>
    <cellStyle name="输出 2 4 4" xfId="494"/>
    <cellStyle name="常规 2 3 2" xfId="495"/>
    <cellStyle name="输入 3 2 2 2" xfId="496"/>
    <cellStyle name="计算 5_州本级" xfId="497"/>
    <cellStyle name="适中 2_州本级" xfId="498"/>
    <cellStyle name="常规 2 3 2 2" xfId="499"/>
    <cellStyle name="常规 2 3 2 2 2" xfId="500"/>
    <cellStyle name="输入 3 2 2 3" xfId="501"/>
    <cellStyle name="常规 2 3 2 3" xfId="502"/>
    <cellStyle name="输入 3 2 2 4" xfId="503"/>
    <cellStyle name="常规 2 3 2 4" xfId="504"/>
    <cellStyle name="常规 2 3 2_州本级" xfId="505"/>
    <cellStyle name="输入 3 2 3" xfId="506"/>
    <cellStyle name="常规 2 3 3" xfId="507"/>
    <cellStyle name="常规 2 3 3 2" xfId="508"/>
    <cellStyle name="常规 2 3 3 3" xfId="509"/>
    <cellStyle name="常规 2 3 3_州本级" xfId="510"/>
    <cellStyle name="输入 3 2 4" xfId="511"/>
    <cellStyle name="常规 2 3 4" xfId="512"/>
    <cellStyle name="常规 94" xfId="513"/>
    <cellStyle name="输入 3 2 5" xfId="514"/>
    <cellStyle name="常规 2 3 5" xfId="515"/>
    <cellStyle name="输入 3 3" xfId="516"/>
    <cellStyle name="常规 2 4" xfId="517"/>
    <cellStyle name="输入 3 3 2" xfId="518"/>
    <cellStyle name="常规 2 4 2" xfId="519"/>
    <cellStyle name="适中 3_州本级" xfId="520"/>
    <cellStyle name="常规 2 4 2 2" xfId="521"/>
    <cellStyle name="输入 3 3 3" xfId="522"/>
    <cellStyle name="常规 2 4 3" xfId="523"/>
    <cellStyle name="输入 3 4" xfId="524"/>
    <cellStyle name="输出 4 2_州本级" xfId="525"/>
    <cellStyle name="常规 3_州本级" xfId="526"/>
    <cellStyle name="常规 2 5" xfId="527"/>
    <cellStyle name="输入 3 4 2" xfId="528"/>
    <cellStyle name="常规 2 5 2" xfId="529"/>
    <cellStyle name="常规 3 2_州本级" xfId="530"/>
    <cellStyle name="适中 4_州本级" xfId="531"/>
    <cellStyle name="常规 2 5 2 2" xfId="532"/>
    <cellStyle name="检查单元格 6" xfId="533"/>
    <cellStyle name="常规 3 2 2_州本级" xfId="534"/>
    <cellStyle name="常规 2 5 2_州本级" xfId="535"/>
    <cellStyle name="计算 2 3" xfId="536"/>
    <cellStyle name="输入 3 4 4" xfId="537"/>
    <cellStyle name="常规 2 5 4" xfId="538"/>
    <cellStyle name="常规 2 5_州本级" xfId="539"/>
    <cellStyle name="警告文本 3 5" xfId="540"/>
    <cellStyle name="常规_2007年云南省向人大报送政府收支预算表格式编制过程表 2" xfId="541"/>
    <cellStyle name="输入 3 5" xfId="542"/>
    <cellStyle name="常规 2 6" xfId="543"/>
    <cellStyle name="常规 2 6 2" xfId="544"/>
    <cellStyle name="适中 5_州本级" xfId="545"/>
    <cellStyle name="常规 2 6 2 2" xfId="546"/>
    <cellStyle name="输入 2 4" xfId="547"/>
    <cellStyle name="常规 2 6 2_州本级" xfId="548"/>
    <cellStyle name="常规 2 6 3" xfId="549"/>
    <cellStyle name="汇总 5_州本级" xfId="550"/>
    <cellStyle name="检查单元格 3 2 2" xfId="551"/>
    <cellStyle name="常规 2 6 4" xfId="552"/>
    <cellStyle name="常规 2 7 2" xfId="553"/>
    <cellStyle name="常规 2 7_州本级" xfId="554"/>
    <cellStyle name="输入 3" xfId="555"/>
    <cellStyle name="常规 2 9" xfId="556"/>
    <cellStyle name="输出 4 2" xfId="557"/>
    <cellStyle name="常规 3" xfId="558"/>
    <cellStyle name="输出 4 2 2" xfId="559"/>
    <cellStyle name="常规 3 2" xfId="560"/>
    <cellStyle name="着色 3" xfId="561"/>
    <cellStyle name="适中 6" xfId="562"/>
    <cellStyle name="输出 4 2 2 4" xfId="563"/>
    <cellStyle name="常规 3 2 4" xfId="564"/>
    <cellStyle name="输入 4 2" xfId="565"/>
    <cellStyle name="输出 4 2 3" xfId="566"/>
    <cellStyle name="常规 3 3" xfId="567"/>
    <cellStyle name="输入 4 2 2" xfId="568"/>
    <cellStyle name="输出 3 4 4" xfId="569"/>
    <cellStyle name="常规 3 3 2" xfId="570"/>
    <cellStyle name="警告文本 3 3 3" xfId="571"/>
    <cellStyle name="常规 3 3 2_州本级" xfId="572"/>
    <cellStyle name="输入 4 2 3" xfId="573"/>
    <cellStyle name="常规_2007年云南省向人大报送政府收支预算表格式编制过程表" xfId="574"/>
    <cellStyle name="常规 3 3 3" xfId="575"/>
    <cellStyle name="输入 4 2_州本级" xfId="576"/>
    <cellStyle name="常规 3 3_州本级" xfId="577"/>
    <cellStyle name="输入 4 3" xfId="578"/>
    <cellStyle name="输出 4 2 4" xfId="579"/>
    <cellStyle name="常规 3 4" xfId="580"/>
    <cellStyle name="输入 4 3 2" xfId="581"/>
    <cellStyle name="常规 3 4 2" xfId="582"/>
    <cellStyle name="常规 3 4_州本级" xfId="583"/>
    <cellStyle name="输入 4 4" xfId="584"/>
    <cellStyle name="输入 4_州本级" xfId="585"/>
    <cellStyle name="输出 4 2 5" xfId="586"/>
    <cellStyle name="常规 3 5" xfId="587"/>
    <cellStyle name="输入 4 5" xfId="588"/>
    <cellStyle name="常规 3 6" xfId="589"/>
    <cellStyle name="输出 4 3" xfId="590"/>
    <cellStyle name="常规 4" xfId="591"/>
    <cellStyle name="输出 4 3 2" xfId="592"/>
    <cellStyle name="常规 4 2" xfId="593"/>
    <cellStyle name="输入 5 3" xfId="594"/>
    <cellStyle name="输出 4 3 4" xfId="595"/>
    <cellStyle name="常规 4 2 2" xfId="596"/>
    <cellStyle name="常规 4 4" xfId="597"/>
    <cellStyle name="输入 5 3 2" xfId="598"/>
    <cellStyle name="输入 7 3" xfId="599"/>
    <cellStyle name="注释 4" xfId="600"/>
    <cellStyle name="常规 4 2 2 2" xfId="601"/>
    <cellStyle name="常规 6 4" xfId="602"/>
    <cellStyle name="输入 5 4" xfId="603"/>
    <cellStyle name="常规 4 2 3" xfId="604"/>
    <cellStyle name="常规 4 5" xfId="605"/>
    <cellStyle name="输入 5 5" xfId="606"/>
    <cellStyle name="常规 4 2 4" xfId="607"/>
    <cellStyle name="输入 5 2" xfId="608"/>
    <cellStyle name="输出 4 3 3" xfId="609"/>
    <cellStyle name="常规 4 3" xfId="610"/>
    <cellStyle name="输入 5 2 2" xfId="611"/>
    <cellStyle name="输入 6 3" xfId="612"/>
    <cellStyle name="输出 4 4 4" xfId="613"/>
    <cellStyle name="常规 4 3 2" xfId="614"/>
    <cellStyle name="常规 5 4" xfId="615"/>
    <cellStyle name="常规 4 3 2 2" xfId="616"/>
    <cellStyle name="链接单元格 2" xfId="617"/>
    <cellStyle name="常规 4 3 2_州本级" xfId="618"/>
    <cellStyle name="输入 5 2 3" xfId="619"/>
    <cellStyle name="输入 6 4" xfId="620"/>
    <cellStyle name="常规 4 3 3" xfId="621"/>
    <cellStyle name="输入 5 2 4" xfId="622"/>
    <cellStyle name="常规 4 3 4" xfId="623"/>
    <cellStyle name="解释性文本 2_州本级" xfId="624"/>
    <cellStyle name="常规 5" xfId="625"/>
    <cellStyle name="输出 4 4" xfId="626"/>
    <cellStyle name="输出 2 4" xfId="627"/>
    <cellStyle name="常规 5 2_州本级" xfId="628"/>
    <cellStyle name="输入 6 2" xfId="629"/>
    <cellStyle name="常规 5 3" xfId="630"/>
    <cellStyle name="输出 4 4 3" xfId="631"/>
    <cellStyle name="常规 5_州本级" xfId="632"/>
    <cellStyle name="汇总 2_州本级" xfId="633"/>
    <cellStyle name="注释 2" xfId="634"/>
    <cellStyle name="常规 6 2" xfId="635"/>
    <cellStyle name="常规 7" xfId="636"/>
    <cellStyle name="输出 4 6" xfId="637"/>
    <cellStyle name="计算 3_州本级" xfId="638"/>
    <cellStyle name="计算 3 2_州本级" xfId="639"/>
    <cellStyle name="常规 7 2" xfId="640"/>
    <cellStyle name="常规 8" xfId="641"/>
    <cellStyle name="输出 4 7" xfId="642"/>
    <cellStyle name="链接单元格 5_州本级" xfId="643"/>
    <cellStyle name="警告文本 3 6" xfId="644"/>
    <cellStyle name="常规_2007年云南省向人大报送政府收支预算表格式编制过程表 3" xfId="645"/>
    <cellStyle name="常规_陇川县2015年预算草案附表(祁)" xfId="646"/>
    <cellStyle name="好 2" xfId="647"/>
    <cellStyle name="好 2 2" xfId="648"/>
    <cellStyle name="计算 4 2" xfId="649"/>
    <cellStyle name="好 2 3" xfId="650"/>
    <cellStyle name="计算 4 3" xfId="651"/>
    <cellStyle name="输入 2 3 2" xfId="652"/>
    <cellStyle name="好 2 4" xfId="653"/>
    <cellStyle name="好 2_州本级" xfId="654"/>
    <cellStyle name="好 3" xfId="655"/>
    <cellStyle name="输入 4 6" xfId="656"/>
    <cellStyle name="好 3 2_州本级" xfId="657"/>
    <cellStyle name="适中 2 3" xfId="658"/>
    <cellStyle name="计算 5 3" xfId="659"/>
    <cellStyle name="输入 2 4 2" xfId="660"/>
    <cellStyle name="好 3 4" xfId="661"/>
    <cellStyle name="好 4" xfId="662"/>
    <cellStyle name="好 4_州本级" xfId="663"/>
    <cellStyle name="汇总 2" xfId="664"/>
    <cellStyle name="汇总 3 2_州本级" xfId="665"/>
    <cellStyle name="链接单元格 3_州本级" xfId="666"/>
    <cellStyle name="汇总 4 2 2" xfId="667"/>
    <cellStyle name="计算 2 2" xfId="668"/>
    <cellStyle name="计算 2 2 2" xfId="669"/>
    <cellStyle name="计算 2 4" xfId="670"/>
    <cellStyle name="计算 3 3" xfId="671"/>
    <cellStyle name="输出 3 2_州本级" xfId="672"/>
    <cellStyle name="计算 3 4" xfId="673"/>
    <cellStyle name="计算 4 2 2" xfId="674"/>
    <cellStyle name="计算 4 4" xfId="675"/>
    <cellStyle name="检查单元格 4 2 2" xfId="676"/>
    <cellStyle name="警告文本 5 3 4" xfId="677"/>
    <cellStyle name="检查单元格 4 2_州本级" xfId="678"/>
    <cellStyle name="检查单元格 4 3" xfId="679"/>
    <cellStyle name="检查单元格 4 4" xfId="680"/>
    <cellStyle name="检查单元格 4_州本级" xfId="681"/>
    <cellStyle name="注释 7" xfId="682"/>
    <cellStyle name="检查单元格 5 2" xfId="683"/>
    <cellStyle name="检查单元格 5_州本级" xfId="684"/>
    <cellStyle name="解释性文本 2" xfId="685"/>
    <cellStyle name="解释性文本 3" xfId="686"/>
    <cellStyle name="解释性文本 3 2" xfId="687"/>
    <cellStyle name="解释性文本 3 2 2" xfId="688"/>
    <cellStyle name="解释性文本 3 3" xfId="689"/>
    <cellStyle name="解释性文本 3 4" xfId="690"/>
    <cellStyle name="解释性文本 3_州本级" xfId="691"/>
    <cellStyle name="解释性文本 4" xfId="692"/>
    <cellStyle name="解释性文本 4 2" xfId="693"/>
    <cellStyle name="解释性文本 4 2 2" xfId="694"/>
    <cellStyle name="解释性文本 4 2_州本级" xfId="695"/>
    <cellStyle name="解释性文本 4 3" xfId="696"/>
    <cellStyle name="解释性文本 4 4" xfId="697"/>
    <cellStyle name="解释性文本 4_州本级" xfId="698"/>
    <cellStyle name="注释 5 2" xfId="699"/>
    <cellStyle name="警告文本 2" xfId="700"/>
    <cellStyle name="警告文本 2 2" xfId="701"/>
    <cellStyle name="警告文本 2 2 2" xfId="702"/>
    <cellStyle name="警告文本 2 2 2 3" xfId="703"/>
    <cellStyle name="警告文本 2 2 2 4" xfId="704"/>
    <cellStyle name="警告文本 2 2 3" xfId="705"/>
    <cellStyle name="警告文本 2 2 4" xfId="706"/>
    <cellStyle name="注释 3 2" xfId="707"/>
    <cellStyle name="警告文本 2 2_州本级" xfId="708"/>
    <cellStyle name="警告文本 2 3" xfId="709"/>
    <cellStyle name="警告文本 2 3 4" xfId="710"/>
    <cellStyle name="警告文本 2 4" xfId="711"/>
    <cellStyle name="警告文本 2 4 4" xfId="712"/>
    <cellStyle name="警告文本 2 6" xfId="713"/>
    <cellStyle name="输入 4 2 2 3" xfId="714"/>
    <cellStyle name="注释 5 3" xfId="715"/>
    <cellStyle name="警告文本 3" xfId="716"/>
    <cellStyle name="警告文本 3 2" xfId="717"/>
    <cellStyle name="输出 5" xfId="718"/>
    <cellStyle name="警告文本 3 2 2" xfId="719"/>
    <cellStyle name="输出 5 3" xfId="720"/>
    <cellStyle name="警告文本 3 2 2 3" xfId="721"/>
    <cellStyle name="输出 5 4" xfId="722"/>
    <cellStyle name="警告文本 3 2 2 4" xfId="723"/>
    <cellStyle name="输出 6" xfId="724"/>
    <cellStyle name="警告文本 3 2 3" xfId="725"/>
    <cellStyle name="输出 7" xfId="726"/>
    <cellStyle name="警告文本 3 2 4" xfId="727"/>
    <cellStyle name="警告文本 3 2 5" xfId="728"/>
    <cellStyle name="警告文本 3 2_州本级" xfId="729"/>
    <cellStyle name="警告文本 3 3" xfId="730"/>
    <cellStyle name="警告文本 3 3 2" xfId="731"/>
    <cellStyle name="警告文本 3 3 4" xfId="732"/>
    <cellStyle name="警告文本 3 4 2" xfId="733"/>
    <cellStyle name="警告文本 3 4 3" xfId="734"/>
    <cellStyle name="警告文本 3 4 4" xfId="735"/>
    <cellStyle name="警告文本 3 7" xfId="736"/>
    <cellStyle name="警告文本 4" xfId="737"/>
    <cellStyle name="警告文本 4 2" xfId="738"/>
    <cellStyle name="警告文本 4 2 2" xfId="739"/>
    <cellStyle name="警告文本 4 2 2 2" xfId="740"/>
    <cellStyle name="警告文本 4 2 2 3" xfId="741"/>
    <cellStyle name="警告文本 4 2 2 4" xfId="742"/>
    <cellStyle name="警告文本 4 2 3" xfId="743"/>
    <cellStyle name="警告文本 4 2 4" xfId="744"/>
    <cellStyle name="警告文本 4 2 5" xfId="745"/>
    <cellStyle name="警告文本 4 2_州本级" xfId="746"/>
    <cellStyle name="警告文本 4 3" xfId="747"/>
    <cellStyle name="警告文本 4 3 2" xfId="748"/>
    <cellStyle name="警告文本 4 3 3" xfId="749"/>
    <cellStyle name="警告文本 4 3 4" xfId="750"/>
    <cellStyle name="警告文本 4 4" xfId="751"/>
    <cellStyle name="警告文本 4 4 2" xfId="752"/>
    <cellStyle name="警告文本 4 4 3" xfId="753"/>
    <cellStyle name="警告文本 4 4 4" xfId="754"/>
    <cellStyle name="警告文本 4 5" xfId="755"/>
    <cellStyle name="警告文本 4 6" xfId="756"/>
    <cellStyle name="警告文本 4 7" xfId="757"/>
    <cellStyle name="警告文本 5" xfId="758"/>
    <cellStyle name="警告文本 5 2 2" xfId="759"/>
    <cellStyle name="警告文本 5 2 3" xfId="760"/>
    <cellStyle name="警告文本 5 2 4" xfId="761"/>
    <cellStyle name="警告文本 5 3" xfId="762"/>
    <cellStyle name="警告文本 5 3 2" xfId="763"/>
    <cellStyle name="警告文本 5 3 3" xfId="764"/>
    <cellStyle name="警告文本 5 4" xfId="765"/>
    <cellStyle name="警告文本 5 5" xfId="766"/>
    <cellStyle name="警告文本 5 6" xfId="767"/>
    <cellStyle name="警告文本 5_州本级" xfId="768"/>
    <cellStyle name="警告文本 6 2" xfId="769"/>
    <cellStyle name="警告文本 6 3" xfId="770"/>
    <cellStyle name="警告文本 6 4" xfId="771"/>
    <cellStyle name="警告文本 7" xfId="772"/>
    <cellStyle name="警告文本 7 2" xfId="773"/>
    <cellStyle name="警告文本 7 3" xfId="774"/>
    <cellStyle name="警告文本 7 4" xfId="775"/>
    <cellStyle name="链接单元格 2 2" xfId="776"/>
    <cellStyle name="链接单元格 2 2 2" xfId="777"/>
    <cellStyle name="输入 4 2 5" xfId="778"/>
    <cellStyle name="链接单元格 2 2_州本级" xfId="779"/>
    <cellStyle name="链接单元格 2 3" xfId="780"/>
    <cellStyle name="链接单元格 2 4" xfId="781"/>
    <cellStyle name="链接单元格 3 2" xfId="782"/>
    <cellStyle name="链接单元格 3 2 2" xfId="783"/>
    <cellStyle name="链接单元格 3 3" xfId="784"/>
    <cellStyle name="链接单元格 3 4" xfId="785"/>
    <cellStyle name="链接单元格 4 2 2" xfId="786"/>
    <cellStyle name="链接单元格 4 2_州本级" xfId="787"/>
    <cellStyle name="链接单元格 4 4" xfId="788"/>
    <cellStyle name="适中 5 3" xfId="789"/>
    <cellStyle name="链接单元格 4_州本级" xfId="790"/>
    <cellStyle name="适中 7" xfId="791"/>
    <cellStyle name="链接单元格 5 2" xfId="792"/>
    <cellStyle name="着色 4" xfId="793"/>
    <cellStyle name="千分位[0]_laroux" xfId="794"/>
    <cellStyle name="千位[0]_1" xfId="795"/>
    <cellStyle name="适中 3 2_州本级" xfId="796"/>
    <cellStyle name="适中 2 2 2" xfId="797"/>
    <cellStyle name="适中 2 2_州本级" xfId="798"/>
    <cellStyle name="适中 2 4" xfId="799"/>
    <cellStyle name="适中 3 2" xfId="800"/>
    <cellStyle name="适中 3 2 2" xfId="801"/>
    <cellStyle name="适中 3 3" xfId="802"/>
    <cellStyle name="适中 4 2 2" xfId="803"/>
    <cellStyle name="适中 4 3" xfId="804"/>
    <cellStyle name="适中 4 4" xfId="805"/>
    <cellStyle name="输出 2 2" xfId="806"/>
    <cellStyle name="输出 2 2 2" xfId="807"/>
    <cellStyle name="输出 2 6" xfId="808"/>
    <cellStyle name="输出 2 2 2 2" xfId="809"/>
    <cellStyle name="输出 2 7" xfId="810"/>
    <cellStyle name="输出 2 2 2 3" xfId="811"/>
    <cellStyle name="输出 2 2 3" xfId="812"/>
    <cellStyle name="输出 2 2 4" xfId="813"/>
    <cellStyle name="输出 2 2 5" xfId="814"/>
    <cellStyle name="输入 2_州本级" xfId="815"/>
    <cellStyle name="输出 2 3" xfId="816"/>
    <cellStyle name="输出 2 3 2" xfId="817"/>
    <cellStyle name="输出 2 3 3" xfId="818"/>
    <cellStyle name="输出 2 4 2" xfId="819"/>
    <cellStyle name="输出 2 4 3" xfId="820"/>
    <cellStyle name="输出 2 5" xfId="821"/>
    <cellStyle name="输出 2_州本级" xfId="822"/>
    <cellStyle name="输出 3" xfId="823"/>
    <cellStyle name="输出 3 2 2 2" xfId="824"/>
    <cellStyle name="输出 3 2 2 3" xfId="825"/>
    <cellStyle name="输出 3 2 2 4" xfId="826"/>
    <cellStyle name="输出 3 2 3" xfId="827"/>
    <cellStyle name="输出 3 2 4" xfId="828"/>
    <cellStyle name="输出 3 2 5" xfId="829"/>
    <cellStyle name="输入 3_州本级" xfId="830"/>
    <cellStyle name="输出 3 4" xfId="831"/>
    <cellStyle name="输出 3 4 2" xfId="832"/>
    <cellStyle name="输出 3 4 3" xfId="833"/>
    <cellStyle name="输出 3 5" xfId="834"/>
    <cellStyle name="输出 3 6" xfId="835"/>
    <cellStyle name="输出 3 7" xfId="836"/>
    <cellStyle name="输入 2 2" xfId="837"/>
    <cellStyle name="输出 3_州本级" xfId="838"/>
    <cellStyle name="输出 5 2 3" xfId="839"/>
    <cellStyle name="输出 5 2 4" xfId="840"/>
    <cellStyle name="输出 5 6" xfId="841"/>
    <cellStyle name="输出 5_州本级" xfId="842"/>
    <cellStyle name="输出 6 2" xfId="843"/>
    <cellStyle name="输出 6 3" xfId="844"/>
    <cellStyle name="输出 6 4" xfId="845"/>
    <cellStyle name="输出 7 2" xfId="846"/>
    <cellStyle name="输出 7 3" xfId="847"/>
    <cellStyle name="输入 2 2 2" xfId="848"/>
    <cellStyle name="输入 2 2 3" xfId="849"/>
    <cellStyle name="输入 2 2 4" xfId="850"/>
    <cellStyle name="输入 2 2 5" xfId="851"/>
    <cellStyle name="输入 2 2_州本级" xfId="852"/>
    <cellStyle name="输入 2 3" xfId="853"/>
    <cellStyle name="输入 2 3 3" xfId="854"/>
    <cellStyle name="输入 2 4 4" xfId="855"/>
    <cellStyle name="输入 2 5" xfId="856"/>
    <cellStyle name="输入 3 2_州本级" xfId="857"/>
    <cellStyle name="输入 4" xfId="858"/>
    <cellStyle name="输入 4 3 4" xfId="859"/>
    <cellStyle name="输入 4 4 2" xfId="860"/>
    <cellStyle name="输入 4 4 4" xfId="861"/>
    <cellStyle name="输入 4 7" xfId="862"/>
    <cellStyle name="输入 5" xfId="863"/>
    <cellStyle name="输入 5 3 4" xfId="864"/>
    <cellStyle name="注释 6" xfId="865"/>
    <cellStyle name="输入 5 6" xfId="866"/>
    <cellStyle name="输入 5_州本级" xfId="867"/>
    <cellStyle name="输入 6" xfId="868"/>
    <cellStyle name="输入 7" xfId="869"/>
    <cellStyle name="着色 6" xfId="870"/>
    <cellStyle name="寘嬫愗傝 [0.00]_Region Orders (2)" xfId="871"/>
    <cellStyle name="注释 2 4" xfId="872"/>
    <cellStyle name="注释 3 2 2" xfId="873"/>
    <cellStyle name="注释 3 3" xfId="874"/>
    <cellStyle name="注释 3 4" xfId="875"/>
    <cellStyle name="常规_2007年省与各地结算单" xfId="876"/>
    <cellStyle name="常规_2004年基金预算(二稿)" xfId="877"/>
  </cellStyles>
  <dxfs count="2">
    <dxf>
      <font>
        <b val="0"/>
        <color indexed="10"/>
      </font>
    </dxf>
    <dxf>
      <font>
        <b val="1"/>
        <i val="0"/>
      </font>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tabSelected="1" workbookViewId="0">
      <selection activeCell="A1" sqref="A1"/>
    </sheetView>
  </sheetViews>
  <sheetFormatPr defaultColWidth="8.75" defaultRowHeight="14.25" outlineLevelRow="5" outlineLevelCol="3"/>
  <cols>
    <col min="1" max="1" width="9.75" style="332" customWidth="1"/>
    <col min="2" max="2" width="20.5" style="332" customWidth="1"/>
    <col min="3" max="3" width="66.375" style="332" customWidth="1"/>
    <col min="4" max="4" width="9.5" style="332" customWidth="1"/>
    <col min="5" max="32" width="9" style="332" customWidth="1"/>
    <col min="33" max="16384" width="8.75" style="332"/>
  </cols>
  <sheetData>
    <row r="1" ht="42.75" customHeight="1" spans="1:3">
      <c r="A1" s="333"/>
      <c r="B1" s="334"/>
      <c r="C1" s="334"/>
    </row>
    <row r="2" ht="27" customHeight="1" spans="3:3">
      <c r="C2" s="335"/>
    </row>
    <row r="3" ht="39.75" spans="1:4">
      <c r="A3" s="336" t="s">
        <v>0</v>
      </c>
      <c r="B3" s="336"/>
      <c r="C3" s="336"/>
      <c r="D3" s="336"/>
    </row>
    <row r="4" s="325" customFormat="1" ht="126" customHeight="1" spans="1:4">
      <c r="A4" s="337" t="s">
        <v>1</v>
      </c>
      <c r="B4" s="337"/>
      <c r="C4" s="337"/>
      <c r="D4" s="337"/>
    </row>
    <row r="5" ht="94.5" customHeight="1" spans="1:4">
      <c r="A5" s="338" t="s">
        <v>2</v>
      </c>
      <c r="B5" s="338"/>
      <c r="C5" s="338"/>
      <c r="D5" s="338"/>
    </row>
    <row r="6" ht="32.25" customHeight="1" spans="1:4">
      <c r="A6" s="339">
        <v>43343</v>
      </c>
      <c r="B6" s="339"/>
      <c r="C6" s="339"/>
      <c r="D6" s="339"/>
    </row>
  </sheetData>
  <mergeCells count="5">
    <mergeCell ref="B1:C1"/>
    <mergeCell ref="A3:D3"/>
    <mergeCell ref="A4:D4"/>
    <mergeCell ref="A5:D5"/>
    <mergeCell ref="A6:D6"/>
  </mergeCells>
  <printOptions horizontalCentered="1"/>
  <pageMargins left="0.75" right="0.75" top="0.8" bottom="0.8" header="0.509027777777778" footer="0.509027777777778"/>
  <pageSetup paperSize="9" firstPageNumber="0" orientation="landscape" useFirstPageNumber="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599993896298105"/>
  </sheetPr>
  <dimension ref="A1:Q1289"/>
  <sheetViews>
    <sheetView topLeftCell="A51" workbookViewId="0">
      <selection activeCell="F58" sqref="F58:F62"/>
    </sheetView>
  </sheetViews>
  <sheetFormatPr defaultColWidth="9" defaultRowHeight="14.25"/>
  <cols>
    <col min="1" max="1" width="48" style="1" customWidth="1"/>
    <col min="2" max="2" width="13.5" style="1" customWidth="1"/>
    <col min="3" max="3" width="13.875" style="1" customWidth="1"/>
    <col min="4" max="5" width="13.375" style="1" customWidth="1"/>
    <col min="6" max="6" width="14" style="55" customWidth="1"/>
    <col min="7" max="7" width="13.375" style="1" customWidth="1"/>
    <col min="8" max="8" width="13.875" style="1" customWidth="1"/>
    <col min="9" max="9" width="13.5" style="1" customWidth="1"/>
    <col min="10" max="10" width="14.25" style="112" customWidth="1"/>
    <col min="11" max="11" width="14.75" style="1" hidden="1" customWidth="1"/>
    <col min="12" max="15" width="9" style="1"/>
    <col min="16" max="16" width="12.75" style="1" customWidth="1"/>
    <col min="17" max="16384" width="9" style="1"/>
  </cols>
  <sheetData>
    <row r="1" ht="42" customHeight="1" spans="1:17">
      <c r="A1" s="113" t="s">
        <v>21</v>
      </c>
      <c r="B1" s="113"/>
      <c r="C1" s="113"/>
      <c r="D1" s="113"/>
      <c r="E1" s="113"/>
      <c r="F1" s="114"/>
      <c r="G1" s="113"/>
      <c r="H1" s="113"/>
      <c r="I1" s="113"/>
      <c r="J1" s="124"/>
      <c r="K1" s="125"/>
      <c r="L1" s="125"/>
      <c r="M1" s="125"/>
      <c r="N1" s="125"/>
      <c r="O1" s="125"/>
      <c r="P1" s="125"/>
      <c r="Q1" s="125"/>
    </row>
    <row r="2" ht="19.5" customHeight="1" spans="1:17">
      <c r="A2" s="43" t="s">
        <v>2789</v>
      </c>
      <c r="B2" s="115"/>
      <c r="C2" s="115"/>
      <c r="D2" s="115"/>
      <c r="E2" s="115"/>
      <c r="F2" s="116"/>
      <c r="G2" s="117"/>
      <c r="H2" s="118"/>
      <c r="I2" s="126" t="s">
        <v>32</v>
      </c>
      <c r="J2" s="127"/>
      <c r="K2" s="118"/>
      <c r="L2" s="118"/>
      <c r="M2" s="118"/>
      <c r="N2" s="118"/>
      <c r="O2" s="118"/>
      <c r="P2" s="118"/>
      <c r="Q2" s="118"/>
    </row>
    <row r="3" ht="51" customHeight="1" spans="1:17">
      <c r="A3" s="9" t="s">
        <v>2790</v>
      </c>
      <c r="B3" s="63" t="s">
        <v>39</v>
      </c>
      <c r="C3" s="63" t="s">
        <v>35</v>
      </c>
      <c r="D3" s="63" t="s">
        <v>36</v>
      </c>
      <c r="E3" s="64" t="s">
        <v>37</v>
      </c>
      <c r="F3" s="119" t="s">
        <v>38</v>
      </c>
      <c r="G3" s="66" t="s">
        <v>173</v>
      </c>
      <c r="H3" s="66" t="s">
        <v>174</v>
      </c>
      <c r="I3" s="66" t="s">
        <v>40</v>
      </c>
      <c r="J3" s="128" t="s">
        <v>41</v>
      </c>
      <c r="K3" s="129"/>
      <c r="L3" s="129"/>
      <c r="M3" s="129"/>
      <c r="N3" s="129"/>
      <c r="O3" s="129"/>
      <c r="P3" s="129"/>
      <c r="Q3" s="129"/>
    </row>
    <row r="4" ht="21.95" customHeight="1" spans="1:17">
      <c r="A4" s="85" t="s">
        <v>2791</v>
      </c>
      <c r="B4" s="68">
        <f t="shared" ref="B4:F4" si="0">SUM(B5:B9)</f>
        <v>10981</v>
      </c>
      <c r="C4" s="69">
        <f t="shared" si="0"/>
        <v>10873</v>
      </c>
      <c r="D4" s="69">
        <f t="shared" si="0"/>
        <v>0</v>
      </c>
      <c r="E4" s="69">
        <f t="shared" si="0"/>
        <v>11829</v>
      </c>
      <c r="F4" s="78">
        <f t="shared" si="0"/>
        <v>13683</v>
      </c>
      <c r="G4" s="120">
        <f t="shared" ref="G4:G7" si="1">F4/B4-1</f>
        <v>0.246061378745105</v>
      </c>
      <c r="H4" s="121">
        <f t="shared" ref="H4:H7" si="2">F4/C4</f>
        <v>1.25843833348662</v>
      </c>
      <c r="I4" s="130"/>
      <c r="J4" s="131">
        <f t="shared" ref="J4:J7" si="3">F4/E4</f>
        <v>1.15673345168653</v>
      </c>
      <c r="K4" s="118"/>
      <c r="L4" s="118"/>
      <c r="M4" s="118"/>
      <c r="N4" s="118"/>
      <c r="O4" s="118"/>
      <c r="P4" s="118"/>
      <c r="Q4" s="118"/>
    </row>
    <row r="5" ht="21.95" customHeight="1" spans="1:17">
      <c r="A5" s="72" t="s">
        <v>2792</v>
      </c>
      <c r="B5" s="73">
        <v>10690</v>
      </c>
      <c r="C5" s="74">
        <v>10637</v>
      </c>
      <c r="D5" s="74"/>
      <c r="E5" s="74">
        <v>11524</v>
      </c>
      <c r="F5" s="78">
        <v>13262</v>
      </c>
      <c r="G5" s="120">
        <f t="shared" si="1"/>
        <v>0.240598690364827</v>
      </c>
      <c r="H5" s="121">
        <f t="shared" si="2"/>
        <v>1.24678010717308</v>
      </c>
      <c r="I5" s="130"/>
      <c r="J5" s="131">
        <f t="shared" si="3"/>
        <v>1.15081568899688</v>
      </c>
      <c r="K5" s="118"/>
      <c r="L5" s="118"/>
      <c r="M5" s="118"/>
      <c r="N5" s="118"/>
      <c r="O5" s="118"/>
      <c r="P5" s="118"/>
      <c r="Q5" s="118"/>
    </row>
    <row r="6" ht="21.95" customHeight="1" spans="1:17">
      <c r="A6" s="72" t="s">
        <v>2793</v>
      </c>
      <c r="B6" s="73"/>
      <c r="C6" s="74"/>
      <c r="D6" s="74"/>
      <c r="E6" s="74"/>
      <c r="F6" s="78"/>
      <c r="G6" s="120"/>
      <c r="H6" s="121"/>
      <c r="I6" s="130"/>
      <c r="J6" s="131"/>
      <c r="K6" s="118"/>
      <c r="L6" s="118"/>
      <c r="M6" s="118"/>
      <c r="N6" s="118"/>
      <c r="O6" s="118"/>
      <c r="P6" s="118"/>
      <c r="Q6" s="118"/>
    </row>
    <row r="7" ht="21.95" customHeight="1" spans="1:17">
      <c r="A7" s="72" t="s">
        <v>2794</v>
      </c>
      <c r="B7" s="73">
        <v>39</v>
      </c>
      <c r="C7" s="74">
        <v>79</v>
      </c>
      <c r="D7" s="74"/>
      <c r="E7" s="74">
        <v>36</v>
      </c>
      <c r="F7" s="78">
        <v>48</v>
      </c>
      <c r="G7" s="120">
        <f t="shared" si="1"/>
        <v>0.230769230769231</v>
      </c>
      <c r="H7" s="121">
        <f t="shared" si="2"/>
        <v>0.607594936708861</v>
      </c>
      <c r="I7" s="130"/>
      <c r="J7" s="131">
        <f t="shared" si="3"/>
        <v>1.33333333333333</v>
      </c>
      <c r="K7" s="118"/>
      <c r="L7" s="118"/>
      <c r="M7" s="118"/>
      <c r="N7" s="118"/>
      <c r="O7" s="118"/>
      <c r="P7" s="118"/>
      <c r="Q7" s="118"/>
    </row>
    <row r="8" ht="21.95" customHeight="1" spans="1:17">
      <c r="A8" s="72" t="s">
        <v>2795</v>
      </c>
      <c r="B8" s="73"/>
      <c r="C8" s="74"/>
      <c r="D8" s="74"/>
      <c r="E8" s="74"/>
      <c r="F8" s="78"/>
      <c r="G8" s="120"/>
      <c r="H8" s="121"/>
      <c r="I8" s="130"/>
      <c r="J8" s="131"/>
      <c r="K8" s="118"/>
      <c r="L8" s="118"/>
      <c r="M8" s="118"/>
      <c r="N8" s="118"/>
      <c r="O8" s="118"/>
      <c r="P8" s="118"/>
      <c r="Q8" s="118"/>
    </row>
    <row r="9" ht="21.95" customHeight="1" spans="1:17">
      <c r="A9" s="72" t="s">
        <v>2796</v>
      </c>
      <c r="B9" s="73">
        <v>252</v>
      </c>
      <c r="C9" s="74">
        <v>157</v>
      </c>
      <c r="D9" s="74"/>
      <c r="E9" s="74">
        <v>269</v>
      </c>
      <c r="F9" s="78">
        <v>373</v>
      </c>
      <c r="G9" s="120">
        <f>F9/B9-1</f>
        <v>0.48015873015873</v>
      </c>
      <c r="H9" s="121">
        <f>F9/C9</f>
        <v>2.37579617834395</v>
      </c>
      <c r="I9" s="130"/>
      <c r="J9" s="131">
        <f>F9/E9</f>
        <v>1.38661710037175</v>
      </c>
      <c r="K9" s="118"/>
      <c r="L9" s="118"/>
      <c r="M9" s="118"/>
      <c r="N9" s="118"/>
      <c r="O9" s="118"/>
      <c r="P9" s="118"/>
      <c r="Q9" s="118"/>
    </row>
    <row r="10" ht="21.95" customHeight="1" spans="1:17">
      <c r="A10" s="85" t="s">
        <v>2797</v>
      </c>
      <c r="B10" s="73">
        <f t="shared" ref="B10:F10" si="4">SUM(B11:B14)</f>
        <v>0</v>
      </c>
      <c r="C10" s="74">
        <f t="shared" si="4"/>
        <v>0</v>
      </c>
      <c r="D10" s="74"/>
      <c r="E10" s="74"/>
      <c r="F10" s="78">
        <f t="shared" si="4"/>
        <v>0</v>
      </c>
      <c r="G10" s="120"/>
      <c r="H10" s="121"/>
      <c r="I10" s="130"/>
      <c r="J10" s="131"/>
      <c r="K10" s="118"/>
      <c r="L10" s="118"/>
      <c r="M10" s="118"/>
      <c r="N10" s="118"/>
      <c r="O10" s="118"/>
      <c r="P10" s="118"/>
      <c r="Q10" s="118"/>
    </row>
    <row r="11" ht="21.95" customHeight="1" spans="1:17">
      <c r="A11" s="72" t="s">
        <v>2798</v>
      </c>
      <c r="B11" s="73"/>
      <c r="C11" s="74"/>
      <c r="D11" s="74"/>
      <c r="E11" s="74"/>
      <c r="F11" s="78"/>
      <c r="G11" s="120"/>
      <c r="H11" s="121"/>
      <c r="I11" s="130"/>
      <c r="J11" s="131"/>
      <c r="K11" s="118"/>
      <c r="L11" s="118"/>
      <c r="M11" s="118"/>
      <c r="N11" s="118"/>
      <c r="O11" s="118"/>
      <c r="P11" s="118"/>
      <c r="Q11" s="118"/>
    </row>
    <row r="12" ht="21.95" customHeight="1" spans="1:17">
      <c r="A12" s="72" t="s">
        <v>2799</v>
      </c>
      <c r="B12" s="73"/>
      <c r="C12" s="74"/>
      <c r="D12" s="74"/>
      <c r="E12" s="74"/>
      <c r="F12" s="78"/>
      <c r="G12" s="120"/>
      <c r="H12" s="121"/>
      <c r="I12" s="130"/>
      <c r="J12" s="131"/>
      <c r="K12" s="118"/>
      <c r="L12" s="118"/>
      <c r="M12" s="118"/>
      <c r="N12" s="118"/>
      <c r="O12" s="118"/>
      <c r="P12" s="118"/>
      <c r="Q12" s="118"/>
    </row>
    <row r="13" ht="21.95" customHeight="1" spans="1:17">
      <c r="A13" s="72" t="s">
        <v>2800</v>
      </c>
      <c r="B13" s="73"/>
      <c r="C13" s="74"/>
      <c r="D13" s="74"/>
      <c r="E13" s="74"/>
      <c r="F13" s="78"/>
      <c r="G13" s="120"/>
      <c r="H13" s="121"/>
      <c r="I13" s="130"/>
      <c r="J13" s="131"/>
      <c r="K13" s="118"/>
      <c r="L13" s="118"/>
      <c r="M13" s="118"/>
      <c r="N13" s="118"/>
      <c r="O13" s="118"/>
      <c r="P13" s="118"/>
      <c r="Q13" s="118"/>
    </row>
    <row r="14" ht="21.95" customHeight="1" spans="1:17">
      <c r="A14" s="72" t="s">
        <v>2801</v>
      </c>
      <c r="B14" s="73"/>
      <c r="C14" s="74"/>
      <c r="D14" s="74"/>
      <c r="E14" s="74"/>
      <c r="F14" s="78"/>
      <c r="G14" s="120"/>
      <c r="H14" s="121"/>
      <c r="I14" s="130"/>
      <c r="J14" s="131"/>
      <c r="K14" s="118"/>
      <c r="L14" s="118"/>
      <c r="M14" s="118"/>
      <c r="N14" s="118"/>
      <c r="O14" s="118"/>
      <c r="P14" s="118"/>
      <c r="Q14" s="118"/>
    </row>
    <row r="15" ht="21.95" customHeight="1" spans="1:17">
      <c r="A15" s="85" t="s">
        <v>2802</v>
      </c>
      <c r="B15" s="73">
        <f t="shared" ref="B15:F15" si="5">SUM(B16:B19)</f>
        <v>0</v>
      </c>
      <c r="C15" s="74">
        <f t="shared" si="5"/>
        <v>0</v>
      </c>
      <c r="D15" s="74"/>
      <c r="E15" s="74"/>
      <c r="F15" s="78">
        <f t="shared" si="5"/>
        <v>0</v>
      </c>
      <c r="G15" s="120"/>
      <c r="H15" s="121"/>
      <c r="I15" s="130"/>
      <c r="J15" s="131"/>
      <c r="K15" s="118"/>
      <c r="L15" s="118"/>
      <c r="M15" s="118"/>
      <c r="N15" s="118"/>
      <c r="O15" s="118"/>
      <c r="P15" s="118"/>
      <c r="Q15" s="118"/>
    </row>
    <row r="16" ht="21.95" customHeight="1" spans="1:17">
      <c r="A16" s="72" t="s">
        <v>2803</v>
      </c>
      <c r="B16" s="73"/>
      <c r="C16" s="74"/>
      <c r="D16" s="74"/>
      <c r="E16" s="74"/>
      <c r="F16" s="78"/>
      <c r="G16" s="120"/>
      <c r="H16" s="121"/>
      <c r="I16" s="130"/>
      <c r="J16" s="131"/>
      <c r="K16" s="118"/>
      <c r="L16" s="118"/>
      <c r="M16" s="118"/>
      <c r="N16" s="118"/>
      <c r="O16" s="118"/>
      <c r="P16" s="118"/>
      <c r="Q16" s="118"/>
    </row>
    <row r="17" ht="21.95" customHeight="1" spans="1:17">
      <c r="A17" s="72" t="s">
        <v>2804</v>
      </c>
      <c r="B17" s="73"/>
      <c r="C17" s="74"/>
      <c r="D17" s="74"/>
      <c r="E17" s="74"/>
      <c r="F17" s="78"/>
      <c r="G17" s="120"/>
      <c r="H17" s="121"/>
      <c r="I17" s="130"/>
      <c r="J17" s="131"/>
      <c r="K17" s="118"/>
      <c r="L17" s="118"/>
      <c r="M17" s="118"/>
      <c r="N17" s="118"/>
      <c r="O17" s="118"/>
      <c r="P17" s="118"/>
      <c r="Q17" s="118"/>
    </row>
    <row r="18" ht="21.95" customHeight="1" spans="1:17">
      <c r="A18" s="72" t="s">
        <v>2805</v>
      </c>
      <c r="B18" s="73"/>
      <c r="C18" s="74"/>
      <c r="D18" s="74"/>
      <c r="E18" s="74"/>
      <c r="F18" s="78"/>
      <c r="G18" s="120"/>
      <c r="H18" s="121"/>
      <c r="I18" s="130"/>
      <c r="J18" s="131"/>
      <c r="K18" s="118"/>
      <c r="L18" s="118"/>
      <c r="M18" s="118"/>
      <c r="N18" s="118"/>
      <c r="O18" s="118"/>
      <c r="P18" s="118"/>
      <c r="Q18" s="118"/>
    </row>
    <row r="19" ht="21.95" customHeight="1" spans="1:17">
      <c r="A19" s="72" t="s">
        <v>2806</v>
      </c>
      <c r="B19" s="73"/>
      <c r="C19" s="74"/>
      <c r="D19" s="74"/>
      <c r="E19" s="74"/>
      <c r="F19" s="78"/>
      <c r="G19" s="120"/>
      <c r="H19" s="121"/>
      <c r="I19" s="130"/>
      <c r="J19" s="131"/>
      <c r="K19" s="118"/>
      <c r="L19" s="118"/>
      <c r="M19" s="118"/>
      <c r="N19" s="118"/>
      <c r="O19" s="118"/>
      <c r="P19" s="118"/>
      <c r="Q19" s="118"/>
    </row>
    <row r="20" ht="21.95" customHeight="1" spans="1:17">
      <c r="A20" s="85" t="s">
        <v>2807</v>
      </c>
      <c r="B20" s="73">
        <f>SUM(B21:B24)</f>
        <v>0</v>
      </c>
      <c r="C20" s="74">
        <f>SUM(C21:C23)</f>
        <v>0</v>
      </c>
      <c r="D20" s="74"/>
      <c r="E20" s="74"/>
      <c r="F20" s="78">
        <f>SUM(F21:F24)</f>
        <v>0</v>
      </c>
      <c r="G20" s="120"/>
      <c r="H20" s="121"/>
      <c r="I20" s="130"/>
      <c r="J20" s="131"/>
      <c r="K20" s="118"/>
      <c r="L20" s="118"/>
      <c r="M20" s="118"/>
      <c r="N20" s="118"/>
      <c r="O20" s="118"/>
      <c r="P20" s="118"/>
      <c r="Q20" s="118"/>
    </row>
    <row r="21" ht="21.95" customHeight="1" spans="1:17">
      <c r="A21" s="72" t="s">
        <v>2808</v>
      </c>
      <c r="B21" s="73"/>
      <c r="C21" s="74"/>
      <c r="D21" s="74"/>
      <c r="E21" s="74"/>
      <c r="F21" s="78"/>
      <c r="G21" s="120"/>
      <c r="H21" s="121"/>
      <c r="I21" s="130"/>
      <c r="J21" s="131"/>
      <c r="K21" s="118"/>
      <c r="L21" s="118"/>
      <c r="M21" s="118"/>
      <c r="N21" s="118"/>
      <c r="O21" s="118"/>
      <c r="P21" s="118"/>
      <c r="Q21" s="118"/>
    </row>
    <row r="22" ht="21.95" customHeight="1" spans="1:17">
      <c r="A22" s="72" t="s">
        <v>2809</v>
      </c>
      <c r="B22" s="73"/>
      <c r="C22" s="74"/>
      <c r="D22" s="74"/>
      <c r="E22" s="74"/>
      <c r="F22" s="78"/>
      <c r="G22" s="120"/>
      <c r="H22" s="121"/>
      <c r="I22" s="130"/>
      <c r="J22" s="131"/>
      <c r="K22" s="118"/>
      <c r="L22" s="118"/>
      <c r="M22" s="118"/>
      <c r="N22" s="118"/>
      <c r="O22" s="118"/>
      <c r="P22" s="118"/>
      <c r="Q22" s="118"/>
    </row>
    <row r="23" ht="21.95" customHeight="1" spans="1:17">
      <c r="A23" s="72" t="s">
        <v>2810</v>
      </c>
      <c r="B23" s="73"/>
      <c r="C23" s="74"/>
      <c r="D23" s="74"/>
      <c r="E23" s="74"/>
      <c r="F23" s="78"/>
      <c r="G23" s="120"/>
      <c r="H23" s="121"/>
      <c r="I23" s="130"/>
      <c r="J23" s="131"/>
      <c r="K23" s="118"/>
      <c r="L23" s="118"/>
      <c r="M23" s="118"/>
      <c r="N23" s="118"/>
      <c r="O23" s="118"/>
      <c r="P23" s="118"/>
      <c r="Q23" s="118"/>
    </row>
    <row r="24" ht="21.95" customHeight="1" spans="1:17">
      <c r="A24" s="72" t="s">
        <v>2811</v>
      </c>
      <c r="B24" s="73"/>
      <c r="C24" s="74"/>
      <c r="D24" s="74"/>
      <c r="E24" s="74"/>
      <c r="F24" s="78"/>
      <c r="G24" s="120"/>
      <c r="H24" s="121"/>
      <c r="I24" s="130"/>
      <c r="J24" s="131"/>
      <c r="K24" s="118"/>
      <c r="L24" s="118"/>
      <c r="M24" s="118"/>
      <c r="N24" s="118"/>
      <c r="O24" s="118"/>
      <c r="P24" s="118"/>
      <c r="Q24" s="118"/>
    </row>
    <row r="25" ht="21.95" customHeight="1" spans="1:17">
      <c r="A25" s="85" t="s">
        <v>2812</v>
      </c>
      <c r="B25" s="73">
        <f>SUM(B26:B29)</f>
        <v>0</v>
      </c>
      <c r="C25" s="74">
        <f>SUM(C26:C28)</f>
        <v>0</v>
      </c>
      <c r="D25" s="74"/>
      <c r="E25" s="74"/>
      <c r="F25" s="78">
        <f>SUM(F26:F29)</f>
        <v>0</v>
      </c>
      <c r="G25" s="120"/>
      <c r="H25" s="121"/>
      <c r="I25" s="130"/>
      <c r="J25" s="131"/>
      <c r="K25" s="118"/>
      <c r="L25" s="118"/>
      <c r="M25" s="118"/>
      <c r="N25" s="118"/>
      <c r="O25" s="118"/>
      <c r="P25" s="118"/>
      <c r="Q25" s="118"/>
    </row>
    <row r="26" ht="21.95" customHeight="1" spans="1:17">
      <c r="A26" s="72" t="s">
        <v>2813</v>
      </c>
      <c r="B26" s="73"/>
      <c r="C26" s="122"/>
      <c r="D26" s="74"/>
      <c r="E26" s="74"/>
      <c r="F26" s="78"/>
      <c r="G26" s="120"/>
      <c r="H26" s="121"/>
      <c r="I26" s="130"/>
      <c r="J26" s="131"/>
      <c r="K26" s="118"/>
      <c r="L26" s="118"/>
      <c r="M26" s="118"/>
      <c r="N26" s="118"/>
      <c r="O26" s="118"/>
      <c r="P26" s="118"/>
      <c r="Q26" s="118"/>
    </row>
    <row r="27" ht="21.95" customHeight="1" spans="1:17">
      <c r="A27" s="72" t="s">
        <v>2814</v>
      </c>
      <c r="B27" s="73"/>
      <c r="C27" s="74"/>
      <c r="D27" s="74"/>
      <c r="E27" s="74"/>
      <c r="F27" s="78"/>
      <c r="G27" s="120"/>
      <c r="H27" s="121"/>
      <c r="I27" s="130"/>
      <c r="J27" s="131"/>
      <c r="K27" s="118"/>
      <c r="L27" s="118"/>
      <c r="M27" s="118"/>
      <c r="N27" s="118"/>
      <c r="O27" s="118"/>
      <c r="P27" s="118"/>
      <c r="Q27" s="118"/>
    </row>
    <row r="28" ht="21.95" customHeight="1" spans="1:17">
      <c r="A28" s="72" t="s">
        <v>2815</v>
      </c>
      <c r="B28" s="73"/>
      <c r="C28" s="74"/>
      <c r="D28" s="74"/>
      <c r="E28" s="74"/>
      <c r="F28" s="78"/>
      <c r="G28" s="120"/>
      <c r="H28" s="121"/>
      <c r="I28" s="130"/>
      <c r="J28" s="131"/>
      <c r="K28" s="118"/>
      <c r="L28" s="118"/>
      <c r="M28" s="118"/>
      <c r="N28" s="118"/>
      <c r="O28" s="118"/>
      <c r="P28" s="118"/>
      <c r="Q28" s="118"/>
    </row>
    <row r="29" ht="21.95" customHeight="1" spans="1:17">
      <c r="A29" s="72" t="s">
        <v>2816</v>
      </c>
      <c r="B29" s="73"/>
      <c r="C29" s="74"/>
      <c r="D29" s="74"/>
      <c r="E29" s="74"/>
      <c r="F29" s="78"/>
      <c r="G29" s="120"/>
      <c r="H29" s="121"/>
      <c r="I29" s="130"/>
      <c r="J29" s="131"/>
      <c r="K29" s="118"/>
      <c r="L29" s="118"/>
      <c r="M29" s="118"/>
      <c r="N29" s="118"/>
      <c r="O29" s="118"/>
      <c r="P29" s="118"/>
      <c r="Q29" s="118"/>
    </row>
    <row r="30" ht="21.95" customHeight="1" spans="1:17">
      <c r="A30" s="85" t="s">
        <v>2817</v>
      </c>
      <c r="B30" s="73">
        <f>SUM(B31:B34)</f>
        <v>4890</v>
      </c>
      <c r="C30" s="74">
        <f>SUM(C31:C33)</f>
        <v>0</v>
      </c>
      <c r="D30" s="74"/>
      <c r="E30" s="74"/>
      <c r="F30" s="78">
        <f>SUM(F31:F34)</f>
        <v>0</v>
      </c>
      <c r="G30" s="120">
        <f t="shared" ref="G30:G33" si="6">F30/B30-1</f>
        <v>-1</v>
      </c>
      <c r="H30" s="121"/>
      <c r="I30" s="130"/>
      <c r="J30" s="131"/>
      <c r="K30" s="118"/>
      <c r="L30" s="118"/>
      <c r="M30" s="118"/>
      <c r="N30" s="118"/>
      <c r="O30" s="118"/>
      <c r="P30" s="118"/>
      <c r="Q30" s="118"/>
    </row>
    <row r="31" ht="21.95" customHeight="1" spans="1:17">
      <c r="A31" s="72" t="s">
        <v>2818</v>
      </c>
      <c r="B31" s="73">
        <v>1060</v>
      </c>
      <c r="C31" s="74"/>
      <c r="D31" s="74"/>
      <c r="E31" s="74"/>
      <c r="F31" s="78"/>
      <c r="G31" s="120">
        <f t="shared" si="6"/>
        <v>-1</v>
      </c>
      <c r="H31" s="121"/>
      <c r="I31" s="130"/>
      <c r="J31" s="131"/>
      <c r="K31" s="118"/>
      <c r="L31" s="118"/>
      <c r="M31" s="118"/>
      <c r="N31" s="118"/>
      <c r="O31" s="118"/>
      <c r="P31" s="118"/>
      <c r="Q31" s="118"/>
    </row>
    <row r="32" ht="21.95" customHeight="1" spans="1:17">
      <c r="A32" s="72" t="s">
        <v>2819</v>
      </c>
      <c r="B32" s="73">
        <v>3772</v>
      </c>
      <c r="C32" s="74"/>
      <c r="D32" s="74"/>
      <c r="E32" s="74"/>
      <c r="F32" s="78"/>
      <c r="G32" s="120">
        <f t="shared" si="6"/>
        <v>-1</v>
      </c>
      <c r="H32" s="121"/>
      <c r="I32" s="130"/>
      <c r="J32" s="131"/>
      <c r="K32" s="118"/>
      <c r="L32" s="118"/>
      <c r="M32" s="118"/>
      <c r="N32" s="118"/>
      <c r="O32" s="118"/>
      <c r="P32" s="118"/>
      <c r="Q32" s="118"/>
    </row>
    <row r="33" ht="21.95" customHeight="1" spans="1:17">
      <c r="A33" s="72" t="s">
        <v>2820</v>
      </c>
      <c r="B33" s="73">
        <v>58</v>
      </c>
      <c r="C33" s="74"/>
      <c r="D33" s="74"/>
      <c r="E33" s="74"/>
      <c r="F33" s="78"/>
      <c r="G33" s="120">
        <f t="shared" si="6"/>
        <v>-1</v>
      </c>
      <c r="H33" s="121"/>
      <c r="I33" s="130"/>
      <c r="J33" s="131"/>
      <c r="K33" s="118"/>
      <c r="L33" s="118"/>
      <c r="M33" s="118"/>
      <c r="N33" s="118"/>
      <c r="O33" s="118"/>
      <c r="P33" s="118"/>
      <c r="Q33" s="118"/>
    </row>
    <row r="34" ht="21.95" customHeight="1" spans="1:17">
      <c r="A34" s="72" t="s">
        <v>2821</v>
      </c>
      <c r="B34" s="73"/>
      <c r="C34" s="74"/>
      <c r="D34" s="74"/>
      <c r="E34" s="74"/>
      <c r="F34" s="78"/>
      <c r="G34" s="120"/>
      <c r="H34" s="121"/>
      <c r="I34" s="130"/>
      <c r="J34" s="131"/>
      <c r="K34" s="118"/>
      <c r="L34" s="118"/>
      <c r="M34" s="118"/>
      <c r="N34" s="118"/>
      <c r="O34" s="118"/>
      <c r="P34" s="118"/>
      <c r="Q34" s="118"/>
    </row>
    <row r="35" ht="21.95" customHeight="1" spans="1:17">
      <c r="A35" s="85" t="s">
        <v>2822</v>
      </c>
      <c r="B35" s="73">
        <f>SUM(B36:B39)</f>
        <v>0</v>
      </c>
      <c r="C35" s="74">
        <f>SUM(C36:C38)</f>
        <v>0</v>
      </c>
      <c r="D35" s="74"/>
      <c r="E35" s="74"/>
      <c r="F35" s="78">
        <f>SUM(F36:F39)</f>
        <v>0</v>
      </c>
      <c r="G35" s="120"/>
      <c r="H35" s="121"/>
      <c r="I35" s="130"/>
      <c r="J35" s="131"/>
      <c r="K35" s="118"/>
      <c r="L35" s="118"/>
      <c r="M35" s="118"/>
      <c r="N35" s="118"/>
      <c r="O35" s="118"/>
      <c r="P35" s="118"/>
      <c r="Q35" s="118"/>
    </row>
    <row r="36" ht="21.95" customHeight="1" spans="1:17">
      <c r="A36" s="72" t="s">
        <v>2823</v>
      </c>
      <c r="B36" s="73"/>
      <c r="C36" s="74"/>
      <c r="D36" s="74"/>
      <c r="E36" s="74"/>
      <c r="F36" s="78"/>
      <c r="G36" s="120"/>
      <c r="H36" s="121"/>
      <c r="I36" s="130"/>
      <c r="J36" s="131"/>
      <c r="K36" s="118"/>
      <c r="L36" s="118"/>
      <c r="M36" s="118"/>
      <c r="N36" s="118"/>
      <c r="O36" s="118"/>
      <c r="P36" s="118"/>
      <c r="Q36" s="118"/>
    </row>
    <row r="37" ht="21.95" customHeight="1" spans="1:17">
      <c r="A37" s="72" t="s">
        <v>2824</v>
      </c>
      <c r="B37" s="73"/>
      <c r="C37" s="74"/>
      <c r="D37" s="74"/>
      <c r="E37" s="74"/>
      <c r="F37" s="78"/>
      <c r="G37" s="120"/>
      <c r="H37" s="121"/>
      <c r="I37" s="130"/>
      <c r="J37" s="131"/>
      <c r="K37" s="118"/>
      <c r="L37" s="118"/>
      <c r="M37" s="118"/>
      <c r="N37" s="118"/>
      <c r="O37" s="118"/>
      <c r="P37" s="118"/>
      <c r="Q37" s="118"/>
    </row>
    <row r="38" ht="21.95" customHeight="1" spans="1:17">
      <c r="A38" s="72" t="s">
        <v>2825</v>
      </c>
      <c r="B38" s="73"/>
      <c r="C38" s="74"/>
      <c r="D38" s="74"/>
      <c r="E38" s="74"/>
      <c r="F38" s="78"/>
      <c r="G38" s="120"/>
      <c r="H38" s="121"/>
      <c r="I38" s="130"/>
      <c r="J38" s="131"/>
      <c r="K38" s="118"/>
      <c r="L38" s="118"/>
      <c r="M38" s="118"/>
      <c r="N38" s="118"/>
      <c r="O38" s="118"/>
      <c r="P38" s="118"/>
      <c r="Q38" s="118"/>
    </row>
    <row r="39" ht="21.95" customHeight="1" spans="1:17">
      <c r="A39" s="72" t="s">
        <v>2826</v>
      </c>
      <c r="B39" s="73"/>
      <c r="C39" s="74"/>
      <c r="D39" s="74"/>
      <c r="E39" s="74"/>
      <c r="F39" s="78"/>
      <c r="G39" s="120"/>
      <c r="H39" s="121"/>
      <c r="I39" s="130"/>
      <c r="J39" s="131"/>
      <c r="K39" s="118"/>
      <c r="L39" s="118"/>
      <c r="M39" s="118"/>
      <c r="N39" s="118"/>
      <c r="O39" s="118"/>
      <c r="P39" s="118"/>
      <c r="Q39" s="118"/>
    </row>
    <row r="40" ht="21.95" customHeight="1" spans="1:17">
      <c r="A40" s="85" t="s">
        <v>2827</v>
      </c>
      <c r="B40" s="73">
        <f t="shared" ref="B40:F40" si="7">SUM(B41:B44)</f>
        <v>1471</v>
      </c>
      <c r="C40" s="74">
        <f t="shared" si="7"/>
        <v>1629</v>
      </c>
      <c r="D40" s="74">
        <f t="shared" si="7"/>
        <v>0</v>
      </c>
      <c r="E40" s="74">
        <f t="shared" si="7"/>
        <v>1680</v>
      </c>
      <c r="F40" s="78">
        <f t="shared" si="7"/>
        <v>1904</v>
      </c>
      <c r="G40" s="120">
        <f t="shared" ref="G40:G46" si="8">F40/B40-1</f>
        <v>0.294357579877634</v>
      </c>
      <c r="H40" s="121">
        <f t="shared" ref="H40:H48" si="9">F40/C40</f>
        <v>1.16881522406384</v>
      </c>
      <c r="I40" s="130"/>
      <c r="J40" s="131">
        <f t="shared" ref="J37:J55" si="10">F40/E40</f>
        <v>1.13333333333333</v>
      </c>
      <c r="K40" s="118"/>
      <c r="L40" s="118"/>
      <c r="M40" s="118"/>
      <c r="N40" s="118"/>
      <c r="O40" s="118"/>
      <c r="P40" s="118"/>
      <c r="Q40" s="118"/>
    </row>
    <row r="41" ht="21.95" customHeight="1" spans="1:17">
      <c r="A41" s="72" t="s">
        <v>2828</v>
      </c>
      <c r="B41" s="73">
        <v>605</v>
      </c>
      <c r="C41" s="74">
        <v>626</v>
      </c>
      <c r="D41" s="74"/>
      <c r="E41" s="74">
        <v>626</v>
      </c>
      <c r="F41" s="78">
        <v>682</v>
      </c>
      <c r="G41" s="120">
        <f t="shared" si="8"/>
        <v>0.127272727272727</v>
      </c>
      <c r="H41" s="121">
        <f t="shared" si="9"/>
        <v>1.08945686900958</v>
      </c>
      <c r="I41" s="130"/>
      <c r="J41" s="131">
        <f t="shared" si="10"/>
        <v>1.08945686900958</v>
      </c>
      <c r="K41" s="118"/>
      <c r="L41" s="118"/>
      <c r="M41" s="118"/>
      <c r="N41" s="118"/>
      <c r="O41" s="118"/>
      <c r="P41" s="118"/>
      <c r="Q41" s="118"/>
    </row>
    <row r="42" ht="21.95" customHeight="1" spans="1:17">
      <c r="A42" s="72" t="s">
        <v>2829</v>
      </c>
      <c r="B42" s="73">
        <v>844</v>
      </c>
      <c r="C42" s="74">
        <v>923</v>
      </c>
      <c r="D42" s="74"/>
      <c r="E42" s="74">
        <v>975</v>
      </c>
      <c r="F42" s="78">
        <v>996</v>
      </c>
      <c r="G42" s="120">
        <f t="shared" si="8"/>
        <v>0.180094786729858</v>
      </c>
      <c r="H42" s="121">
        <f t="shared" si="9"/>
        <v>1.07908992416035</v>
      </c>
      <c r="I42" s="130"/>
      <c r="J42" s="131">
        <f t="shared" si="10"/>
        <v>1.02153846153846</v>
      </c>
      <c r="K42" s="118"/>
      <c r="L42" s="118"/>
      <c r="M42" s="118"/>
      <c r="N42" s="118"/>
      <c r="O42" s="118"/>
      <c r="P42" s="118"/>
      <c r="Q42" s="118"/>
    </row>
    <row r="43" ht="21.95" customHeight="1" spans="1:17">
      <c r="A43" s="72" t="s">
        <v>2830</v>
      </c>
      <c r="B43" s="73">
        <v>18</v>
      </c>
      <c r="C43" s="74">
        <v>79</v>
      </c>
      <c r="D43" s="74"/>
      <c r="E43" s="74">
        <v>79</v>
      </c>
      <c r="F43" s="78">
        <v>23</v>
      </c>
      <c r="G43" s="120">
        <f t="shared" si="8"/>
        <v>0.277777777777778</v>
      </c>
      <c r="H43" s="121">
        <f t="shared" si="9"/>
        <v>0.291139240506329</v>
      </c>
      <c r="I43" s="130"/>
      <c r="J43" s="131">
        <f t="shared" si="10"/>
        <v>0.291139240506329</v>
      </c>
      <c r="K43" s="118"/>
      <c r="L43" s="118"/>
      <c r="M43" s="118"/>
      <c r="N43" s="118"/>
      <c r="O43" s="118"/>
      <c r="P43" s="118"/>
      <c r="Q43" s="118"/>
    </row>
    <row r="44" ht="21.95" customHeight="1" spans="1:17">
      <c r="A44" s="72" t="s">
        <v>2831</v>
      </c>
      <c r="B44" s="73">
        <v>4</v>
      </c>
      <c r="C44" s="74">
        <v>1</v>
      </c>
      <c r="D44" s="74"/>
      <c r="E44" s="74"/>
      <c r="F44" s="78">
        <v>203</v>
      </c>
      <c r="G44" s="120">
        <f t="shared" si="8"/>
        <v>49.75</v>
      </c>
      <c r="H44" s="121">
        <f t="shared" si="9"/>
        <v>203</v>
      </c>
      <c r="I44" s="130"/>
      <c r="J44" s="131" t="e">
        <f t="shared" si="10"/>
        <v>#DIV/0!</v>
      </c>
      <c r="K44" s="118"/>
      <c r="L44" s="118"/>
      <c r="M44" s="118"/>
      <c r="N44" s="118"/>
      <c r="O44" s="118"/>
      <c r="P44" s="118"/>
      <c r="Q44" s="118"/>
    </row>
    <row r="45" ht="21.95" customHeight="1" spans="1:17">
      <c r="A45" s="85" t="s">
        <v>2832</v>
      </c>
      <c r="B45" s="73">
        <f>SUM(B46:B49)</f>
        <v>5417</v>
      </c>
      <c r="C45" s="74">
        <f>SUM(C46:C48)</f>
        <v>43480</v>
      </c>
      <c r="D45" s="74">
        <f>SUM(D46:D48)</f>
        <v>0</v>
      </c>
      <c r="E45" s="74">
        <f>SUM(E46:E48)</f>
        <v>41036</v>
      </c>
      <c r="F45" s="78">
        <f>SUM(F46:F49)</f>
        <v>41598</v>
      </c>
      <c r="G45" s="120">
        <f t="shared" si="8"/>
        <v>6.67915820564888</v>
      </c>
      <c r="H45" s="121">
        <f t="shared" si="9"/>
        <v>0.956715731370745</v>
      </c>
      <c r="I45" s="130"/>
      <c r="J45" s="131">
        <f t="shared" si="10"/>
        <v>1.01369529193879</v>
      </c>
      <c r="K45" s="118"/>
      <c r="L45" s="118"/>
      <c r="M45" s="118"/>
      <c r="N45" s="118"/>
      <c r="O45" s="118"/>
      <c r="P45" s="118"/>
      <c r="Q45" s="118"/>
    </row>
    <row r="46" ht="21.95" customHeight="1" spans="1:17">
      <c r="A46" s="72" t="s">
        <v>2833</v>
      </c>
      <c r="B46" s="73">
        <v>5378</v>
      </c>
      <c r="C46" s="74">
        <v>34724</v>
      </c>
      <c r="D46" s="74"/>
      <c r="E46" s="74">
        <v>29116</v>
      </c>
      <c r="F46" s="78">
        <v>30201</v>
      </c>
      <c r="G46" s="120">
        <f t="shared" si="8"/>
        <v>4.61565637783563</v>
      </c>
      <c r="H46" s="121">
        <f t="shared" si="9"/>
        <v>0.869744269093422</v>
      </c>
      <c r="I46" s="130"/>
      <c r="J46" s="131">
        <f t="shared" si="10"/>
        <v>1.03726473416678</v>
      </c>
      <c r="K46" s="118"/>
      <c r="L46" s="118"/>
      <c r="M46" s="118"/>
      <c r="N46" s="118"/>
      <c r="O46" s="118"/>
      <c r="P46" s="118"/>
      <c r="Q46" s="118"/>
    </row>
    <row r="47" ht="21.95" customHeight="1" spans="1:17">
      <c r="A47" s="72" t="s">
        <v>2834</v>
      </c>
      <c r="B47" s="73"/>
      <c r="C47" s="74">
        <v>8485</v>
      </c>
      <c r="D47" s="74"/>
      <c r="E47" s="74">
        <v>11850</v>
      </c>
      <c r="F47" s="78">
        <v>11330</v>
      </c>
      <c r="G47" s="120"/>
      <c r="H47" s="121">
        <f t="shared" si="9"/>
        <v>1.33529758397171</v>
      </c>
      <c r="I47" s="130"/>
      <c r="J47" s="131">
        <f t="shared" si="10"/>
        <v>0.956118143459916</v>
      </c>
      <c r="K47" s="118"/>
      <c r="L47" s="118"/>
      <c r="M47" s="118"/>
      <c r="N47" s="118"/>
      <c r="O47" s="118"/>
      <c r="P47" s="118"/>
      <c r="Q47" s="118"/>
    </row>
    <row r="48" ht="21.95" customHeight="1" spans="1:17">
      <c r="A48" s="72" t="s">
        <v>2835</v>
      </c>
      <c r="B48" s="73">
        <v>39</v>
      </c>
      <c r="C48" s="74">
        <v>271</v>
      </c>
      <c r="D48" s="74"/>
      <c r="E48" s="74">
        <v>70</v>
      </c>
      <c r="F48" s="78">
        <v>67</v>
      </c>
      <c r="G48" s="120">
        <f>F48/B48-1</f>
        <v>0.717948717948718</v>
      </c>
      <c r="H48" s="121">
        <f t="shared" si="9"/>
        <v>0.247232472324723</v>
      </c>
      <c r="I48" s="130"/>
      <c r="J48" s="131">
        <f t="shared" si="10"/>
        <v>0.957142857142857</v>
      </c>
      <c r="K48" s="118"/>
      <c r="L48" s="118"/>
      <c r="M48" s="118"/>
      <c r="N48" s="118"/>
      <c r="O48" s="118"/>
      <c r="P48" s="118"/>
      <c r="Q48" s="118"/>
    </row>
    <row r="49" ht="21.95" customHeight="1" spans="1:17">
      <c r="A49" s="72" t="s">
        <v>2836</v>
      </c>
      <c r="B49" s="73"/>
      <c r="C49" s="74"/>
      <c r="D49" s="74"/>
      <c r="E49" s="74"/>
      <c r="F49" s="78"/>
      <c r="G49" s="120"/>
      <c r="H49" s="121"/>
      <c r="I49" s="130"/>
      <c r="J49" s="131"/>
      <c r="K49" s="118"/>
      <c r="L49" s="118"/>
      <c r="M49" s="118"/>
      <c r="N49" s="118"/>
      <c r="O49" s="118"/>
      <c r="P49" s="118"/>
      <c r="Q49" s="118"/>
    </row>
    <row r="50" ht="23.25" customHeight="1" spans="1:17">
      <c r="A50" s="85" t="s">
        <v>2837</v>
      </c>
      <c r="B50" s="73">
        <f>SUM(B51:B54)</f>
        <v>0</v>
      </c>
      <c r="C50" s="74">
        <f>SUM(C51:C53)</f>
        <v>0</v>
      </c>
      <c r="D50" s="74"/>
      <c r="E50" s="74"/>
      <c r="F50" s="78">
        <f>SUM(F51:F54)</f>
        <v>0</v>
      </c>
      <c r="G50" s="120"/>
      <c r="H50" s="121"/>
      <c r="I50" s="130"/>
      <c r="J50" s="131"/>
      <c r="K50" s="118"/>
      <c r="L50" s="118"/>
      <c r="M50" s="118"/>
      <c r="N50" s="118"/>
      <c r="O50" s="118"/>
      <c r="P50" s="118"/>
      <c r="Q50" s="118"/>
    </row>
    <row r="51" ht="21.95" customHeight="1" spans="1:17">
      <c r="A51" s="72" t="s">
        <v>2838</v>
      </c>
      <c r="B51" s="73"/>
      <c r="C51" s="74"/>
      <c r="D51" s="74"/>
      <c r="E51" s="74"/>
      <c r="F51" s="78"/>
      <c r="G51" s="120"/>
      <c r="H51" s="121"/>
      <c r="I51" s="130"/>
      <c r="J51" s="131"/>
      <c r="K51" s="118"/>
      <c r="L51" s="118"/>
      <c r="M51" s="118"/>
      <c r="N51" s="118"/>
      <c r="O51" s="118"/>
      <c r="P51" s="118"/>
      <c r="Q51" s="118"/>
    </row>
    <row r="52" ht="21.95" customHeight="1" spans="1:17">
      <c r="A52" s="72" t="s">
        <v>2839</v>
      </c>
      <c r="B52" s="73"/>
      <c r="C52" s="74"/>
      <c r="D52" s="74"/>
      <c r="E52" s="74"/>
      <c r="F52" s="78"/>
      <c r="G52" s="120"/>
      <c r="H52" s="121"/>
      <c r="I52" s="130"/>
      <c r="J52" s="131"/>
      <c r="K52" s="118"/>
      <c r="L52" s="118"/>
      <c r="M52" s="118"/>
      <c r="N52" s="118"/>
      <c r="O52" s="118"/>
      <c r="P52" s="118"/>
      <c r="Q52" s="118"/>
    </row>
    <row r="53" ht="21.95" customHeight="1" spans="1:17">
      <c r="A53" s="72" t="s">
        <v>2840</v>
      </c>
      <c r="B53" s="73"/>
      <c r="C53" s="74"/>
      <c r="D53" s="74"/>
      <c r="E53" s="74"/>
      <c r="F53" s="78"/>
      <c r="G53" s="120"/>
      <c r="H53" s="121"/>
      <c r="I53" s="130"/>
      <c r="J53" s="131"/>
      <c r="K53" s="118"/>
      <c r="L53" s="118"/>
      <c r="M53" s="118"/>
      <c r="N53" s="118"/>
      <c r="O53" s="118"/>
      <c r="P53" s="118"/>
      <c r="Q53" s="118"/>
    </row>
    <row r="54" ht="21.95" customHeight="1" spans="1:17">
      <c r="A54" s="72" t="s">
        <v>2841</v>
      </c>
      <c r="B54" s="73"/>
      <c r="C54" s="74"/>
      <c r="D54" s="74"/>
      <c r="E54" s="74"/>
      <c r="F54" s="78"/>
      <c r="G54" s="120"/>
      <c r="H54" s="121"/>
      <c r="I54" s="130"/>
      <c r="J54" s="131"/>
      <c r="K54" s="118"/>
      <c r="L54" s="118"/>
      <c r="M54" s="118"/>
      <c r="N54" s="118"/>
      <c r="O54" s="118"/>
      <c r="P54" s="118"/>
      <c r="Q54" s="118"/>
    </row>
    <row r="55" ht="21.95" customHeight="1" spans="1:17">
      <c r="A55" s="85" t="s">
        <v>2842</v>
      </c>
      <c r="B55" s="73"/>
      <c r="C55" s="74"/>
      <c r="D55" s="74"/>
      <c r="E55" s="74"/>
      <c r="F55" s="78"/>
      <c r="G55" s="120"/>
      <c r="H55" s="121"/>
      <c r="I55" s="130"/>
      <c r="J55" s="131"/>
      <c r="K55" s="118"/>
      <c r="L55" s="118"/>
      <c r="M55" s="118"/>
      <c r="N55" s="118"/>
      <c r="O55" s="118"/>
      <c r="P55" s="118"/>
      <c r="Q55" s="118"/>
    </row>
    <row r="56" spans="1:17">
      <c r="A56" s="85"/>
      <c r="B56" s="74"/>
      <c r="C56" s="74"/>
      <c r="D56" s="74"/>
      <c r="E56" s="74"/>
      <c r="F56" s="78"/>
      <c r="G56" s="120"/>
      <c r="H56" s="121"/>
      <c r="I56" s="130"/>
      <c r="J56" s="131"/>
      <c r="K56" s="118"/>
      <c r="L56" s="118"/>
      <c r="M56" s="118"/>
      <c r="N56" s="118"/>
      <c r="O56" s="118"/>
      <c r="P56" s="118"/>
      <c r="Q56" s="118"/>
    </row>
    <row r="57" ht="23.25" customHeight="1" spans="1:17">
      <c r="A57" s="123" t="s">
        <v>70</v>
      </c>
      <c r="B57" s="88">
        <f t="shared" ref="B57:F57" si="11">SUM(B4,B10,B15,B20,B25,B30,B35,B40,B45,B50,B55)</f>
        <v>22759</v>
      </c>
      <c r="C57" s="88">
        <f t="shared" si="11"/>
        <v>55982</v>
      </c>
      <c r="D57" s="88"/>
      <c r="E57" s="88">
        <f>SUM(E4,E10,E15,E20,E25,E30,E35,E40,E45,E50,E55)</f>
        <v>54545</v>
      </c>
      <c r="F57" s="89">
        <f t="shared" si="11"/>
        <v>57185</v>
      </c>
      <c r="G57" s="120">
        <f t="shared" ref="G57:G62" si="12">F57/B57-1</f>
        <v>1.51263236521816</v>
      </c>
      <c r="H57" s="121">
        <f t="shared" ref="H57:H62" si="13">F57/C57</f>
        <v>1.0214890500518</v>
      </c>
      <c r="I57" s="130"/>
      <c r="J57" s="131">
        <f t="shared" ref="J56:J64" si="14">F57/E57</f>
        <v>1.04840040333669</v>
      </c>
      <c r="K57" s="118"/>
      <c r="L57" s="118"/>
      <c r="M57" s="118"/>
      <c r="N57" s="118"/>
      <c r="O57" s="118"/>
      <c r="P57" s="118"/>
      <c r="Q57" s="118"/>
    </row>
    <row r="58" ht="23.25" customHeight="1" spans="1:17">
      <c r="A58" s="85" t="s">
        <v>2843</v>
      </c>
      <c r="B58" s="88">
        <f t="shared" ref="B58:F58" si="15">B59+B61</f>
        <v>16189</v>
      </c>
      <c r="C58" s="88">
        <f t="shared" si="15"/>
        <v>19492</v>
      </c>
      <c r="D58" s="88"/>
      <c r="E58" s="88">
        <f>E59+E61</f>
        <v>23385</v>
      </c>
      <c r="F58" s="89">
        <f t="shared" si="15"/>
        <v>23502</v>
      </c>
      <c r="G58" s="120">
        <f t="shared" si="12"/>
        <v>0.451726480943851</v>
      </c>
      <c r="H58" s="121">
        <f t="shared" si="13"/>
        <v>1.20572542581572</v>
      </c>
      <c r="I58" s="130"/>
      <c r="J58" s="131">
        <f t="shared" si="14"/>
        <v>1.00500320718409</v>
      </c>
      <c r="K58" s="118"/>
      <c r="L58" s="118"/>
      <c r="M58" s="118"/>
      <c r="N58" s="118"/>
      <c r="O58" s="118"/>
      <c r="P58" s="118"/>
      <c r="Q58" s="118"/>
    </row>
    <row r="59" ht="23.25" customHeight="1" spans="1:17">
      <c r="A59" s="72" t="s">
        <v>2526</v>
      </c>
      <c r="B59" s="74">
        <f t="shared" ref="B59:F59" si="16">SUM(B60)</f>
        <v>11139</v>
      </c>
      <c r="C59" s="74">
        <f t="shared" si="16"/>
        <v>12432</v>
      </c>
      <c r="D59" s="74"/>
      <c r="E59" s="74">
        <v>17861</v>
      </c>
      <c r="F59" s="78">
        <f t="shared" si="16"/>
        <v>17861</v>
      </c>
      <c r="G59" s="120">
        <f t="shared" si="12"/>
        <v>0.60346530209175</v>
      </c>
      <c r="H59" s="121">
        <f t="shared" si="13"/>
        <v>1.43669562419562</v>
      </c>
      <c r="I59" s="130"/>
      <c r="J59" s="131">
        <f t="shared" si="14"/>
        <v>1</v>
      </c>
      <c r="K59" s="118"/>
      <c r="L59" s="118"/>
      <c r="M59" s="118"/>
      <c r="N59" s="118"/>
      <c r="O59" s="118"/>
      <c r="P59" s="118"/>
      <c r="Q59" s="118"/>
    </row>
    <row r="60" ht="23.25" customHeight="1" spans="1:17">
      <c r="A60" s="72" t="s">
        <v>2844</v>
      </c>
      <c r="B60" s="68">
        <v>11139</v>
      </c>
      <c r="C60" s="69">
        <v>12432</v>
      </c>
      <c r="D60" s="74"/>
      <c r="E60" s="74">
        <v>17861</v>
      </c>
      <c r="F60" s="78">
        <v>17861</v>
      </c>
      <c r="G60" s="120">
        <f t="shared" si="12"/>
        <v>0.60346530209175</v>
      </c>
      <c r="H60" s="121">
        <f t="shared" si="13"/>
        <v>1.43669562419562</v>
      </c>
      <c r="I60" s="130"/>
      <c r="J60" s="131">
        <f t="shared" si="14"/>
        <v>1</v>
      </c>
      <c r="K60" s="118"/>
      <c r="L60" s="118"/>
      <c r="M60" s="118"/>
      <c r="N60" s="118"/>
      <c r="O60" s="118"/>
      <c r="P60" s="118"/>
      <c r="Q60" s="118"/>
    </row>
    <row r="61" ht="23.25" customHeight="1" spans="1:17">
      <c r="A61" s="72" t="s">
        <v>2845</v>
      </c>
      <c r="B61" s="74">
        <f t="shared" ref="B61:F61" si="17">SUM(B62:B63)</f>
        <v>5050</v>
      </c>
      <c r="C61" s="74">
        <f t="shared" si="17"/>
        <v>7060</v>
      </c>
      <c r="D61" s="74"/>
      <c r="E61" s="74">
        <f>SUM(E62:E63)</f>
        <v>5524</v>
      </c>
      <c r="F61" s="78">
        <f t="shared" si="17"/>
        <v>5641</v>
      </c>
      <c r="G61" s="120">
        <f t="shared" si="12"/>
        <v>0.117029702970297</v>
      </c>
      <c r="H61" s="121">
        <f t="shared" si="13"/>
        <v>0.799008498583569</v>
      </c>
      <c r="I61" s="130"/>
      <c r="J61" s="131">
        <f t="shared" si="14"/>
        <v>1.02118030412744</v>
      </c>
      <c r="K61" s="118"/>
      <c r="L61" s="118"/>
      <c r="M61" s="118"/>
      <c r="N61" s="118"/>
      <c r="O61" s="118"/>
      <c r="P61" s="118"/>
      <c r="Q61" s="118"/>
    </row>
    <row r="62" ht="23.25" customHeight="1" spans="1:17">
      <c r="A62" s="72" t="s">
        <v>2846</v>
      </c>
      <c r="B62" s="74">
        <v>5050</v>
      </c>
      <c r="C62" s="74">
        <v>7060</v>
      </c>
      <c r="D62" s="74"/>
      <c r="E62" s="74">
        <v>5524</v>
      </c>
      <c r="F62" s="78">
        <v>5641</v>
      </c>
      <c r="G62" s="120">
        <f t="shared" si="12"/>
        <v>0.117029702970297</v>
      </c>
      <c r="H62" s="121">
        <f t="shared" si="13"/>
        <v>0.799008498583569</v>
      </c>
      <c r="I62" s="130"/>
      <c r="J62" s="131">
        <f t="shared" si="14"/>
        <v>1.02118030412744</v>
      </c>
      <c r="K62" s="118"/>
      <c r="L62" s="118"/>
      <c r="M62" s="118"/>
      <c r="N62" s="118"/>
      <c r="O62" s="118"/>
      <c r="P62" s="118"/>
      <c r="Q62" s="118"/>
    </row>
    <row r="63" spans="1:17">
      <c r="A63" s="72" t="s">
        <v>2847</v>
      </c>
      <c r="B63" s="74"/>
      <c r="C63" s="74"/>
      <c r="D63" s="74"/>
      <c r="E63" s="74"/>
      <c r="F63" s="78"/>
      <c r="G63" s="120"/>
      <c r="H63" s="121"/>
      <c r="I63" s="130"/>
      <c r="J63" s="131"/>
      <c r="K63" s="118"/>
      <c r="L63" s="118"/>
      <c r="M63" s="118"/>
      <c r="N63" s="118"/>
      <c r="O63" s="118"/>
      <c r="P63" s="118"/>
      <c r="Q63" s="118"/>
    </row>
    <row r="64" ht="23.25" customHeight="1" spans="1:17">
      <c r="A64" s="123" t="s">
        <v>2848</v>
      </c>
      <c r="B64" s="88">
        <f t="shared" ref="B64:F64" si="18">SUM(B57:B58)</f>
        <v>38948</v>
      </c>
      <c r="C64" s="88">
        <f t="shared" si="18"/>
        <v>75474</v>
      </c>
      <c r="D64" s="88"/>
      <c r="E64" s="88">
        <f>SUM(E57:E58)</f>
        <v>77930</v>
      </c>
      <c r="F64" s="89">
        <f t="shared" si="18"/>
        <v>80687</v>
      </c>
      <c r="G64" s="120">
        <f>F64/B64-1</f>
        <v>1.07165964876245</v>
      </c>
      <c r="H64" s="121">
        <f>F64/C64</f>
        <v>1.06907014336063</v>
      </c>
      <c r="I64" s="130"/>
      <c r="J64" s="131">
        <f t="shared" si="14"/>
        <v>1.0353779032465</v>
      </c>
      <c r="K64" s="118"/>
      <c r="L64" s="118"/>
      <c r="M64" s="118"/>
      <c r="N64" s="118"/>
      <c r="O64" s="118"/>
      <c r="P64" s="118"/>
      <c r="Q64" s="118"/>
    </row>
    <row r="65" ht="71.25" customHeight="1" spans="1:17">
      <c r="A65" s="132" t="s">
        <v>2849</v>
      </c>
      <c r="B65" s="132"/>
      <c r="C65" s="132"/>
      <c r="D65" s="132"/>
      <c r="E65" s="132"/>
      <c r="F65" s="133"/>
      <c r="G65" s="132"/>
      <c r="H65" s="132"/>
      <c r="I65" s="132"/>
      <c r="J65" s="132"/>
      <c r="K65" s="118"/>
      <c r="L65" s="118"/>
      <c r="M65" s="118"/>
      <c r="N65" s="118"/>
      <c r="O65" s="118"/>
      <c r="P65" s="118"/>
      <c r="Q65" s="118"/>
    </row>
    <row r="66" spans="1:17">
      <c r="A66" s="118"/>
      <c r="B66" s="118"/>
      <c r="C66" s="118"/>
      <c r="D66" s="118"/>
      <c r="E66" s="118"/>
      <c r="F66" s="116"/>
      <c r="G66" s="134"/>
      <c r="H66" s="118"/>
      <c r="I66" s="118"/>
      <c r="J66" s="127"/>
      <c r="K66" s="118"/>
      <c r="L66" s="118"/>
      <c r="M66" s="118"/>
      <c r="N66" s="118"/>
      <c r="O66" s="118"/>
      <c r="P66" s="118"/>
      <c r="Q66" s="118"/>
    </row>
    <row r="67" spans="1:17">
      <c r="A67" s="118"/>
      <c r="B67" s="118"/>
      <c r="C67" s="118"/>
      <c r="D67" s="118"/>
      <c r="E67" s="118"/>
      <c r="F67" s="116"/>
      <c r="G67" s="134"/>
      <c r="H67" s="118"/>
      <c r="I67" s="118"/>
      <c r="J67" s="127"/>
      <c r="K67" s="118"/>
      <c r="L67" s="118"/>
      <c r="M67" s="118"/>
      <c r="N67" s="118"/>
      <c r="O67" s="118"/>
      <c r="P67" s="118"/>
      <c r="Q67" s="118"/>
    </row>
    <row r="68" spans="1:17">
      <c r="A68" s="118"/>
      <c r="B68" s="118"/>
      <c r="C68" s="118"/>
      <c r="D68" s="118"/>
      <c r="E68" s="118"/>
      <c r="F68" s="116"/>
      <c r="G68" s="134"/>
      <c r="H68" s="118"/>
      <c r="I68" s="118"/>
      <c r="J68" s="127"/>
      <c r="K68" s="118"/>
      <c r="L68" s="118"/>
      <c r="M68" s="118"/>
      <c r="N68" s="118"/>
      <c r="O68" s="118"/>
      <c r="P68" s="118"/>
      <c r="Q68" s="118"/>
    </row>
    <row r="69" spans="1:17">
      <c r="A69" s="118"/>
      <c r="B69" s="118"/>
      <c r="C69" s="118"/>
      <c r="D69" s="118"/>
      <c r="E69" s="118"/>
      <c r="F69" s="116"/>
      <c r="G69" s="135"/>
      <c r="H69" s="118"/>
      <c r="I69" s="118"/>
      <c r="J69" s="127"/>
      <c r="K69" s="118"/>
      <c r="L69" s="118"/>
      <c r="M69" s="118"/>
      <c r="N69" s="118"/>
      <c r="O69" s="118"/>
      <c r="P69" s="118"/>
      <c r="Q69" s="118"/>
    </row>
    <row r="70" spans="1:17">
      <c r="A70" s="118"/>
      <c r="B70" s="118"/>
      <c r="C70" s="118"/>
      <c r="D70" s="118"/>
      <c r="E70" s="118"/>
      <c r="F70" s="116"/>
      <c r="G70" s="134"/>
      <c r="H70" s="118"/>
      <c r="I70" s="118"/>
      <c r="J70" s="127"/>
      <c r="K70" s="118"/>
      <c r="L70" s="118"/>
      <c r="M70" s="118"/>
      <c r="N70" s="118"/>
      <c r="O70" s="118"/>
      <c r="P70" s="118"/>
      <c r="Q70" s="118"/>
    </row>
    <row r="71" spans="1:17">
      <c r="A71" s="118"/>
      <c r="B71" s="118"/>
      <c r="C71" s="118"/>
      <c r="D71" s="118"/>
      <c r="E71" s="118"/>
      <c r="F71" s="116"/>
      <c r="G71" s="134"/>
      <c r="H71" s="118"/>
      <c r="I71" s="118"/>
      <c r="J71" s="127"/>
      <c r="K71" s="118"/>
      <c r="L71" s="118"/>
      <c r="M71" s="118"/>
      <c r="N71" s="118"/>
      <c r="O71" s="118"/>
      <c r="P71" s="118"/>
      <c r="Q71" s="118"/>
    </row>
    <row r="72" spans="1:17">
      <c r="A72" s="118"/>
      <c r="B72" s="118"/>
      <c r="C72" s="118"/>
      <c r="D72" s="118"/>
      <c r="E72" s="118"/>
      <c r="F72" s="116"/>
      <c r="G72" s="134"/>
      <c r="H72" s="118"/>
      <c r="I72" s="118"/>
      <c r="J72" s="127"/>
      <c r="K72" s="118"/>
      <c r="L72" s="118"/>
      <c r="M72" s="118"/>
      <c r="N72" s="118"/>
      <c r="O72" s="118"/>
      <c r="P72" s="118"/>
      <c r="Q72" s="118"/>
    </row>
    <row r="73" spans="1:17">
      <c r="A73" s="118"/>
      <c r="B73" s="118"/>
      <c r="C73" s="118"/>
      <c r="D73" s="118"/>
      <c r="E73" s="118"/>
      <c r="F73" s="116"/>
      <c r="G73" s="134"/>
      <c r="H73" s="118"/>
      <c r="I73" s="118"/>
      <c r="J73" s="127"/>
      <c r="K73" s="118"/>
      <c r="L73" s="118"/>
      <c r="M73" s="118"/>
      <c r="N73" s="118"/>
      <c r="O73" s="118"/>
      <c r="P73" s="118"/>
      <c r="Q73" s="118"/>
    </row>
    <row r="74" spans="1:17">
      <c r="A74" s="118"/>
      <c r="B74" s="118"/>
      <c r="C74" s="118"/>
      <c r="D74" s="118"/>
      <c r="E74" s="118"/>
      <c r="F74" s="116"/>
      <c r="G74" s="134"/>
      <c r="H74" s="118"/>
      <c r="I74" s="118"/>
      <c r="J74" s="127"/>
      <c r="K74" s="118"/>
      <c r="L74" s="118"/>
      <c r="M74" s="118"/>
      <c r="N74" s="118"/>
      <c r="O74" s="118"/>
      <c r="P74" s="118"/>
      <c r="Q74" s="118"/>
    </row>
    <row r="75" spans="1:17">
      <c r="A75" s="118"/>
      <c r="B75" s="118"/>
      <c r="C75" s="118"/>
      <c r="D75" s="118"/>
      <c r="E75" s="118"/>
      <c r="F75" s="116"/>
      <c r="G75" s="134"/>
      <c r="H75" s="118"/>
      <c r="I75" s="118"/>
      <c r="J75" s="127"/>
      <c r="K75" s="118"/>
      <c r="L75" s="118"/>
      <c r="M75" s="118"/>
      <c r="N75" s="118"/>
      <c r="O75" s="118"/>
      <c r="P75" s="118"/>
      <c r="Q75" s="118"/>
    </row>
    <row r="76" spans="1:17">
      <c r="A76" s="118"/>
      <c r="B76" s="118"/>
      <c r="C76" s="118"/>
      <c r="D76" s="118"/>
      <c r="E76" s="118"/>
      <c r="F76" s="116"/>
      <c r="G76" s="134"/>
      <c r="H76" s="118"/>
      <c r="I76" s="118"/>
      <c r="J76" s="127"/>
      <c r="K76" s="118"/>
      <c r="L76" s="118"/>
      <c r="M76" s="118"/>
      <c r="N76" s="118"/>
      <c r="O76" s="118"/>
      <c r="P76" s="118"/>
      <c r="Q76" s="118"/>
    </row>
    <row r="77" spans="1:17">
      <c r="A77" s="118"/>
      <c r="B77" s="118"/>
      <c r="C77" s="118"/>
      <c r="D77" s="118"/>
      <c r="E77" s="118"/>
      <c r="F77" s="116"/>
      <c r="G77" s="134"/>
      <c r="H77" s="118"/>
      <c r="I77" s="118"/>
      <c r="J77" s="127"/>
      <c r="K77" s="118"/>
      <c r="L77" s="118"/>
      <c r="M77" s="118"/>
      <c r="N77" s="118"/>
      <c r="O77" s="118"/>
      <c r="P77" s="118"/>
      <c r="Q77" s="118"/>
    </row>
    <row r="78" spans="1:17">
      <c r="A78" s="118"/>
      <c r="B78" s="118"/>
      <c r="C78" s="118"/>
      <c r="D78" s="118"/>
      <c r="E78" s="118"/>
      <c r="F78" s="116"/>
      <c r="G78" s="134"/>
      <c r="H78" s="118"/>
      <c r="I78" s="118"/>
      <c r="J78" s="127"/>
      <c r="K78" s="118"/>
      <c r="L78" s="118"/>
      <c r="M78" s="118"/>
      <c r="N78" s="118"/>
      <c r="O78" s="118"/>
      <c r="P78" s="118"/>
      <c r="Q78" s="118"/>
    </row>
    <row r="79" spans="1:17">
      <c r="A79" s="118"/>
      <c r="B79" s="118"/>
      <c r="C79" s="118"/>
      <c r="D79" s="118"/>
      <c r="E79" s="118"/>
      <c r="F79" s="116"/>
      <c r="G79" s="134"/>
      <c r="H79" s="118"/>
      <c r="I79" s="118"/>
      <c r="J79" s="127"/>
      <c r="K79" s="118"/>
      <c r="L79" s="118"/>
      <c r="M79" s="118"/>
      <c r="N79" s="118"/>
      <c r="O79" s="118"/>
      <c r="P79" s="118"/>
      <c r="Q79" s="118"/>
    </row>
    <row r="80" spans="1:17">
      <c r="A80" s="118"/>
      <c r="B80" s="118"/>
      <c r="C80" s="118"/>
      <c r="D80" s="118"/>
      <c r="E80" s="118"/>
      <c r="F80" s="116"/>
      <c r="G80" s="134"/>
      <c r="H80" s="118"/>
      <c r="I80" s="118"/>
      <c r="J80" s="127"/>
      <c r="K80" s="118"/>
      <c r="L80" s="118"/>
      <c r="M80" s="118"/>
      <c r="N80" s="118"/>
      <c r="O80" s="118"/>
      <c r="P80" s="118"/>
      <c r="Q80" s="118"/>
    </row>
    <row r="81" spans="1:17">
      <c r="A81" s="118"/>
      <c r="B81" s="118"/>
      <c r="C81" s="118"/>
      <c r="D81" s="118"/>
      <c r="E81" s="118"/>
      <c r="F81" s="116"/>
      <c r="G81" s="134"/>
      <c r="H81" s="118"/>
      <c r="I81" s="118"/>
      <c r="J81" s="127"/>
      <c r="K81" s="118"/>
      <c r="L81" s="118"/>
      <c r="M81" s="118"/>
      <c r="N81" s="118"/>
      <c r="O81" s="118"/>
      <c r="P81" s="118"/>
      <c r="Q81" s="118"/>
    </row>
    <row r="82" spans="1:17">
      <c r="A82" s="118"/>
      <c r="B82" s="118"/>
      <c r="C82" s="118"/>
      <c r="D82" s="118"/>
      <c r="E82" s="118"/>
      <c r="F82" s="116"/>
      <c r="G82" s="134"/>
      <c r="H82" s="118"/>
      <c r="I82" s="118"/>
      <c r="J82" s="127"/>
      <c r="K82" s="118"/>
      <c r="L82" s="118"/>
      <c r="M82" s="118"/>
      <c r="N82" s="118"/>
      <c r="O82" s="118"/>
      <c r="P82" s="118"/>
      <c r="Q82" s="118"/>
    </row>
    <row r="83" spans="1:17">
      <c r="A83" s="118"/>
      <c r="B83" s="118"/>
      <c r="C83" s="118"/>
      <c r="D83" s="118"/>
      <c r="E83" s="118"/>
      <c r="F83" s="116"/>
      <c r="G83" s="134"/>
      <c r="H83" s="118"/>
      <c r="I83" s="118"/>
      <c r="J83" s="127"/>
      <c r="K83" s="118"/>
      <c r="L83" s="118"/>
      <c r="M83" s="118"/>
      <c r="N83" s="118"/>
      <c r="O83" s="118"/>
      <c r="P83" s="118"/>
      <c r="Q83" s="118"/>
    </row>
    <row r="84" spans="1:17">
      <c r="A84" s="118"/>
      <c r="B84" s="118"/>
      <c r="C84" s="118"/>
      <c r="D84" s="118"/>
      <c r="E84" s="118"/>
      <c r="F84" s="116"/>
      <c r="G84" s="134"/>
      <c r="H84" s="118"/>
      <c r="I84" s="118"/>
      <c r="J84" s="127"/>
      <c r="K84" s="118"/>
      <c r="L84" s="118"/>
      <c r="M84" s="118"/>
      <c r="N84" s="118"/>
      <c r="O84" s="118"/>
      <c r="P84" s="118"/>
      <c r="Q84" s="118"/>
    </row>
    <row r="85" spans="1:17">
      <c r="A85" s="118"/>
      <c r="B85" s="118"/>
      <c r="C85" s="118"/>
      <c r="D85" s="118"/>
      <c r="E85" s="118"/>
      <c r="F85" s="116"/>
      <c r="G85" s="134"/>
      <c r="H85" s="118"/>
      <c r="I85" s="118"/>
      <c r="J85" s="127"/>
      <c r="K85" s="118"/>
      <c r="L85" s="118"/>
      <c r="M85" s="118"/>
      <c r="N85" s="118"/>
      <c r="O85" s="118"/>
      <c r="P85" s="118"/>
      <c r="Q85" s="118"/>
    </row>
    <row r="86" spans="1:17">
      <c r="A86" s="118"/>
      <c r="B86" s="118"/>
      <c r="C86" s="118"/>
      <c r="D86" s="118"/>
      <c r="E86" s="118"/>
      <c r="F86" s="116"/>
      <c r="G86" s="134"/>
      <c r="H86" s="118"/>
      <c r="I86" s="118"/>
      <c r="J86" s="127"/>
      <c r="K86" s="118"/>
      <c r="L86" s="118"/>
      <c r="M86" s="118"/>
      <c r="N86" s="118"/>
      <c r="O86" s="118"/>
      <c r="P86" s="118"/>
      <c r="Q86" s="118"/>
    </row>
    <row r="87" spans="1:17">
      <c r="A87" s="118"/>
      <c r="B87" s="118"/>
      <c r="C87" s="118"/>
      <c r="D87" s="118"/>
      <c r="E87" s="118"/>
      <c r="F87" s="116"/>
      <c r="G87" s="134"/>
      <c r="H87" s="118"/>
      <c r="I87" s="118"/>
      <c r="J87" s="127"/>
      <c r="K87" s="118"/>
      <c r="L87" s="118"/>
      <c r="M87" s="118"/>
      <c r="N87" s="118"/>
      <c r="O87" s="118"/>
      <c r="P87" s="118"/>
      <c r="Q87" s="118"/>
    </row>
    <row r="88" spans="1:17">
      <c r="A88" s="118"/>
      <c r="B88" s="118"/>
      <c r="C88" s="118"/>
      <c r="D88" s="118"/>
      <c r="E88" s="118"/>
      <c r="F88" s="116"/>
      <c r="G88" s="134"/>
      <c r="H88" s="118"/>
      <c r="I88" s="118"/>
      <c r="J88" s="127"/>
      <c r="K88" s="118"/>
      <c r="L88" s="118"/>
      <c r="M88" s="118"/>
      <c r="N88" s="118"/>
      <c r="O88" s="118"/>
      <c r="P88" s="118"/>
      <c r="Q88" s="118"/>
    </row>
    <row r="89" spans="1:17">
      <c r="A89" s="118"/>
      <c r="B89" s="118"/>
      <c r="C89" s="118"/>
      <c r="D89" s="118"/>
      <c r="E89" s="118"/>
      <c r="F89" s="116"/>
      <c r="G89" s="134"/>
      <c r="H89" s="118"/>
      <c r="I89" s="118"/>
      <c r="J89" s="127"/>
      <c r="K89" s="118"/>
      <c r="L89" s="118"/>
      <c r="M89" s="118"/>
      <c r="N89" s="118"/>
      <c r="O89" s="118"/>
      <c r="P89" s="118"/>
      <c r="Q89" s="118"/>
    </row>
    <row r="90" spans="1:17">
      <c r="A90" s="118"/>
      <c r="B90" s="118"/>
      <c r="C90" s="118"/>
      <c r="D90" s="118"/>
      <c r="E90" s="118"/>
      <c r="F90" s="116"/>
      <c r="G90" s="134"/>
      <c r="H90" s="118"/>
      <c r="I90" s="118"/>
      <c r="J90" s="127"/>
      <c r="K90" s="118"/>
      <c r="L90" s="118"/>
      <c r="M90" s="118"/>
      <c r="N90" s="118"/>
      <c r="O90" s="118"/>
      <c r="P90" s="118"/>
      <c r="Q90" s="118"/>
    </row>
    <row r="91" spans="1:17">
      <c r="A91" s="118"/>
      <c r="B91" s="118"/>
      <c r="C91" s="118"/>
      <c r="D91" s="118"/>
      <c r="E91" s="118"/>
      <c r="F91" s="116"/>
      <c r="G91" s="134"/>
      <c r="H91" s="118"/>
      <c r="I91" s="118"/>
      <c r="J91" s="127"/>
      <c r="K91" s="118"/>
      <c r="L91" s="118"/>
      <c r="M91" s="118"/>
      <c r="N91" s="118"/>
      <c r="O91" s="118"/>
      <c r="P91" s="118"/>
      <c r="Q91" s="118"/>
    </row>
    <row r="92" spans="1:17">
      <c r="A92" s="118"/>
      <c r="B92" s="118"/>
      <c r="C92" s="118"/>
      <c r="D92" s="118"/>
      <c r="E92" s="118"/>
      <c r="F92" s="116"/>
      <c r="G92" s="134"/>
      <c r="H92" s="118"/>
      <c r="I92" s="118"/>
      <c r="J92" s="127"/>
      <c r="K92" s="118"/>
      <c r="L92" s="118"/>
      <c r="M92" s="118"/>
      <c r="N92" s="118"/>
      <c r="O92" s="118"/>
      <c r="P92" s="118"/>
      <c r="Q92" s="118"/>
    </row>
    <row r="93" spans="1:17">
      <c r="A93" s="118"/>
      <c r="B93" s="118"/>
      <c r="C93" s="118"/>
      <c r="D93" s="118"/>
      <c r="E93" s="118"/>
      <c r="F93" s="116"/>
      <c r="G93" s="134"/>
      <c r="H93" s="118"/>
      <c r="I93" s="118"/>
      <c r="J93" s="127"/>
      <c r="K93" s="118"/>
      <c r="L93" s="118"/>
      <c r="M93" s="118"/>
      <c r="N93" s="118"/>
      <c r="O93" s="118"/>
      <c r="P93" s="118"/>
      <c r="Q93" s="118"/>
    </row>
    <row r="94" spans="1:17">
      <c r="A94" s="118"/>
      <c r="B94" s="118"/>
      <c r="C94" s="118"/>
      <c r="D94" s="118"/>
      <c r="E94" s="118"/>
      <c r="F94" s="116"/>
      <c r="G94" s="134"/>
      <c r="H94" s="118"/>
      <c r="I94" s="118"/>
      <c r="J94" s="127"/>
      <c r="K94" s="118"/>
      <c r="L94" s="118"/>
      <c r="M94" s="118"/>
      <c r="N94" s="118"/>
      <c r="O94" s="118"/>
      <c r="P94" s="118"/>
      <c r="Q94" s="118"/>
    </row>
    <row r="95" spans="1:17">
      <c r="A95" s="118"/>
      <c r="B95" s="118"/>
      <c r="C95" s="118"/>
      <c r="D95" s="118"/>
      <c r="E95" s="118"/>
      <c r="F95" s="116"/>
      <c r="G95" s="134"/>
      <c r="H95" s="118"/>
      <c r="I95" s="118"/>
      <c r="J95" s="127"/>
      <c r="K95" s="118"/>
      <c r="L95" s="118"/>
      <c r="M95" s="118"/>
      <c r="N95" s="118"/>
      <c r="O95" s="118"/>
      <c r="P95" s="118"/>
      <c r="Q95" s="118"/>
    </row>
    <row r="96" spans="1:17">
      <c r="A96" s="118"/>
      <c r="B96" s="118"/>
      <c r="C96" s="118"/>
      <c r="D96" s="118"/>
      <c r="E96" s="118"/>
      <c r="F96" s="116"/>
      <c r="G96" s="134"/>
      <c r="H96" s="118"/>
      <c r="I96" s="118"/>
      <c r="J96" s="127"/>
      <c r="K96" s="118"/>
      <c r="L96" s="118"/>
      <c r="M96" s="118"/>
      <c r="N96" s="118"/>
      <c r="O96" s="118"/>
      <c r="P96" s="118"/>
      <c r="Q96" s="118"/>
    </row>
    <row r="97" hidden="1" spans="1:17">
      <c r="A97" s="118"/>
      <c r="B97" s="118"/>
      <c r="C97" s="118"/>
      <c r="D97" s="118"/>
      <c r="E97" s="118"/>
      <c r="F97" s="116"/>
      <c r="G97" s="134"/>
      <c r="H97" s="118"/>
      <c r="I97" s="118"/>
      <c r="J97" s="127"/>
      <c r="K97" s="118"/>
      <c r="L97" s="118"/>
      <c r="M97" s="118"/>
      <c r="N97" s="118"/>
      <c r="O97" s="118"/>
      <c r="P97" s="118"/>
      <c r="Q97" s="118"/>
    </row>
    <row r="98" hidden="1" spans="1:17">
      <c r="A98" s="118"/>
      <c r="B98" s="118"/>
      <c r="C98" s="118"/>
      <c r="D98" s="118"/>
      <c r="E98" s="118"/>
      <c r="F98" s="116"/>
      <c r="G98" s="134"/>
      <c r="H98" s="118"/>
      <c r="I98" s="118"/>
      <c r="J98" s="127"/>
      <c r="K98" s="118"/>
      <c r="L98" s="118"/>
      <c r="M98" s="118"/>
      <c r="N98" s="118"/>
      <c r="O98" s="118"/>
      <c r="P98" s="118"/>
      <c r="Q98" s="118"/>
    </row>
    <row r="99" hidden="1" spans="1:17">
      <c r="A99" s="118"/>
      <c r="B99" s="118"/>
      <c r="C99" s="118"/>
      <c r="D99" s="118"/>
      <c r="E99" s="118"/>
      <c r="F99" s="116"/>
      <c r="G99" s="134"/>
      <c r="H99" s="118"/>
      <c r="I99" s="118"/>
      <c r="J99" s="127"/>
      <c r="K99" s="118"/>
      <c r="L99" s="118"/>
      <c r="M99" s="118"/>
      <c r="N99" s="118"/>
      <c r="O99" s="118"/>
      <c r="P99" s="118"/>
      <c r="Q99" s="118"/>
    </row>
    <row r="100" hidden="1" spans="1:17">
      <c r="A100" s="118"/>
      <c r="B100" s="118"/>
      <c r="C100" s="118"/>
      <c r="D100" s="118"/>
      <c r="E100" s="118"/>
      <c r="F100" s="116"/>
      <c r="G100" s="134"/>
      <c r="H100" s="118"/>
      <c r="I100" s="118"/>
      <c r="J100" s="127"/>
      <c r="K100" s="118"/>
      <c r="L100" s="118"/>
      <c r="M100" s="118"/>
      <c r="N100" s="118"/>
      <c r="O100" s="118"/>
      <c r="P100" s="118"/>
      <c r="Q100" s="118"/>
    </row>
    <row r="101" hidden="1" spans="1:17">
      <c r="A101" s="118"/>
      <c r="B101" s="118"/>
      <c r="C101" s="118"/>
      <c r="D101" s="118"/>
      <c r="E101" s="118"/>
      <c r="F101" s="116"/>
      <c r="G101" s="134"/>
      <c r="H101" s="118"/>
      <c r="I101" s="118"/>
      <c r="J101" s="127"/>
      <c r="K101" s="118"/>
      <c r="L101" s="118"/>
      <c r="M101" s="118"/>
      <c r="N101" s="118"/>
      <c r="O101" s="118"/>
      <c r="P101" s="118"/>
      <c r="Q101" s="118"/>
    </row>
    <row r="102" hidden="1" spans="1:17">
      <c r="A102" s="118"/>
      <c r="B102" s="118"/>
      <c r="C102" s="118"/>
      <c r="D102" s="118"/>
      <c r="E102" s="118"/>
      <c r="F102" s="116"/>
      <c r="G102" s="134"/>
      <c r="H102" s="118"/>
      <c r="I102" s="118"/>
      <c r="J102" s="127"/>
      <c r="K102" s="118"/>
      <c r="L102" s="118"/>
      <c r="M102" s="118"/>
      <c r="N102" s="118"/>
      <c r="O102" s="118"/>
      <c r="P102" s="118"/>
      <c r="Q102" s="118"/>
    </row>
    <row r="103" hidden="1" spans="1:17">
      <c r="A103" s="118"/>
      <c r="B103" s="118"/>
      <c r="C103" s="118"/>
      <c r="D103" s="118"/>
      <c r="E103" s="118"/>
      <c r="F103" s="116"/>
      <c r="G103" s="134"/>
      <c r="H103" s="118"/>
      <c r="I103" s="118"/>
      <c r="J103" s="127"/>
      <c r="K103" s="118"/>
      <c r="L103" s="118"/>
      <c r="M103" s="118"/>
      <c r="N103" s="118"/>
      <c r="O103" s="118"/>
      <c r="P103" s="118"/>
      <c r="Q103" s="118"/>
    </row>
    <row r="104" spans="1:17">
      <c r="A104" s="118"/>
      <c r="B104" s="118"/>
      <c r="C104" s="118"/>
      <c r="D104" s="118"/>
      <c r="E104" s="118"/>
      <c r="F104" s="116"/>
      <c r="G104" s="134"/>
      <c r="H104" s="118"/>
      <c r="I104" s="118"/>
      <c r="J104" s="127"/>
      <c r="K104" s="118"/>
      <c r="L104" s="118"/>
      <c r="M104" s="118"/>
      <c r="N104" s="118"/>
      <c r="O104" s="118"/>
      <c r="P104" s="118"/>
      <c r="Q104" s="118"/>
    </row>
    <row r="105" spans="1:17">
      <c r="A105" s="118"/>
      <c r="B105" s="118"/>
      <c r="C105" s="118"/>
      <c r="D105" s="118"/>
      <c r="E105" s="118"/>
      <c r="F105" s="116"/>
      <c r="G105" s="134"/>
      <c r="H105" s="118"/>
      <c r="I105" s="118"/>
      <c r="J105" s="127"/>
      <c r="K105" s="118"/>
      <c r="L105" s="118"/>
      <c r="M105" s="118"/>
      <c r="N105" s="118"/>
      <c r="O105" s="118"/>
      <c r="P105" s="118"/>
      <c r="Q105" s="118"/>
    </row>
    <row r="106" spans="1:17">
      <c r="A106" s="118"/>
      <c r="B106" s="118"/>
      <c r="C106" s="118"/>
      <c r="D106" s="118"/>
      <c r="E106" s="118"/>
      <c r="F106" s="116"/>
      <c r="G106" s="134"/>
      <c r="H106" s="118"/>
      <c r="I106" s="118"/>
      <c r="J106" s="127"/>
      <c r="K106" s="118"/>
      <c r="L106" s="118"/>
      <c r="M106" s="118"/>
      <c r="N106" s="118"/>
      <c r="O106" s="118"/>
      <c r="P106" s="118"/>
      <c r="Q106" s="118"/>
    </row>
    <row r="107" spans="1:17">
      <c r="A107" s="118"/>
      <c r="B107" s="118"/>
      <c r="C107" s="118"/>
      <c r="D107" s="118"/>
      <c r="E107" s="118"/>
      <c r="F107" s="116"/>
      <c r="G107" s="134"/>
      <c r="H107" s="118"/>
      <c r="I107" s="118"/>
      <c r="J107" s="127"/>
      <c r="K107" s="118"/>
      <c r="L107" s="118"/>
      <c r="M107" s="118"/>
      <c r="N107" s="118"/>
      <c r="O107" s="118"/>
      <c r="P107" s="118"/>
      <c r="Q107" s="118"/>
    </row>
    <row r="108" spans="1:17">
      <c r="A108" s="118"/>
      <c r="B108" s="118"/>
      <c r="C108" s="118"/>
      <c r="D108" s="118"/>
      <c r="E108" s="118"/>
      <c r="F108" s="116"/>
      <c r="G108" s="134"/>
      <c r="H108" s="118"/>
      <c r="I108" s="118"/>
      <c r="J108" s="127"/>
      <c r="K108" s="118"/>
      <c r="L108" s="118"/>
      <c r="M108" s="118"/>
      <c r="N108" s="118"/>
      <c r="O108" s="118"/>
      <c r="P108" s="118"/>
      <c r="Q108" s="118"/>
    </row>
    <row r="109" spans="1:17">
      <c r="A109" s="118"/>
      <c r="B109" s="118"/>
      <c r="C109" s="118"/>
      <c r="D109" s="118"/>
      <c r="E109" s="118"/>
      <c r="F109" s="116"/>
      <c r="G109" s="134"/>
      <c r="H109" s="118"/>
      <c r="I109" s="118"/>
      <c r="J109" s="127"/>
      <c r="K109" s="118"/>
      <c r="L109" s="118"/>
      <c r="M109" s="118"/>
      <c r="N109" s="118"/>
      <c r="O109" s="118"/>
      <c r="P109" s="118"/>
      <c r="Q109" s="118"/>
    </row>
    <row r="110" spans="1:17">
      <c r="A110" s="118"/>
      <c r="B110" s="118"/>
      <c r="C110" s="118"/>
      <c r="D110" s="118"/>
      <c r="E110" s="118"/>
      <c r="F110" s="116"/>
      <c r="G110" s="134"/>
      <c r="H110" s="118"/>
      <c r="I110" s="118"/>
      <c r="J110" s="127"/>
      <c r="K110" s="118"/>
      <c r="L110" s="118"/>
      <c r="M110" s="118"/>
      <c r="N110" s="118"/>
      <c r="O110" s="118"/>
      <c r="P110" s="118"/>
      <c r="Q110" s="118"/>
    </row>
    <row r="111" spans="1:17">
      <c r="A111" s="118"/>
      <c r="B111" s="118"/>
      <c r="C111" s="118"/>
      <c r="D111" s="118"/>
      <c r="E111" s="118"/>
      <c r="F111" s="116"/>
      <c r="G111" s="134"/>
      <c r="H111" s="118"/>
      <c r="I111" s="118"/>
      <c r="J111" s="127"/>
      <c r="K111" s="118"/>
      <c r="L111" s="118"/>
      <c r="M111" s="118"/>
      <c r="N111" s="118"/>
      <c r="O111" s="118"/>
      <c r="P111" s="118"/>
      <c r="Q111" s="118"/>
    </row>
    <row r="112" spans="1:17">
      <c r="A112" s="118"/>
      <c r="B112" s="118"/>
      <c r="C112" s="118"/>
      <c r="D112" s="118"/>
      <c r="E112" s="118"/>
      <c r="F112" s="116"/>
      <c r="G112" s="134"/>
      <c r="H112" s="118"/>
      <c r="I112" s="118"/>
      <c r="J112" s="127"/>
      <c r="K112" s="118"/>
      <c r="L112" s="118"/>
      <c r="M112" s="118"/>
      <c r="N112" s="118"/>
      <c r="O112" s="118"/>
      <c r="P112" s="118"/>
      <c r="Q112" s="118"/>
    </row>
    <row r="113" spans="1:17">
      <c r="A113" s="118"/>
      <c r="B113" s="118"/>
      <c r="C113" s="118"/>
      <c r="D113" s="118"/>
      <c r="E113" s="118"/>
      <c r="F113" s="116"/>
      <c r="G113" s="134"/>
      <c r="H113" s="118"/>
      <c r="I113" s="118"/>
      <c r="J113" s="127"/>
      <c r="K113" s="118"/>
      <c r="L113" s="118"/>
      <c r="M113" s="118"/>
      <c r="N113" s="118"/>
      <c r="O113" s="118"/>
      <c r="P113" s="118"/>
      <c r="Q113" s="118"/>
    </row>
    <row r="114" spans="1:17">
      <c r="A114" s="118"/>
      <c r="B114" s="118"/>
      <c r="C114" s="118"/>
      <c r="D114" s="118"/>
      <c r="E114" s="118"/>
      <c r="F114" s="116"/>
      <c r="G114" s="134"/>
      <c r="H114" s="118"/>
      <c r="I114" s="118"/>
      <c r="J114" s="127"/>
      <c r="K114" s="118"/>
      <c r="L114" s="118"/>
      <c r="M114" s="118"/>
      <c r="N114" s="118"/>
      <c r="O114" s="118"/>
      <c r="P114" s="118"/>
      <c r="Q114" s="118"/>
    </row>
    <row r="115" spans="1:17">
      <c r="A115" s="118"/>
      <c r="B115" s="118"/>
      <c r="C115" s="118"/>
      <c r="D115" s="118"/>
      <c r="E115" s="118"/>
      <c r="F115" s="116"/>
      <c r="G115" s="134"/>
      <c r="H115" s="118"/>
      <c r="I115" s="118"/>
      <c r="J115" s="127"/>
      <c r="K115" s="118"/>
      <c r="L115" s="118"/>
      <c r="M115" s="118"/>
      <c r="N115" s="118"/>
      <c r="O115" s="118"/>
      <c r="P115" s="118"/>
      <c r="Q115" s="118"/>
    </row>
    <row r="116" spans="1:17">
      <c r="A116" s="118"/>
      <c r="B116" s="118"/>
      <c r="C116" s="118"/>
      <c r="D116" s="118"/>
      <c r="E116" s="118"/>
      <c r="F116" s="116"/>
      <c r="G116" s="134"/>
      <c r="H116" s="118"/>
      <c r="I116" s="118"/>
      <c r="J116" s="127"/>
      <c r="K116" s="118"/>
      <c r="L116" s="118"/>
      <c r="M116" s="118"/>
      <c r="N116" s="118"/>
      <c r="O116" s="118"/>
      <c r="P116" s="118"/>
      <c r="Q116" s="118"/>
    </row>
    <row r="117" spans="1:17">
      <c r="A117" s="118"/>
      <c r="B117" s="118"/>
      <c r="C117" s="118"/>
      <c r="D117" s="118"/>
      <c r="E117" s="118"/>
      <c r="F117" s="116"/>
      <c r="G117" s="134"/>
      <c r="H117" s="118"/>
      <c r="I117" s="118"/>
      <c r="J117" s="127"/>
      <c r="K117" s="118"/>
      <c r="L117" s="118"/>
      <c r="M117" s="118"/>
      <c r="N117" s="118"/>
      <c r="O117" s="118"/>
      <c r="P117" s="118"/>
      <c r="Q117" s="118"/>
    </row>
    <row r="118" spans="1:17">
      <c r="A118" s="118"/>
      <c r="B118" s="118"/>
      <c r="C118" s="118"/>
      <c r="D118" s="118"/>
      <c r="E118" s="118"/>
      <c r="F118" s="116"/>
      <c r="G118" s="134"/>
      <c r="H118" s="118"/>
      <c r="I118" s="118"/>
      <c r="J118" s="127"/>
      <c r="K118" s="118"/>
      <c r="L118" s="118"/>
      <c r="M118" s="118"/>
      <c r="N118" s="118"/>
      <c r="O118" s="118"/>
      <c r="P118" s="118"/>
      <c r="Q118" s="118"/>
    </row>
    <row r="119" spans="1:17">
      <c r="A119" s="118"/>
      <c r="B119" s="118"/>
      <c r="C119" s="118"/>
      <c r="D119" s="118"/>
      <c r="E119" s="118"/>
      <c r="F119" s="116"/>
      <c r="G119" s="134"/>
      <c r="H119" s="118"/>
      <c r="I119" s="118"/>
      <c r="J119" s="127"/>
      <c r="K119" s="118"/>
      <c r="L119" s="118"/>
      <c r="M119" s="118"/>
      <c r="N119" s="118"/>
      <c r="O119" s="118"/>
      <c r="P119" s="118"/>
      <c r="Q119" s="118"/>
    </row>
    <row r="120" spans="1:17">
      <c r="A120" s="118"/>
      <c r="B120" s="118"/>
      <c r="C120" s="118"/>
      <c r="D120" s="118"/>
      <c r="E120" s="118"/>
      <c r="F120" s="116"/>
      <c r="G120" s="134"/>
      <c r="H120" s="118"/>
      <c r="I120" s="118"/>
      <c r="J120" s="127"/>
      <c r="K120" s="118"/>
      <c r="L120" s="118"/>
      <c r="M120" s="118"/>
      <c r="N120" s="118"/>
      <c r="O120" s="118"/>
      <c r="P120" s="118"/>
      <c r="Q120" s="118"/>
    </row>
    <row r="121" spans="1:17">
      <c r="A121" s="118"/>
      <c r="B121" s="118"/>
      <c r="C121" s="118"/>
      <c r="D121" s="118"/>
      <c r="E121" s="118"/>
      <c r="F121" s="116"/>
      <c r="G121" s="134"/>
      <c r="H121" s="118"/>
      <c r="I121" s="118"/>
      <c r="J121" s="127"/>
      <c r="K121" s="118"/>
      <c r="L121" s="118"/>
      <c r="M121" s="118"/>
      <c r="N121" s="118"/>
      <c r="O121" s="118"/>
      <c r="P121" s="118"/>
      <c r="Q121" s="118"/>
    </row>
    <row r="122" spans="1:17">
      <c r="A122" s="118"/>
      <c r="B122" s="118"/>
      <c r="C122" s="118"/>
      <c r="D122" s="118"/>
      <c r="E122" s="118"/>
      <c r="F122" s="116"/>
      <c r="G122" s="134"/>
      <c r="H122" s="118"/>
      <c r="I122" s="118"/>
      <c r="J122" s="127"/>
      <c r="K122" s="118"/>
      <c r="L122" s="118"/>
      <c r="M122" s="118"/>
      <c r="N122" s="118"/>
      <c r="O122" s="118"/>
      <c r="P122" s="118"/>
      <c r="Q122" s="118"/>
    </row>
    <row r="123" spans="1:17">
      <c r="A123" s="118"/>
      <c r="B123" s="118"/>
      <c r="C123" s="118"/>
      <c r="D123" s="118"/>
      <c r="E123" s="118"/>
      <c r="F123" s="116"/>
      <c r="G123" s="134"/>
      <c r="H123" s="118"/>
      <c r="I123" s="118"/>
      <c r="J123" s="127"/>
      <c r="K123" s="118"/>
      <c r="L123" s="118"/>
      <c r="M123" s="118"/>
      <c r="N123" s="118"/>
      <c r="O123" s="118"/>
      <c r="P123" s="118"/>
      <c r="Q123" s="118"/>
    </row>
    <row r="124" spans="1:17">
      <c r="A124" s="118"/>
      <c r="B124" s="118"/>
      <c r="C124" s="118"/>
      <c r="D124" s="118"/>
      <c r="E124" s="118"/>
      <c r="F124" s="116"/>
      <c r="G124" s="134"/>
      <c r="H124" s="118"/>
      <c r="I124" s="118"/>
      <c r="J124" s="127"/>
      <c r="K124" s="118"/>
      <c r="L124" s="118"/>
      <c r="M124" s="118"/>
      <c r="N124" s="118"/>
      <c r="O124" s="118"/>
      <c r="P124" s="118"/>
      <c r="Q124" s="118"/>
    </row>
    <row r="125" spans="1:17">
      <c r="A125" s="118"/>
      <c r="B125" s="118"/>
      <c r="C125" s="118"/>
      <c r="D125" s="118"/>
      <c r="E125" s="118"/>
      <c r="F125" s="116"/>
      <c r="G125" s="134"/>
      <c r="H125" s="118"/>
      <c r="I125" s="118"/>
      <c r="J125" s="127"/>
      <c r="K125" s="118"/>
      <c r="L125" s="118"/>
      <c r="M125" s="118"/>
      <c r="N125" s="118"/>
      <c r="O125" s="118"/>
      <c r="P125" s="118"/>
      <c r="Q125" s="118"/>
    </row>
    <row r="126" spans="1:17">
      <c r="A126" s="118"/>
      <c r="B126" s="118"/>
      <c r="C126" s="118"/>
      <c r="D126" s="118"/>
      <c r="E126" s="118"/>
      <c r="F126" s="116"/>
      <c r="G126" s="134"/>
      <c r="H126" s="118"/>
      <c r="I126" s="118"/>
      <c r="J126" s="127"/>
      <c r="K126" s="118"/>
      <c r="L126" s="118"/>
      <c r="M126" s="118"/>
      <c r="N126" s="118"/>
      <c r="O126" s="118"/>
      <c r="P126" s="118"/>
      <c r="Q126" s="118"/>
    </row>
    <row r="127" spans="1:17">
      <c r="A127" s="118"/>
      <c r="B127" s="118"/>
      <c r="C127" s="118"/>
      <c r="D127" s="118"/>
      <c r="E127" s="118"/>
      <c r="F127" s="116"/>
      <c r="G127" s="134"/>
      <c r="H127" s="118"/>
      <c r="I127" s="118"/>
      <c r="J127" s="127"/>
      <c r="K127" s="118"/>
      <c r="L127" s="118"/>
      <c r="M127" s="118"/>
      <c r="N127" s="118"/>
      <c r="O127" s="118"/>
      <c r="P127" s="118"/>
      <c r="Q127" s="118"/>
    </row>
    <row r="128" spans="1:17">
      <c r="A128" s="118"/>
      <c r="B128" s="118"/>
      <c r="C128" s="118"/>
      <c r="D128" s="118"/>
      <c r="E128" s="118"/>
      <c r="F128" s="116"/>
      <c r="G128" s="134"/>
      <c r="H128" s="118"/>
      <c r="I128" s="118"/>
      <c r="J128" s="127"/>
      <c r="K128" s="118"/>
      <c r="L128" s="118"/>
      <c r="M128" s="118"/>
      <c r="N128" s="118"/>
      <c r="O128" s="118"/>
      <c r="P128" s="118"/>
      <c r="Q128" s="118"/>
    </row>
    <row r="129" spans="1:17">
      <c r="A129" s="118"/>
      <c r="B129" s="118"/>
      <c r="C129" s="118"/>
      <c r="D129" s="118"/>
      <c r="E129" s="118"/>
      <c r="F129" s="116"/>
      <c r="G129" s="134"/>
      <c r="H129" s="118"/>
      <c r="I129" s="118"/>
      <c r="J129" s="127"/>
      <c r="K129" s="118"/>
      <c r="L129" s="118"/>
      <c r="M129" s="118"/>
      <c r="N129" s="118"/>
      <c r="O129" s="118"/>
      <c r="P129" s="118"/>
      <c r="Q129" s="118"/>
    </row>
    <row r="130" spans="1:17">
      <c r="A130" s="118"/>
      <c r="B130" s="118"/>
      <c r="C130" s="118"/>
      <c r="D130" s="118"/>
      <c r="E130" s="118"/>
      <c r="F130" s="116"/>
      <c r="G130" s="134"/>
      <c r="H130" s="118"/>
      <c r="I130" s="118"/>
      <c r="J130" s="127"/>
      <c r="K130" s="118"/>
      <c r="L130" s="118"/>
      <c r="M130" s="118"/>
      <c r="N130" s="118"/>
      <c r="O130" s="118"/>
      <c r="P130" s="118"/>
      <c r="Q130" s="118"/>
    </row>
    <row r="131" spans="1:17">
      <c r="A131" s="118"/>
      <c r="B131" s="118"/>
      <c r="C131" s="118"/>
      <c r="D131" s="118"/>
      <c r="E131" s="118"/>
      <c r="F131" s="116"/>
      <c r="G131" s="134"/>
      <c r="H131" s="118"/>
      <c r="I131" s="118"/>
      <c r="J131" s="127"/>
      <c r="K131" s="118"/>
      <c r="L131" s="118"/>
      <c r="M131" s="118"/>
      <c r="N131" s="118"/>
      <c r="O131" s="118"/>
      <c r="P131" s="118"/>
      <c r="Q131" s="118"/>
    </row>
    <row r="132" spans="1:17">
      <c r="A132" s="118"/>
      <c r="B132" s="118"/>
      <c r="C132" s="118"/>
      <c r="D132" s="118"/>
      <c r="E132" s="118"/>
      <c r="F132" s="116"/>
      <c r="G132" s="134"/>
      <c r="H132" s="118"/>
      <c r="I132" s="118"/>
      <c r="J132" s="127"/>
      <c r="K132" s="118"/>
      <c r="L132" s="118"/>
      <c r="M132" s="118"/>
      <c r="N132" s="118"/>
      <c r="O132" s="118"/>
      <c r="P132" s="118"/>
      <c r="Q132" s="118"/>
    </row>
    <row r="133" spans="1:17">
      <c r="A133" s="118"/>
      <c r="B133" s="118"/>
      <c r="C133" s="118"/>
      <c r="D133" s="118"/>
      <c r="E133" s="118"/>
      <c r="F133" s="116"/>
      <c r="G133" s="134"/>
      <c r="H133" s="118"/>
      <c r="I133" s="118"/>
      <c r="J133" s="127"/>
      <c r="K133" s="118"/>
      <c r="L133" s="118"/>
      <c r="M133" s="118"/>
      <c r="N133" s="118"/>
      <c r="O133" s="118"/>
      <c r="P133" s="118"/>
      <c r="Q133" s="118"/>
    </row>
    <row r="134" spans="1:17">
      <c r="A134" s="118"/>
      <c r="B134" s="118"/>
      <c r="C134" s="118"/>
      <c r="D134" s="118"/>
      <c r="E134" s="118"/>
      <c r="F134" s="116"/>
      <c r="G134" s="134"/>
      <c r="H134" s="118"/>
      <c r="I134" s="118"/>
      <c r="J134" s="127"/>
      <c r="K134" s="118"/>
      <c r="L134" s="118"/>
      <c r="M134" s="118"/>
      <c r="N134" s="118"/>
      <c r="O134" s="118"/>
      <c r="P134" s="118"/>
      <c r="Q134" s="118"/>
    </row>
    <row r="135" spans="1:17">
      <c r="A135" s="118"/>
      <c r="B135" s="118"/>
      <c r="C135" s="118"/>
      <c r="D135" s="118"/>
      <c r="E135" s="118"/>
      <c r="F135" s="116"/>
      <c r="G135" s="134"/>
      <c r="H135" s="118"/>
      <c r="I135" s="118"/>
      <c r="J135" s="127"/>
      <c r="K135" s="118"/>
      <c r="L135" s="118"/>
      <c r="M135" s="118"/>
      <c r="N135" s="118"/>
      <c r="O135" s="118"/>
      <c r="P135" s="118"/>
      <c r="Q135" s="118"/>
    </row>
    <row r="136" spans="1:17">
      <c r="A136" s="118"/>
      <c r="B136" s="118"/>
      <c r="C136" s="118"/>
      <c r="D136" s="118"/>
      <c r="E136" s="118"/>
      <c r="F136" s="116"/>
      <c r="G136" s="134"/>
      <c r="H136" s="118"/>
      <c r="I136" s="118"/>
      <c r="J136" s="127"/>
      <c r="K136" s="118"/>
      <c r="L136" s="118"/>
      <c r="M136" s="118"/>
      <c r="N136" s="118"/>
      <c r="O136" s="118"/>
      <c r="P136" s="118"/>
      <c r="Q136" s="118"/>
    </row>
    <row r="137" spans="1:17">
      <c r="A137" s="118"/>
      <c r="B137" s="118"/>
      <c r="C137" s="118"/>
      <c r="D137" s="118"/>
      <c r="E137" s="118"/>
      <c r="F137" s="116"/>
      <c r="G137" s="134"/>
      <c r="H137" s="118"/>
      <c r="I137" s="118"/>
      <c r="J137" s="127"/>
      <c r="K137" s="118"/>
      <c r="L137" s="118"/>
      <c r="M137" s="118"/>
      <c r="N137" s="118"/>
      <c r="O137" s="118"/>
      <c r="P137" s="118"/>
      <c r="Q137" s="118"/>
    </row>
    <row r="138" spans="1:17">
      <c r="A138" s="118"/>
      <c r="B138" s="118"/>
      <c r="C138" s="118"/>
      <c r="D138" s="118"/>
      <c r="E138" s="118"/>
      <c r="F138" s="116"/>
      <c r="G138" s="134"/>
      <c r="H138" s="118"/>
      <c r="I138" s="118"/>
      <c r="J138" s="127"/>
      <c r="K138" s="118"/>
      <c r="L138" s="118"/>
      <c r="M138" s="118"/>
      <c r="N138" s="118"/>
      <c r="O138" s="118"/>
      <c r="P138" s="118"/>
      <c r="Q138" s="118"/>
    </row>
    <row r="139" spans="1:17">
      <c r="A139" s="118"/>
      <c r="B139" s="118"/>
      <c r="C139" s="118"/>
      <c r="D139" s="118"/>
      <c r="E139" s="118"/>
      <c r="F139" s="116"/>
      <c r="G139" s="134"/>
      <c r="H139" s="118"/>
      <c r="I139" s="118"/>
      <c r="J139" s="127"/>
      <c r="K139" s="118"/>
      <c r="L139" s="118"/>
      <c r="M139" s="118"/>
      <c r="N139" s="118"/>
      <c r="O139" s="118"/>
      <c r="P139" s="118"/>
      <c r="Q139" s="118"/>
    </row>
    <row r="140" spans="1:17">
      <c r="A140" s="118"/>
      <c r="B140" s="118"/>
      <c r="C140" s="118"/>
      <c r="D140" s="118"/>
      <c r="E140" s="118"/>
      <c r="F140" s="116"/>
      <c r="G140" s="134"/>
      <c r="H140" s="118"/>
      <c r="I140" s="118"/>
      <c r="J140" s="127"/>
      <c r="K140" s="118"/>
      <c r="L140" s="118"/>
      <c r="M140" s="118"/>
      <c r="N140" s="118"/>
      <c r="O140" s="118"/>
      <c r="P140" s="118"/>
      <c r="Q140" s="118"/>
    </row>
    <row r="141" spans="1:17">
      <c r="A141" s="118"/>
      <c r="B141" s="118"/>
      <c r="C141" s="118"/>
      <c r="D141" s="118"/>
      <c r="E141" s="118"/>
      <c r="F141" s="116"/>
      <c r="G141" s="134"/>
      <c r="H141" s="118"/>
      <c r="I141" s="118"/>
      <c r="J141" s="127"/>
      <c r="K141" s="118"/>
      <c r="L141" s="118"/>
      <c r="M141" s="118"/>
      <c r="N141" s="118"/>
      <c r="O141" s="118"/>
      <c r="P141" s="118"/>
      <c r="Q141" s="118"/>
    </row>
    <row r="142" spans="1:17">
      <c r="A142" s="118"/>
      <c r="B142" s="118"/>
      <c r="C142" s="118"/>
      <c r="D142" s="118"/>
      <c r="E142" s="118"/>
      <c r="F142" s="116"/>
      <c r="G142" s="134"/>
      <c r="H142" s="118"/>
      <c r="I142" s="118"/>
      <c r="J142" s="127"/>
      <c r="K142" s="118"/>
      <c r="L142" s="118"/>
      <c r="M142" s="118"/>
      <c r="N142" s="118"/>
      <c r="O142" s="118"/>
      <c r="P142" s="118"/>
      <c r="Q142" s="118"/>
    </row>
    <row r="143" spans="1:17">
      <c r="A143" s="118"/>
      <c r="B143" s="118"/>
      <c r="C143" s="118"/>
      <c r="D143" s="118"/>
      <c r="E143" s="118"/>
      <c r="F143" s="116"/>
      <c r="G143" s="134"/>
      <c r="H143" s="118"/>
      <c r="I143" s="118"/>
      <c r="J143" s="127"/>
      <c r="K143" s="118"/>
      <c r="L143" s="118"/>
      <c r="M143" s="118"/>
      <c r="N143" s="118"/>
      <c r="O143" s="118"/>
      <c r="P143" s="118"/>
      <c r="Q143" s="118"/>
    </row>
    <row r="144" spans="1:17">
      <c r="A144" s="118"/>
      <c r="B144" s="118"/>
      <c r="C144" s="118"/>
      <c r="D144" s="118"/>
      <c r="E144" s="118"/>
      <c r="F144" s="116"/>
      <c r="G144" s="134"/>
      <c r="H144" s="118"/>
      <c r="I144" s="118"/>
      <c r="J144" s="127"/>
      <c r="K144" s="118"/>
      <c r="L144" s="118"/>
      <c r="M144" s="118"/>
      <c r="N144" s="118"/>
      <c r="O144" s="118"/>
      <c r="P144" s="118"/>
      <c r="Q144" s="118"/>
    </row>
    <row r="145" spans="1:17">
      <c r="A145" s="118"/>
      <c r="B145" s="118"/>
      <c r="C145" s="118"/>
      <c r="D145" s="118"/>
      <c r="E145" s="118"/>
      <c r="F145" s="116"/>
      <c r="G145" s="134"/>
      <c r="H145" s="118"/>
      <c r="I145" s="118"/>
      <c r="J145" s="127"/>
      <c r="K145" s="118"/>
      <c r="L145" s="118"/>
      <c r="M145" s="118"/>
      <c r="N145" s="118"/>
      <c r="O145" s="118"/>
      <c r="P145" s="118"/>
      <c r="Q145" s="118"/>
    </row>
    <row r="146" spans="1:17">
      <c r="A146" s="118"/>
      <c r="B146" s="118"/>
      <c r="C146" s="118"/>
      <c r="D146" s="118"/>
      <c r="E146" s="118"/>
      <c r="F146" s="116"/>
      <c r="G146" s="134"/>
      <c r="H146" s="118"/>
      <c r="I146" s="118"/>
      <c r="J146" s="127"/>
      <c r="K146" s="118"/>
      <c r="L146" s="118"/>
      <c r="M146" s="118"/>
      <c r="N146" s="118"/>
      <c r="O146" s="118"/>
      <c r="P146" s="118"/>
      <c r="Q146" s="118"/>
    </row>
    <row r="147" spans="1:17">
      <c r="A147" s="118"/>
      <c r="B147" s="118"/>
      <c r="C147" s="118"/>
      <c r="D147" s="118"/>
      <c r="E147" s="118"/>
      <c r="F147" s="116"/>
      <c r="G147" s="134"/>
      <c r="H147" s="118"/>
      <c r="I147" s="118"/>
      <c r="J147" s="127"/>
      <c r="K147" s="118"/>
      <c r="L147" s="118"/>
      <c r="M147" s="118"/>
      <c r="N147" s="118"/>
      <c r="O147" s="118"/>
      <c r="P147" s="118"/>
      <c r="Q147" s="118"/>
    </row>
    <row r="148" spans="1:17">
      <c r="A148" s="118"/>
      <c r="B148" s="118"/>
      <c r="C148" s="118"/>
      <c r="D148" s="118"/>
      <c r="E148" s="118"/>
      <c r="F148" s="116"/>
      <c r="G148" s="134"/>
      <c r="H148" s="118"/>
      <c r="I148" s="118"/>
      <c r="J148" s="127"/>
      <c r="K148" s="118"/>
      <c r="L148" s="118"/>
      <c r="M148" s="118"/>
      <c r="N148" s="118"/>
      <c r="O148" s="118"/>
      <c r="P148" s="118"/>
      <c r="Q148" s="118"/>
    </row>
    <row r="149" spans="1:17">
      <c r="A149" s="118"/>
      <c r="B149" s="118"/>
      <c r="C149" s="118"/>
      <c r="D149" s="118"/>
      <c r="E149" s="118"/>
      <c r="F149" s="116"/>
      <c r="G149" s="134"/>
      <c r="H149" s="118"/>
      <c r="I149" s="118"/>
      <c r="J149" s="127"/>
      <c r="K149" s="118"/>
      <c r="L149" s="118"/>
      <c r="M149" s="118"/>
      <c r="N149" s="118"/>
      <c r="O149" s="118"/>
      <c r="P149" s="118"/>
      <c r="Q149" s="118"/>
    </row>
    <row r="150" spans="1:17">
      <c r="A150" s="118"/>
      <c r="B150" s="118"/>
      <c r="C150" s="118"/>
      <c r="D150" s="118"/>
      <c r="E150" s="118"/>
      <c r="F150" s="116"/>
      <c r="G150" s="134"/>
      <c r="H150" s="118"/>
      <c r="I150" s="118"/>
      <c r="J150" s="127"/>
      <c r="K150" s="118"/>
      <c r="L150" s="118"/>
      <c r="M150" s="118"/>
      <c r="N150" s="118"/>
      <c r="O150" s="118"/>
      <c r="P150" s="118"/>
      <c r="Q150" s="118"/>
    </row>
    <row r="151" spans="1:17">
      <c r="A151" s="118"/>
      <c r="B151" s="118"/>
      <c r="C151" s="118"/>
      <c r="D151" s="118"/>
      <c r="E151" s="118"/>
      <c r="F151" s="116"/>
      <c r="G151" s="134"/>
      <c r="H151" s="118"/>
      <c r="I151" s="118"/>
      <c r="J151" s="127"/>
      <c r="K151" s="118"/>
      <c r="L151" s="118"/>
      <c r="M151" s="118"/>
      <c r="N151" s="118"/>
      <c r="O151" s="118"/>
      <c r="P151" s="118"/>
      <c r="Q151" s="118"/>
    </row>
    <row r="152" spans="1:17">
      <c r="A152" s="118"/>
      <c r="B152" s="118"/>
      <c r="C152" s="118"/>
      <c r="D152" s="118"/>
      <c r="E152" s="118"/>
      <c r="F152" s="116"/>
      <c r="G152" s="134"/>
      <c r="H152" s="118"/>
      <c r="I152" s="118"/>
      <c r="J152" s="127"/>
      <c r="K152" s="118"/>
      <c r="L152" s="118"/>
      <c r="M152" s="118"/>
      <c r="N152" s="118"/>
      <c r="O152" s="118"/>
      <c r="P152" s="118"/>
      <c r="Q152" s="118"/>
    </row>
    <row r="153" spans="1:17">
      <c r="A153" s="118"/>
      <c r="B153" s="118"/>
      <c r="C153" s="118"/>
      <c r="D153" s="118"/>
      <c r="E153" s="118"/>
      <c r="F153" s="116"/>
      <c r="G153" s="134"/>
      <c r="H153" s="118"/>
      <c r="I153" s="118"/>
      <c r="J153" s="127"/>
      <c r="K153" s="118"/>
      <c r="L153" s="118"/>
      <c r="M153" s="118"/>
      <c r="N153" s="118"/>
      <c r="O153" s="118"/>
      <c r="P153" s="118"/>
      <c r="Q153" s="118"/>
    </row>
    <row r="154" spans="1:17">
      <c r="A154" s="118"/>
      <c r="B154" s="118"/>
      <c r="C154" s="118"/>
      <c r="D154" s="118"/>
      <c r="E154" s="118"/>
      <c r="F154" s="116"/>
      <c r="G154" s="134"/>
      <c r="H154" s="118"/>
      <c r="I154" s="118"/>
      <c r="J154" s="127"/>
      <c r="K154" s="118"/>
      <c r="L154" s="118"/>
      <c r="M154" s="118"/>
      <c r="N154" s="118"/>
      <c r="O154" s="118"/>
      <c r="P154" s="118"/>
      <c r="Q154" s="118"/>
    </row>
    <row r="155" spans="1:17">
      <c r="A155" s="118"/>
      <c r="B155" s="118"/>
      <c r="C155" s="118"/>
      <c r="D155" s="118"/>
      <c r="E155" s="118"/>
      <c r="F155" s="116"/>
      <c r="G155" s="134"/>
      <c r="H155" s="118"/>
      <c r="I155" s="118"/>
      <c r="J155" s="127"/>
      <c r="K155" s="118"/>
      <c r="L155" s="118"/>
      <c r="M155" s="118"/>
      <c r="N155" s="118"/>
      <c r="O155" s="118"/>
      <c r="P155" s="118"/>
      <c r="Q155" s="118"/>
    </row>
    <row r="156" spans="1:17">
      <c r="A156" s="118"/>
      <c r="B156" s="118"/>
      <c r="C156" s="118"/>
      <c r="D156" s="118"/>
      <c r="E156" s="118"/>
      <c r="F156" s="116"/>
      <c r="G156" s="134"/>
      <c r="H156" s="118"/>
      <c r="I156" s="118"/>
      <c r="J156" s="127"/>
      <c r="K156" s="118"/>
      <c r="L156" s="118"/>
      <c r="M156" s="118"/>
      <c r="N156" s="118"/>
      <c r="O156" s="118"/>
      <c r="P156" s="118"/>
      <c r="Q156" s="118"/>
    </row>
    <row r="157" spans="1:17">
      <c r="A157" s="118"/>
      <c r="B157" s="118"/>
      <c r="C157" s="118"/>
      <c r="D157" s="118"/>
      <c r="E157" s="118"/>
      <c r="F157" s="116"/>
      <c r="G157" s="134"/>
      <c r="H157" s="118"/>
      <c r="I157" s="118"/>
      <c r="J157" s="127"/>
      <c r="K157" s="118"/>
      <c r="L157" s="118"/>
      <c r="M157" s="118"/>
      <c r="N157" s="118"/>
      <c r="O157" s="118"/>
      <c r="P157" s="118"/>
      <c r="Q157" s="118"/>
    </row>
    <row r="158" spans="1:17">
      <c r="A158" s="118"/>
      <c r="B158" s="118"/>
      <c r="C158" s="118"/>
      <c r="D158" s="118"/>
      <c r="E158" s="118"/>
      <c r="F158" s="116"/>
      <c r="G158" s="134"/>
      <c r="H158" s="118"/>
      <c r="I158" s="118"/>
      <c r="J158" s="127"/>
      <c r="K158" s="118"/>
      <c r="L158" s="118"/>
      <c r="M158" s="118"/>
      <c r="N158" s="118"/>
      <c r="O158" s="118"/>
      <c r="P158" s="118"/>
      <c r="Q158" s="118"/>
    </row>
    <row r="159" spans="1:17">
      <c r="A159" s="118"/>
      <c r="B159" s="118"/>
      <c r="C159" s="118"/>
      <c r="D159" s="118"/>
      <c r="E159" s="118"/>
      <c r="F159" s="116"/>
      <c r="G159" s="134"/>
      <c r="H159" s="118"/>
      <c r="I159" s="118"/>
      <c r="J159" s="127"/>
      <c r="K159" s="118"/>
      <c r="L159" s="118"/>
      <c r="M159" s="118"/>
      <c r="N159" s="118"/>
      <c r="O159" s="118"/>
      <c r="P159" s="118"/>
      <c r="Q159" s="118"/>
    </row>
    <row r="160" spans="1:17">
      <c r="A160" s="118"/>
      <c r="B160" s="118"/>
      <c r="C160" s="118"/>
      <c r="D160" s="118"/>
      <c r="E160" s="118"/>
      <c r="F160" s="116"/>
      <c r="G160" s="134"/>
      <c r="H160" s="118"/>
      <c r="I160" s="118"/>
      <c r="J160" s="127"/>
      <c r="K160" s="118"/>
      <c r="L160" s="118"/>
      <c r="M160" s="118"/>
      <c r="N160" s="118"/>
      <c r="O160" s="118"/>
      <c r="P160" s="118"/>
      <c r="Q160" s="118"/>
    </row>
    <row r="161" spans="1:17">
      <c r="A161" s="118"/>
      <c r="B161" s="118"/>
      <c r="C161" s="118"/>
      <c r="D161" s="118"/>
      <c r="E161" s="118"/>
      <c r="F161" s="116"/>
      <c r="G161" s="134"/>
      <c r="H161" s="118"/>
      <c r="I161" s="118"/>
      <c r="J161" s="127"/>
      <c r="K161" s="118"/>
      <c r="L161" s="118"/>
      <c r="M161" s="118"/>
      <c r="N161" s="118"/>
      <c r="O161" s="118"/>
      <c r="P161" s="118"/>
      <c r="Q161" s="118"/>
    </row>
    <row r="162" spans="1:17">
      <c r="A162" s="118"/>
      <c r="B162" s="118"/>
      <c r="C162" s="118"/>
      <c r="D162" s="118"/>
      <c r="E162" s="118"/>
      <c r="F162" s="116"/>
      <c r="G162" s="134"/>
      <c r="H162" s="118"/>
      <c r="I162" s="118"/>
      <c r="J162" s="127"/>
      <c r="K162" s="118"/>
      <c r="L162" s="118"/>
      <c r="M162" s="118"/>
      <c r="N162" s="118"/>
      <c r="O162" s="118"/>
      <c r="P162" s="118"/>
      <c r="Q162" s="118"/>
    </row>
    <row r="163" spans="1:17">
      <c r="A163" s="118"/>
      <c r="B163" s="118"/>
      <c r="C163" s="118"/>
      <c r="D163" s="118"/>
      <c r="E163" s="118"/>
      <c r="F163" s="116"/>
      <c r="G163" s="134"/>
      <c r="H163" s="118"/>
      <c r="I163" s="118"/>
      <c r="J163" s="127"/>
      <c r="K163" s="118"/>
      <c r="L163" s="118"/>
      <c r="M163" s="118"/>
      <c r="N163" s="118"/>
      <c r="O163" s="118"/>
      <c r="P163" s="118"/>
      <c r="Q163" s="118"/>
    </row>
    <row r="164" spans="1:17">
      <c r="A164" s="118"/>
      <c r="B164" s="118"/>
      <c r="C164" s="118"/>
      <c r="D164" s="118"/>
      <c r="E164" s="118"/>
      <c r="F164" s="116"/>
      <c r="G164" s="134"/>
      <c r="H164" s="118"/>
      <c r="I164" s="118"/>
      <c r="J164" s="127"/>
      <c r="K164" s="118"/>
      <c r="L164" s="118"/>
      <c r="M164" s="118"/>
      <c r="N164" s="118"/>
      <c r="O164" s="118"/>
      <c r="P164" s="118"/>
      <c r="Q164" s="118"/>
    </row>
    <row r="165" spans="1:17">
      <c r="A165" s="118"/>
      <c r="B165" s="118"/>
      <c r="C165" s="118"/>
      <c r="D165" s="118"/>
      <c r="E165" s="118"/>
      <c r="F165" s="116"/>
      <c r="G165" s="134"/>
      <c r="H165" s="118"/>
      <c r="I165" s="118"/>
      <c r="J165" s="127"/>
      <c r="K165" s="118"/>
      <c r="L165" s="118"/>
      <c r="M165" s="118"/>
      <c r="N165" s="118"/>
      <c r="O165" s="118"/>
      <c r="P165" s="118"/>
      <c r="Q165" s="118"/>
    </row>
    <row r="166" spans="1:17">
      <c r="A166" s="118"/>
      <c r="B166" s="118"/>
      <c r="C166" s="118"/>
      <c r="D166" s="118"/>
      <c r="E166" s="118"/>
      <c r="F166" s="116"/>
      <c r="G166" s="134"/>
      <c r="H166" s="118"/>
      <c r="I166" s="118"/>
      <c r="J166" s="127"/>
      <c r="K166" s="118"/>
      <c r="L166" s="118"/>
      <c r="M166" s="118"/>
      <c r="N166" s="118"/>
      <c r="O166" s="118"/>
      <c r="P166" s="118"/>
      <c r="Q166" s="118"/>
    </row>
    <row r="167" spans="1:17">
      <c r="A167" s="118"/>
      <c r="B167" s="118"/>
      <c r="C167" s="118"/>
      <c r="D167" s="118"/>
      <c r="E167" s="118"/>
      <c r="F167" s="116"/>
      <c r="G167" s="134"/>
      <c r="H167" s="118"/>
      <c r="I167" s="118"/>
      <c r="J167" s="127"/>
      <c r="K167" s="118"/>
      <c r="L167" s="118"/>
      <c r="M167" s="118"/>
      <c r="N167" s="118"/>
      <c r="O167" s="118"/>
      <c r="P167" s="118"/>
      <c r="Q167" s="118"/>
    </row>
    <row r="168" spans="1:17">
      <c r="A168" s="118"/>
      <c r="B168" s="118"/>
      <c r="C168" s="118"/>
      <c r="D168" s="118"/>
      <c r="E168" s="118"/>
      <c r="F168" s="116"/>
      <c r="G168" s="134"/>
      <c r="H168" s="118"/>
      <c r="I168" s="118"/>
      <c r="J168" s="127"/>
      <c r="K168" s="118"/>
      <c r="L168" s="118"/>
      <c r="M168" s="118"/>
      <c r="N168" s="118"/>
      <c r="O168" s="118"/>
      <c r="P168" s="118"/>
      <c r="Q168" s="118"/>
    </row>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sheetData>
  <mergeCells count="2">
    <mergeCell ref="A1:I1"/>
    <mergeCell ref="A65:J65"/>
  </mergeCells>
  <pageMargins left="0.747916666666667" right="0.747916666666667" top="0.984027777777778" bottom="0.984027777777778" header="0.511805555555556" footer="0.511805555555556"/>
  <pageSetup paperSize="9" scale="50" orientation="portrait"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599993896298105"/>
  </sheetPr>
  <dimension ref="A1:J1309"/>
  <sheetViews>
    <sheetView topLeftCell="A43" workbookViewId="0">
      <selection activeCell="F51" sqref="F51"/>
    </sheetView>
  </sheetViews>
  <sheetFormatPr defaultColWidth="9" defaultRowHeight="14.25"/>
  <cols>
    <col min="1" max="1" width="45.375" style="1" customWidth="1"/>
    <col min="2" max="2" width="10.75" style="1" customWidth="1"/>
    <col min="3" max="3" width="9.5" style="1" customWidth="1"/>
    <col min="4" max="4" width="7.75" style="1" customWidth="1"/>
    <col min="5" max="5" width="9.625" style="1" customWidth="1"/>
    <col min="6" max="6" width="9.75" style="55" customWidth="1"/>
    <col min="7" max="7" width="10" style="1" customWidth="1"/>
    <col min="8" max="8" width="11.25" style="1" customWidth="1"/>
    <col min="9" max="9" width="10.375" style="1" customWidth="1"/>
    <col min="10" max="10" width="10.125" style="56" customWidth="1"/>
    <col min="11" max="12" width="9" style="1"/>
    <col min="13" max="13" width="12.75" style="1" customWidth="1"/>
    <col min="14" max="16384" width="9" style="1"/>
  </cols>
  <sheetData>
    <row r="1" ht="42" customHeight="1" spans="1:9">
      <c r="A1" s="57" t="s">
        <v>23</v>
      </c>
      <c r="B1" s="57"/>
      <c r="C1" s="57"/>
      <c r="D1" s="57"/>
      <c r="E1" s="57"/>
      <c r="F1" s="58"/>
      <c r="G1" s="57"/>
      <c r="H1" s="57"/>
      <c r="I1" s="57"/>
    </row>
    <row r="2" ht="19.5" customHeight="1" spans="1:9">
      <c r="A2" s="59" t="s">
        <v>2850</v>
      </c>
      <c r="B2" s="60"/>
      <c r="C2" s="60"/>
      <c r="H2" s="61"/>
      <c r="I2" s="108" t="s">
        <v>32</v>
      </c>
    </row>
    <row r="3" ht="51" customHeight="1" spans="1:10">
      <c r="A3" s="62" t="s">
        <v>2851</v>
      </c>
      <c r="B3" s="63" t="s">
        <v>39</v>
      </c>
      <c r="C3" s="63" t="s">
        <v>35</v>
      </c>
      <c r="D3" s="63" t="s">
        <v>36</v>
      </c>
      <c r="E3" s="64" t="s">
        <v>37</v>
      </c>
      <c r="F3" s="65" t="s">
        <v>38</v>
      </c>
      <c r="G3" s="66" t="s">
        <v>173</v>
      </c>
      <c r="H3" s="66" t="s">
        <v>174</v>
      </c>
      <c r="I3" s="66" t="s">
        <v>40</v>
      </c>
      <c r="J3" s="109" t="s">
        <v>41</v>
      </c>
    </row>
    <row r="4" ht="21.95" customHeight="1" spans="1:10">
      <c r="A4" s="67" t="s">
        <v>2852</v>
      </c>
      <c r="B4" s="68">
        <f t="shared" ref="B4:F4" si="0">SUM(B5:B8)</f>
        <v>15833</v>
      </c>
      <c r="C4" s="69">
        <f t="shared" si="0"/>
        <v>16967</v>
      </c>
      <c r="D4" s="69"/>
      <c r="E4" s="69">
        <f>SUM(E5:E8)</f>
        <v>17354</v>
      </c>
      <c r="F4" s="70">
        <f t="shared" si="0"/>
        <v>17473</v>
      </c>
      <c r="G4" s="71">
        <f t="shared" ref="G4:G8" si="1">F4/B4-1</f>
        <v>0.103581128023748</v>
      </c>
      <c r="H4" s="71">
        <f t="shared" ref="H4:H8" si="2">F4/C4</f>
        <v>1.02982259680556</v>
      </c>
      <c r="I4" s="71"/>
      <c r="J4" s="110">
        <f t="shared" ref="J4:J8" si="3">F4/E4</f>
        <v>1.00685720871269</v>
      </c>
    </row>
    <row r="5" ht="21.95" customHeight="1" spans="1:10">
      <c r="A5" s="72" t="s">
        <v>2853</v>
      </c>
      <c r="B5" s="73">
        <v>15607</v>
      </c>
      <c r="C5" s="74">
        <v>16731</v>
      </c>
      <c r="D5" s="75"/>
      <c r="E5" s="75">
        <v>17117</v>
      </c>
      <c r="F5" s="76">
        <v>17173</v>
      </c>
      <c r="G5" s="71">
        <f t="shared" si="1"/>
        <v>0.100339591209073</v>
      </c>
      <c r="H5" s="71">
        <f t="shared" si="2"/>
        <v>1.02641802641803</v>
      </c>
      <c r="I5" s="71"/>
      <c r="J5" s="110">
        <f t="shared" si="3"/>
        <v>1.00327160133201</v>
      </c>
    </row>
    <row r="6" ht="21.95" customHeight="1" spans="1:10">
      <c r="A6" s="72" t="s">
        <v>2854</v>
      </c>
      <c r="B6" s="73"/>
      <c r="C6" s="74"/>
      <c r="D6" s="77"/>
      <c r="E6" s="77"/>
      <c r="F6" s="76"/>
      <c r="G6" s="71"/>
      <c r="H6" s="71"/>
      <c r="I6" s="71"/>
      <c r="J6" s="110"/>
    </row>
    <row r="7" ht="21.95" customHeight="1" spans="1:10">
      <c r="A7" s="72" t="s">
        <v>2855</v>
      </c>
      <c r="B7" s="73">
        <v>212</v>
      </c>
      <c r="C7" s="74">
        <v>223</v>
      </c>
      <c r="D7" s="77"/>
      <c r="E7" s="77">
        <v>208</v>
      </c>
      <c r="F7" s="76">
        <v>263</v>
      </c>
      <c r="G7" s="71">
        <f t="shared" si="1"/>
        <v>0.240566037735849</v>
      </c>
      <c r="H7" s="71">
        <f t="shared" si="2"/>
        <v>1.17937219730942</v>
      </c>
      <c r="I7" s="71"/>
      <c r="J7" s="110">
        <f t="shared" si="3"/>
        <v>1.26442307692308</v>
      </c>
    </row>
    <row r="8" ht="21.95" customHeight="1" spans="1:10">
      <c r="A8" s="72" t="s">
        <v>2856</v>
      </c>
      <c r="B8" s="73">
        <v>14</v>
      </c>
      <c r="C8" s="74">
        <v>13</v>
      </c>
      <c r="D8" s="77"/>
      <c r="E8" s="77">
        <v>29</v>
      </c>
      <c r="F8" s="76">
        <v>37</v>
      </c>
      <c r="G8" s="71">
        <f t="shared" si="1"/>
        <v>1.64285714285714</v>
      </c>
      <c r="H8" s="71">
        <f t="shared" si="2"/>
        <v>2.84615384615385</v>
      </c>
      <c r="I8" s="71"/>
      <c r="J8" s="110">
        <f t="shared" si="3"/>
        <v>1.27586206896552</v>
      </c>
    </row>
    <row r="9" ht="21.95" customHeight="1" spans="1:10">
      <c r="A9" s="67" t="s">
        <v>2857</v>
      </c>
      <c r="B9" s="73">
        <f t="shared" ref="B9:F9" si="4">SUM(B10:B15)</f>
        <v>0</v>
      </c>
      <c r="C9" s="74">
        <f t="shared" si="4"/>
        <v>0</v>
      </c>
      <c r="D9" s="74">
        <f t="shared" si="4"/>
        <v>0</v>
      </c>
      <c r="E9" s="74"/>
      <c r="F9" s="78">
        <f t="shared" si="4"/>
        <v>0</v>
      </c>
      <c r="G9" s="71"/>
      <c r="H9" s="71"/>
      <c r="I9" s="71"/>
      <c r="J9" s="110"/>
    </row>
    <row r="10" ht="21.95" customHeight="1" spans="1:10">
      <c r="A10" s="72" t="s">
        <v>2858</v>
      </c>
      <c r="B10" s="73"/>
      <c r="C10" s="74"/>
      <c r="D10" s="79"/>
      <c r="E10" s="79"/>
      <c r="F10" s="76"/>
      <c r="G10" s="71"/>
      <c r="H10" s="71"/>
      <c r="I10" s="111"/>
      <c r="J10" s="110"/>
    </row>
    <row r="11" ht="21.95" customHeight="1" spans="1:10">
      <c r="A11" s="72" t="s">
        <v>2859</v>
      </c>
      <c r="B11" s="73"/>
      <c r="C11" s="74"/>
      <c r="D11" s="80"/>
      <c r="E11" s="80"/>
      <c r="F11" s="76"/>
      <c r="G11" s="71"/>
      <c r="H11" s="71"/>
      <c r="I11" s="71"/>
      <c r="J11" s="110"/>
    </row>
    <row r="12" ht="21.95" customHeight="1" spans="1:10">
      <c r="A12" s="72" t="s">
        <v>2860</v>
      </c>
      <c r="B12" s="73"/>
      <c r="C12" s="74"/>
      <c r="D12" s="80"/>
      <c r="E12" s="80"/>
      <c r="F12" s="76"/>
      <c r="G12" s="71"/>
      <c r="H12" s="71"/>
      <c r="I12" s="71"/>
      <c r="J12" s="110"/>
    </row>
    <row r="13" ht="21.95" customHeight="1" spans="1:10">
      <c r="A13" s="72" t="s">
        <v>2861</v>
      </c>
      <c r="B13" s="73"/>
      <c r="C13" s="74"/>
      <c r="D13" s="80"/>
      <c r="E13" s="80"/>
      <c r="F13" s="76"/>
      <c r="G13" s="71"/>
      <c r="H13" s="71"/>
      <c r="I13" s="71"/>
      <c r="J13" s="110"/>
    </row>
    <row r="14" ht="21.95" customHeight="1" spans="1:10">
      <c r="A14" s="72" t="s">
        <v>2862</v>
      </c>
      <c r="B14" s="73"/>
      <c r="C14" s="74"/>
      <c r="D14" s="80"/>
      <c r="E14" s="80"/>
      <c r="F14" s="76"/>
      <c r="G14" s="71"/>
      <c r="H14" s="71"/>
      <c r="I14" s="71"/>
      <c r="J14" s="110"/>
    </row>
    <row r="15" ht="21.95" customHeight="1" spans="1:10">
      <c r="A15" s="72" t="s">
        <v>2863</v>
      </c>
      <c r="B15" s="73"/>
      <c r="C15" s="74"/>
      <c r="D15" s="80"/>
      <c r="E15" s="80"/>
      <c r="F15" s="76"/>
      <c r="G15" s="71"/>
      <c r="H15" s="71"/>
      <c r="I15" s="71"/>
      <c r="J15" s="110"/>
    </row>
    <row r="16" ht="21.95" customHeight="1" spans="1:10">
      <c r="A16" s="67" t="s">
        <v>2864</v>
      </c>
      <c r="B16" s="73">
        <f t="shared" ref="B16:F16" si="5">SUM(B17:B19)</f>
        <v>0</v>
      </c>
      <c r="C16" s="74">
        <f t="shared" si="5"/>
        <v>0</v>
      </c>
      <c r="D16" s="74">
        <f t="shared" si="5"/>
        <v>0</v>
      </c>
      <c r="E16" s="74"/>
      <c r="F16" s="78">
        <f t="shared" si="5"/>
        <v>0</v>
      </c>
      <c r="G16" s="71"/>
      <c r="H16" s="71"/>
      <c r="I16" s="71"/>
      <c r="J16" s="110"/>
    </row>
    <row r="17" ht="21.95" customHeight="1" spans="1:10">
      <c r="A17" s="72" t="s">
        <v>2865</v>
      </c>
      <c r="B17" s="73"/>
      <c r="C17" s="74"/>
      <c r="D17" s="79"/>
      <c r="E17" s="79"/>
      <c r="F17" s="76"/>
      <c r="G17" s="71"/>
      <c r="H17" s="71"/>
      <c r="I17" s="111"/>
      <c r="J17" s="110"/>
    </row>
    <row r="18" ht="21.95" customHeight="1" spans="1:10">
      <c r="A18" s="72" t="s">
        <v>2866</v>
      </c>
      <c r="B18" s="73"/>
      <c r="C18" s="74"/>
      <c r="D18" s="80"/>
      <c r="E18" s="80"/>
      <c r="F18" s="76"/>
      <c r="G18" s="71"/>
      <c r="H18" s="71"/>
      <c r="I18" s="71"/>
      <c r="J18" s="110"/>
    </row>
    <row r="19" ht="21.95" customHeight="1" spans="1:10">
      <c r="A19" s="72" t="s">
        <v>2867</v>
      </c>
      <c r="B19" s="73"/>
      <c r="C19" s="74"/>
      <c r="D19" s="80"/>
      <c r="E19" s="80"/>
      <c r="F19" s="76"/>
      <c r="G19" s="71"/>
      <c r="H19" s="71"/>
      <c r="I19" s="71"/>
      <c r="J19" s="110"/>
    </row>
    <row r="20" ht="21.95" customHeight="1" spans="1:10">
      <c r="A20" s="67" t="s">
        <v>2868</v>
      </c>
      <c r="B20" s="73">
        <f t="shared" ref="B20:F20" si="6">SUM(B21:B24)</f>
        <v>0</v>
      </c>
      <c r="C20" s="74">
        <f t="shared" si="6"/>
        <v>0</v>
      </c>
      <c r="D20" s="74">
        <f t="shared" si="6"/>
        <v>0</v>
      </c>
      <c r="E20" s="74"/>
      <c r="F20" s="78">
        <f t="shared" si="6"/>
        <v>0</v>
      </c>
      <c r="G20" s="71"/>
      <c r="H20" s="71"/>
      <c r="I20" s="71"/>
      <c r="J20" s="110"/>
    </row>
    <row r="21" ht="21.95" customHeight="1" spans="1:10">
      <c r="A21" s="72" t="s">
        <v>2869</v>
      </c>
      <c r="B21" s="73"/>
      <c r="C21" s="74"/>
      <c r="D21" s="79"/>
      <c r="E21" s="79"/>
      <c r="F21" s="76"/>
      <c r="G21" s="71"/>
      <c r="H21" s="71"/>
      <c r="I21" s="111"/>
      <c r="J21" s="110"/>
    </row>
    <row r="22" ht="21.95" customHeight="1" spans="1:10">
      <c r="A22" s="72" t="s">
        <v>2870</v>
      </c>
      <c r="B22" s="73"/>
      <c r="C22" s="74"/>
      <c r="D22" s="80"/>
      <c r="E22" s="80"/>
      <c r="F22" s="81"/>
      <c r="G22" s="71"/>
      <c r="H22" s="71"/>
      <c r="I22" s="71"/>
      <c r="J22" s="110"/>
    </row>
    <row r="23" ht="21.95" customHeight="1" spans="1:10">
      <c r="A23" s="72" t="s">
        <v>2871</v>
      </c>
      <c r="B23" s="73"/>
      <c r="C23" s="74"/>
      <c r="D23" s="80"/>
      <c r="E23" s="80"/>
      <c r="F23" s="81"/>
      <c r="G23" s="71"/>
      <c r="H23" s="71"/>
      <c r="I23" s="71"/>
      <c r="J23" s="110"/>
    </row>
    <row r="24" ht="21.95" customHeight="1" spans="1:10">
      <c r="A24" s="72" t="s">
        <v>2872</v>
      </c>
      <c r="B24" s="73"/>
      <c r="C24" s="74"/>
      <c r="D24" s="80"/>
      <c r="E24" s="80"/>
      <c r="F24" s="81"/>
      <c r="G24" s="71"/>
      <c r="H24" s="71"/>
      <c r="I24" s="71"/>
      <c r="J24" s="110"/>
    </row>
    <row r="25" ht="21.95" customHeight="1" spans="1:10">
      <c r="A25" s="67" t="s">
        <v>2873</v>
      </c>
      <c r="B25" s="73">
        <f t="shared" ref="B25:F25" si="7">SUM(B26:B28)</f>
        <v>0</v>
      </c>
      <c r="C25" s="74">
        <f t="shared" si="7"/>
        <v>0</v>
      </c>
      <c r="D25" s="74">
        <f t="shared" si="7"/>
        <v>0</v>
      </c>
      <c r="E25" s="74"/>
      <c r="F25" s="78">
        <f t="shared" si="7"/>
        <v>0</v>
      </c>
      <c r="G25" s="71"/>
      <c r="H25" s="71"/>
      <c r="I25" s="71"/>
      <c r="J25" s="110"/>
    </row>
    <row r="26" ht="21.95" customHeight="1" spans="1:10">
      <c r="A26" s="72" t="s">
        <v>2874</v>
      </c>
      <c r="B26" s="73"/>
      <c r="C26" s="74"/>
      <c r="D26" s="79"/>
      <c r="E26" s="82"/>
      <c r="F26" s="81"/>
      <c r="G26" s="71"/>
      <c r="H26" s="71"/>
      <c r="I26" s="111"/>
      <c r="J26" s="110"/>
    </row>
    <row r="27" ht="21.95" customHeight="1" spans="1:10">
      <c r="A27" s="72" t="s">
        <v>2875</v>
      </c>
      <c r="B27" s="73"/>
      <c r="C27" s="74"/>
      <c r="D27" s="80"/>
      <c r="E27" s="80"/>
      <c r="F27" s="81"/>
      <c r="G27" s="71"/>
      <c r="H27" s="71"/>
      <c r="I27" s="71"/>
      <c r="J27" s="110"/>
    </row>
    <row r="28" ht="21.95" customHeight="1" spans="1:10">
      <c r="A28" s="72" t="s">
        <v>2876</v>
      </c>
      <c r="B28" s="73"/>
      <c r="C28" s="74"/>
      <c r="D28" s="80"/>
      <c r="E28" s="80"/>
      <c r="F28" s="81"/>
      <c r="G28" s="71"/>
      <c r="H28" s="71"/>
      <c r="I28" s="71"/>
      <c r="J28" s="110"/>
    </row>
    <row r="29" ht="21.95" customHeight="1" spans="1:10">
      <c r="A29" s="67" t="s">
        <v>2877</v>
      </c>
      <c r="B29" s="73">
        <f t="shared" ref="B29:F29" si="8">SUM(B30:B32)</f>
        <v>4444</v>
      </c>
      <c r="C29" s="74">
        <f t="shared" si="8"/>
        <v>0</v>
      </c>
      <c r="D29" s="74">
        <f t="shared" si="8"/>
        <v>0</v>
      </c>
      <c r="E29" s="74"/>
      <c r="F29" s="78">
        <f t="shared" si="8"/>
        <v>0</v>
      </c>
      <c r="G29" s="71">
        <f t="shared" ref="G29:G31" si="9">F29/B29-1</f>
        <v>-1</v>
      </c>
      <c r="H29" s="71"/>
      <c r="I29" s="71"/>
      <c r="J29" s="110"/>
    </row>
    <row r="30" ht="21.95" customHeight="1" spans="1:10">
      <c r="A30" s="72" t="s">
        <v>2878</v>
      </c>
      <c r="B30" s="73">
        <v>4223</v>
      </c>
      <c r="C30" s="74"/>
      <c r="D30" s="80"/>
      <c r="E30" s="80"/>
      <c r="F30" s="81"/>
      <c r="G30" s="71">
        <f t="shared" si="9"/>
        <v>-1</v>
      </c>
      <c r="H30" s="71"/>
      <c r="I30" s="111"/>
      <c r="J30" s="110"/>
    </row>
    <row r="31" ht="21.95" customHeight="1" spans="1:10">
      <c r="A31" s="72" t="s">
        <v>2879</v>
      </c>
      <c r="B31" s="73">
        <v>221</v>
      </c>
      <c r="C31" s="74"/>
      <c r="D31" s="80"/>
      <c r="E31" s="80"/>
      <c r="F31" s="81"/>
      <c r="G31" s="71">
        <f t="shared" si="9"/>
        <v>-1</v>
      </c>
      <c r="H31" s="71"/>
      <c r="I31" s="71"/>
      <c r="J31" s="110"/>
    </row>
    <row r="32" ht="21.95" customHeight="1" spans="1:10">
      <c r="A32" s="72" t="s">
        <v>2880</v>
      </c>
      <c r="B32" s="73"/>
      <c r="C32" s="74"/>
      <c r="D32" s="80"/>
      <c r="E32" s="80"/>
      <c r="F32" s="81"/>
      <c r="G32" s="71"/>
      <c r="H32" s="71"/>
      <c r="I32" s="71"/>
      <c r="J32" s="110"/>
    </row>
    <row r="33" ht="21.95" customHeight="1" spans="1:10">
      <c r="A33" s="67" t="s">
        <v>2881</v>
      </c>
      <c r="B33" s="73">
        <f t="shared" ref="B33:F33" si="10">SUM(B34:B36)</f>
        <v>0</v>
      </c>
      <c r="C33" s="74">
        <f t="shared" si="10"/>
        <v>0</v>
      </c>
      <c r="D33" s="74">
        <f t="shared" si="10"/>
        <v>0</v>
      </c>
      <c r="E33" s="74"/>
      <c r="F33" s="78">
        <f t="shared" si="10"/>
        <v>0</v>
      </c>
      <c r="G33" s="71"/>
      <c r="H33" s="71"/>
      <c r="I33" s="71"/>
      <c r="J33" s="110"/>
    </row>
    <row r="34" ht="21.95" customHeight="1" spans="1:10">
      <c r="A34" s="72" t="s">
        <v>2882</v>
      </c>
      <c r="B34" s="73"/>
      <c r="C34" s="74"/>
      <c r="D34" s="79"/>
      <c r="E34" s="82"/>
      <c r="F34" s="81"/>
      <c r="G34" s="71"/>
      <c r="H34" s="71"/>
      <c r="I34" s="111"/>
      <c r="J34" s="110"/>
    </row>
    <row r="35" ht="21.95" customHeight="1" spans="1:10">
      <c r="A35" s="72" t="s">
        <v>2883</v>
      </c>
      <c r="B35" s="73"/>
      <c r="C35" s="74"/>
      <c r="D35" s="80"/>
      <c r="E35" s="80"/>
      <c r="F35" s="81"/>
      <c r="G35" s="71"/>
      <c r="H35" s="71"/>
      <c r="I35" s="71"/>
      <c r="J35" s="110"/>
    </row>
    <row r="36" ht="21.95" customHeight="1" spans="1:10">
      <c r="A36" s="72" t="s">
        <v>2884</v>
      </c>
      <c r="B36" s="73"/>
      <c r="C36" s="74"/>
      <c r="D36" s="80"/>
      <c r="E36" s="80"/>
      <c r="F36" s="81"/>
      <c r="G36" s="71"/>
      <c r="H36" s="71"/>
      <c r="I36" s="71"/>
      <c r="J36" s="110"/>
    </row>
    <row r="37" ht="21.95" customHeight="1" spans="1:10">
      <c r="A37" s="67" t="s">
        <v>2885</v>
      </c>
      <c r="B37" s="73">
        <f t="shared" ref="B37:F37" si="11">SUM(B38:B41)</f>
        <v>810</v>
      </c>
      <c r="C37" s="74">
        <f t="shared" si="11"/>
        <v>847</v>
      </c>
      <c r="D37" s="74">
        <f t="shared" si="11"/>
        <v>0</v>
      </c>
      <c r="E37" s="74">
        <f t="shared" si="11"/>
        <v>899</v>
      </c>
      <c r="F37" s="78">
        <f t="shared" si="11"/>
        <v>870</v>
      </c>
      <c r="G37" s="71">
        <f t="shared" ref="G37:G40" si="12">F37/B37-1</f>
        <v>0.0740740740740742</v>
      </c>
      <c r="H37" s="71">
        <f t="shared" ref="H37:H40" si="13">F37/C37</f>
        <v>1.0271546635183</v>
      </c>
      <c r="I37" s="71"/>
      <c r="J37" s="110">
        <f t="shared" ref="J37:J58" si="14">F37/E37</f>
        <v>0.967741935483871</v>
      </c>
    </row>
    <row r="38" ht="21.95" customHeight="1" spans="1:10">
      <c r="A38" s="72" t="s">
        <v>2886</v>
      </c>
      <c r="B38" s="73">
        <v>708</v>
      </c>
      <c r="C38" s="74">
        <v>764</v>
      </c>
      <c r="D38" s="75"/>
      <c r="E38" s="75">
        <v>814</v>
      </c>
      <c r="F38" s="83">
        <v>869</v>
      </c>
      <c r="G38" s="71">
        <f t="shared" si="12"/>
        <v>0.227401129943503</v>
      </c>
      <c r="H38" s="71">
        <f t="shared" si="13"/>
        <v>1.13743455497382</v>
      </c>
      <c r="I38" s="111"/>
      <c r="J38" s="110">
        <f t="shared" si="14"/>
        <v>1.06756756756757</v>
      </c>
    </row>
    <row r="39" ht="21.95" customHeight="1" spans="1:10">
      <c r="A39" s="72" t="s">
        <v>2887</v>
      </c>
      <c r="B39" s="73">
        <v>87</v>
      </c>
      <c r="C39" s="74">
        <v>69</v>
      </c>
      <c r="D39" s="79"/>
      <c r="E39" s="82">
        <v>70</v>
      </c>
      <c r="F39" s="84"/>
      <c r="G39" s="71">
        <f t="shared" si="12"/>
        <v>-1</v>
      </c>
      <c r="H39" s="71">
        <f t="shared" si="13"/>
        <v>0</v>
      </c>
      <c r="I39" s="71"/>
      <c r="J39" s="110">
        <f t="shared" si="14"/>
        <v>0</v>
      </c>
    </row>
    <row r="40" ht="21.95" customHeight="1" spans="1:10">
      <c r="A40" s="72" t="s">
        <v>2888</v>
      </c>
      <c r="B40" s="73">
        <v>15</v>
      </c>
      <c r="C40" s="74">
        <v>14</v>
      </c>
      <c r="D40" s="79"/>
      <c r="E40" s="82">
        <v>15</v>
      </c>
      <c r="F40" s="84"/>
      <c r="G40" s="71">
        <f t="shared" si="12"/>
        <v>-1</v>
      </c>
      <c r="H40" s="71">
        <f t="shared" si="13"/>
        <v>0</v>
      </c>
      <c r="I40" s="111"/>
      <c r="J40" s="110">
        <f t="shared" si="14"/>
        <v>0</v>
      </c>
    </row>
    <row r="41" ht="21.95" customHeight="1" spans="1:10">
      <c r="A41" s="72" t="s">
        <v>2889</v>
      </c>
      <c r="B41" s="73"/>
      <c r="C41" s="74"/>
      <c r="D41" s="79"/>
      <c r="E41" s="82"/>
      <c r="F41" s="84">
        <v>1</v>
      </c>
      <c r="G41" s="71"/>
      <c r="H41" s="71"/>
      <c r="I41" s="111"/>
      <c r="J41" s="110"/>
    </row>
    <row r="42" ht="21.95" customHeight="1" spans="1:10">
      <c r="A42" s="67" t="s">
        <v>2890</v>
      </c>
      <c r="B42" s="73">
        <f t="shared" ref="B42:F42" si="15">SUM(B43:B44)</f>
        <v>0</v>
      </c>
      <c r="C42" s="74">
        <f t="shared" si="15"/>
        <v>43480</v>
      </c>
      <c r="D42" s="74">
        <f t="shared" si="15"/>
        <v>0</v>
      </c>
      <c r="E42" s="74">
        <f t="shared" si="15"/>
        <v>42560</v>
      </c>
      <c r="F42" s="78">
        <f t="shared" si="15"/>
        <v>42524</v>
      </c>
      <c r="G42" s="71"/>
      <c r="H42" s="71">
        <f t="shared" ref="H42:H58" si="16">F42/C42</f>
        <v>0.978012879484821</v>
      </c>
      <c r="I42" s="111"/>
      <c r="J42" s="110">
        <f t="shared" si="14"/>
        <v>0.999154135338346</v>
      </c>
    </row>
    <row r="43" ht="21.95" customHeight="1" spans="1:10">
      <c r="A43" s="72" t="s">
        <v>2891</v>
      </c>
      <c r="B43" s="73"/>
      <c r="C43" s="74">
        <v>43480</v>
      </c>
      <c r="D43" s="79"/>
      <c r="E43" s="82">
        <v>42560</v>
      </c>
      <c r="F43" s="81">
        <v>42524</v>
      </c>
      <c r="G43" s="71"/>
      <c r="H43" s="71">
        <f t="shared" si="16"/>
        <v>0.978012879484821</v>
      </c>
      <c r="I43" s="111"/>
      <c r="J43" s="110">
        <f t="shared" si="14"/>
        <v>0.999154135338346</v>
      </c>
    </row>
    <row r="44" ht="21.95" customHeight="1" spans="1:10">
      <c r="A44" s="72" t="s">
        <v>2892</v>
      </c>
      <c r="B44" s="73"/>
      <c r="C44" s="74"/>
      <c r="D44" s="79"/>
      <c r="E44" s="82"/>
      <c r="F44" s="84"/>
      <c r="G44" s="71"/>
      <c r="H44" s="71"/>
      <c r="I44" s="71"/>
      <c r="J44" s="110"/>
    </row>
    <row r="45" ht="21.95" customHeight="1" spans="1:10">
      <c r="A45" s="67" t="s">
        <v>2893</v>
      </c>
      <c r="B45" s="73">
        <f t="shared" ref="B45:F45" si="17">SUM(B46:B48)</f>
        <v>0</v>
      </c>
      <c r="C45" s="74">
        <f t="shared" si="17"/>
        <v>0</v>
      </c>
      <c r="D45" s="74">
        <f t="shared" si="17"/>
        <v>0</v>
      </c>
      <c r="E45" s="74"/>
      <c r="F45" s="78">
        <f t="shared" si="17"/>
        <v>0</v>
      </c>
      <c r="G45" s="71"/>
      <c r="H45" s="71"/>
      <c r="I45" s="111"/>
      <c r="J45" s="110"/>
    </row>
    <row r="46" ht="21.95" customHeight="1" spans="1:10">
      <c r="A46" s="72" t="s">
        <v>2894</v>
      </c>
      <c r="B46" s="73"/>
      <c r="C46" s="74"/>
      <c r="D46" s="79"/>
      <c r="E46" s="82"/>
      <c r="F46" s="81"/>
      <c r="G46" s="71"/>
      <c r="H46" s="71"/>
      <c r="I46" s="111"/>
      <c r="J46" s="110"/>
    </row>
    <row r="47" ht="21.95" customHeight="1" spans="1:10">
      <c r="A47" s="72" t="s">
        <v>2895</v>
      </c>
      <c r="B47" s="73"/>
      <c r="C47" s="74"/>
      <c r="D47" s="79"/>
      <c r="E47" s="82"/>
      <c r="F47" s="84"/>
      <c r="G47" s="71"/>
      <c r="H47" s="71"/>
      <c r="I47" s="71"/>
      <c r="J47" s="110"/>
    </row>
    <row r="48" ht="21.95" customHeight="1" spans="1:10">
      <c r="A48" s="72" t="s">
        <v>2896</v>
      </c>
      <c r="B48" s="73"/>
      <c r="C48" s="74"/>
      <c r="D48" s="79"/>
      <c r="E48" s="82"/>
      <c r="F48" s="84"/>
      <c r="G48" s="71"/>
      <c r="H48" s="71"/>
      <c r="I48" s="71"/>
      <c r="J48" s="110"/>
    </row>
    <row r="49" ht="21.95" customHeight="1" spans="1:10">
      <c r="A49" s="85" t="s">
        <v>2897</v>
      </c>
      <c r="B49" s="73"/>
      <c r="C49" s="74"/>
      <c r="D49" s="79"/>
      <c r="E49" s="82"/>
      <c r="F49" s="81"/>
      <c r="G49" s="71"/>
      <c r="H49" s="71"/>
      <c r="I49" s="111"/>
      <c r="J49" s="110"/>
    </row>
    <row r="50" ht="21.95" customHeight="1" spans="1:10">
      <c r="A50" s="86" t="s">
        <v>160</v>
      </c>
      <c r="B50" s="87">
        <f t="shared" ref="B50:F50" si="18">SUM(B4,B9,B16,B20,B25,B29,B33,B37,B42,B45,B49)</f>
        <v>21087</v>
      </c>
      <c r="C50" s="88">
        <f t="shared" si="18"/>
        <v>61294</v>
      </c>
      <c r="D50" s="88">
        <f t="shared" si="18"/>
        <v>0</v>
      </c>
      <c r="E50" s="88">
        <f t="shared" si="18"/>
        <v>60813</v>
      </c>
      <c r="F50" s="89">
        <f t="shared" si="18"/>
        <v>60867</v>
      </c>
      <c r="G50" s="71">
        <f t="shared" ref="G50:G53" si="19">F50/B50-1</f>
        <v>1.88647033717456</v>
      </c>
      <c r="H50" s="71">
        <f t="shared" si="16"/>
        <v>0.993033575880184</v>
      </c>
      <c r="I50" s="71"/>
      <c r="J50" s="110">
        <f t="shared" si="14"/>
        <v>1.00088796803315</v>
      </c>
    </row>
    <row r="51" ht="23.25" customHeight="1" spans="1:10">
      <c r="A51" s="90" t="s">
        <v>2898</v>
      </c>
      <c r="B51" s="91">
        <f t="shared" ref="B51:F51" si="20">SUM(B52,B54)</f>
        <v>17861</v>
      </c>
      <c r="C51" s="92">
        <f t="shared" si="20"/>
        <v>14180</v>
      </c>
      <c r="D51" s="92">
        <f t="shared" si="20"/>
        <v>0</v>
      </c>
      <c r="E51" s="92">
        <f t="shared" si="20"/>
        <v>17117</v>
      </c>
      <c r="F51" s="93">
        <f t="shared" si="20"/>
        <v>19820</v>
      </c>
      <c r="G51" s="71">
        <f t="shared" si="19"/>
        <v>0.109680309053245</v>
      </c>
      <c r="H51" s="71">
        <f t="shared" si="16"/>
        <v>1.39774330042313</v>
      </c>
      <c r="I51" s="71"/>
      <c r="J51" s="110">
        <f t="shared" si="14"/>
        <v>1.1579131857218</v>
      </c>
    </row>
    <row r="52" ht="21.95" customHeight="1" spans="1:10">
      <c r="A52" s="85" t="s">
        <v>2531</v>
      </c>
      <c r="B52" s="73">
        <f t="shared" ref="B52:F52" si="21">SUM(B53)</f>
        <v>17861</v>
      </c>
      <c r="C52" s="74">
        <f t="shared" si="21"/>
        <v>11560</v>
      </c>
      <c r="D52" s="74">
        <f t="shared" si="21"/>
        <v>0</v>
      </c>
      <c r="E52" s="74">
        <f t="shared" si="21"/>
        <v>14487</v>
      </c>
      <c r="F52" s="94">
        <f t="shared" si="21"/>
        <v>17190</v>
      </c>
      <c r="G52" s="71">
        <f t="shared" si="19"/>
        <v>-0.0375678853367672</v>
      </c>
      <c r="H52" s="71">
        <f t="shared" si="16"/>
        <v>1.48702422145329</v>
      </c>
      <c r="I52" s="71"/>
      <c r="J52" s="110">
        <f t="shared" si="14"/>
        <v>1.18658107268586</v>
      </c>
    </row>
    <row r="53" ht="21.95" customHeight="1" spans="1:10">
      <c r="A53" s="72" t="s">
        <v>2899</v>
      </c>
      <c r="B53" s="68">
        <v>17861</v>
      </c>
      <c r="C53" s="69">
        <v>11560</v>
      </c>
      <c r="D53" s="80"/>
      <c r="E53" s="80">
        <v>14487</v>
      </c>
      <c r="F53" s="95">
        <v>17190</v>
      </c>
      <c r="G53" s="71">
        <f t="shared" si="19"/>
        <v>-0.0375678853367672</v>
      </c>
      <c r="H53" s="71">
        <f t="shared" si="16"/>
        <v>1.48702422145329</v>
      </c>
      <c r="I53" s="111"/>
      <c r="J53" s="110">
        <f t="shared" si="14"/>
        <v>1.18658107268586</v>
      </c>
    </row>
    <row r="54" ht="21.95" customHeight="1" spans="1:10">
      <c r="A54" s="96" t="s">
        <v>2900</v>
      </c>
      <c r="B54" s="73">
        <f t="shared" ref="B54:F54" si="22">SUM(B55:B56)</f>
        <v>0</v>
      </c>
      <c r="C54" s="74">
        <f t="shared" si="22"/>
        <v>2620</v>
      </c>
      <c r="D54" s="74"/>
      <c r="E54" s="74">
        <v>2630</v>
      </c>
      <c r="F54" s="78">
        <f t="shared" si="22"/>
        <v>2630</v>
      </c>
      <c r="G54" s="71"/>
      <c r="H54" s="71">
        <f t="shared" si="16"/>
        <v>1.00381679389313</v>
      </c>
      <c r="I54" s="111"/>
      <c r="J54" s="110">
        <f t="shared" si="14"/>
        <v>1</v>
      </c>
    </row>
    <row r="55" ht="21.95" customHeight="1" spans="1:10">
      <c r="A55" s="97" t="s">
        <v>2901</v>
      </c>
      <c r="B55" s="68"/>
      <c r="C55" s="69"/>
      <c r="D55" s="74"/>
      <c r="E55" s="74"/>
      <c r="F55" s="81"/>
      <c r="G55" s="71"/>
      <c r="H55" s="71"/>
      <c r="I55" s="71"/>
      <c r="J55" s="110"/>
    </row>
    <row r="56" ht="21.95" customHeight="1" spans="1:10">
      <c r="A56" s="97" t="s">
        <v>2902</v>
      </c>
      <c r="B56" s="73"/>
      <c r="C56" s="74">
        <v>2620</v>
      </c>
      <c r="D56" s="98">
        <f>SUM(D50,D53:D54)</f>
        <v>0</v>
      </c>
      <c r="E56" s="74">
        <v>2630</v>
      </c>
      <c r="F56" s="83">
        <v>2630</v>
      </c>
      <c r="G56" s="71"/>
      <c r="H56" s="71">
        <f t="shared" si="16"/>
        <v>1.00381679389313</v>
      </c>
      <c r="I56" s="71"/>
      <c r="J56" s="110">
        <f t="shared" si="14"/>
        <v>1</v>
      </c>
    </row>
    <row r="57" ht="21.95" customHeight="1" spans="1:10">
      <c r="A57" s="99"/>
      <c r="B57" s="100"/>
      <c r="C57" s="80"/>
      <c r="D57" s="100"/>
      <c r="E57" s="100"/>
      <c r="F57" s="81"/>
      <c r="G57" s="71"/>
      <c r="H57" s="71"/>
      <c r="I57" s="111"/>
      <c r="J57" s="110"/>
    </row>
    <row r="58" ht="21.95" customHeight="1" spans="1:10">
      <c r="A58" s="101" t="s">
        <v>2903</v>
      </c>
      <c r="B58" s="91">
        <f t="shared" ref="B58:F58" si="23">SUM(B50:B51)</f>
        <v>38948</v>
      </c>
      <c r="C58" s="91">
        <f t="shared" si="23"/>
        <v>75474</v>
      </c>
      <c r="D58" s="91">
        <f t="shared" si="23"/>
        <v>0</v>
      </c>
      <c r="E58" s="91">
        <f t="shared" si="23"/>
        <v>77930</v>
      </c>
      <c r="F58" s="102">
        <f t="shared" si="23"/>
        <v>80687</v>
      </c>
      <c r="G58" s="71">
        <f>F58/B58-1</f>
        <v>1.07165964876245</v>
      </c>
      <c r="H58" s="71">
        <f t="shared" si="16"/>
        <v>1.06907014336063</v>
      </c>
      <c r="I58" s="111"/>
      <c r="J58" s="110">
        <f t="shared" si="14"/>
        <v>1.0353779032465</v>
      </c>
    </row>
    <row r="59" ht="60" customHeight="1" spans="1:10">
      <c r="A59" s="103" t="s">
        <v>2904</v>
      </c>
      <c r="B59" s="103"/>
      <c r="C59" s="103"/>
      <c r="D59" s="103"/>
      <c r="E59" s="103"/>
      <c r="F59" s="104"/>
      <c r="G59" s="103"/>
      <c r="H59" s="103"/>
      <c r="I59" s="103"/>
      <c r="J59" s="103"/>
    </row>
    <row r="60" spans="6:6">
      <c r="F60" s="105"/>
    </row>
    <row r="62" spans="6:7">
      <c r="F62" s="106"/>
      <c r="G62" s="107"/>
    </row>
    <row r="117" hidden="1"/>
    <row r="118" hidden="1"/>
    <row r="119" hidden="1"/>
    <row r="120" hidden="1"/>
    <row r="121" hidden="1"/>
    <row r="122" hidden="1"/>
    <row r="123" hidden="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sheetData>
  <mergeCells count="2">
    <mergeCell ref="A1:I1"/>
    <mergeCell ref="A59:J59"/>
  </mergeCells>
  <pageMargins left="0.747916666666667" right="0.747916666666667" top="0.984027777777778" bottom="0.984027777777778" header="0.511805555555556" footer="0.511805555555556"/>
  <pageSetup paperSize="9" scale="60" orientation="portrait"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5"/>
  <sheetViews>
    <sheetView workbookViewId="0">
      <selection activeCell="G36" sqref="G36"/>
    </sheetView>
  </sheetViews>
  <sheetFormatPr defaultColWidth="9" defaultRowHeight="14.25"/>
  <cols>
    <col min="1" max="1" width="42" customWidth="1"/>
    <col min="2" max="2" width="33" customWidth="1"/>
    <col min="9" max="10" width="12.625" hidden="1" customWidth="1"/>
    <col min="11" max="11" width="6.375" hidden="1" customWidth="1"/>
    <col min="12" max="13" width="9" hidden="1" customWidth="1"/>
    <col min="14" max="14" width="11.5" hidden="1" customWidth="1"/>
  </cols>
  <sheetData>
    <row r="1" ht="39" customHeight="1" spans="1:2">
      <c r="A1" s="42" t="s">
        <v>25</v>
      </c>
      <c r="B1" s="42"/>
    </row>
    <row r="2" ht="15" customHeight="1" spans="1:2">
      <c r="A2" s="42"/>
      <c r="B2" s="42"/>
    </row>
    <row r="3" spans="1:2">
      <c r="A3" s="43" t="s">
        <v>2905</v>
      </c>
      <c r="B3" s="44" t="s">
        <v>32</v>
      </c>
    </row>
    <row r="4" spans="1:2">
      <c r="A4" s="45" t="s">
        <v>2906</v>
      </c>
      <c r="B4" s="45" t="s">
        <v>2907</v>
      </c>
    </row>
    <row r="5" spans="1:14">
      <c r="A5" s="46" t="s">
        <v>2908</v>
      </c>
      <c r="B5" s="47">
        <f>SUM(B6:B14)</f>
        <v>71200</v>
      </c>
      <c r="J5">
        <v>58129</v>
      </c>
      <c r="K5">
        <f>SUM(K6:K14)</f>
        <v>58129</v>
      </c>
      <c r="L5" s="48">
        <v>71200</v>
      </c>
      <c r="M5">
        <v>71200</v>
      </c>
      <c r="N5">
        <f>L5-K5</f>
        <v>13071</v>
      </c>
    </row>
    <row r="6" spans="1:14">
      <c r="A6" s="46" t="s">
        <v>2909</v>
      </c>
      <c r="B6" s="47">
        <v>20092</v>
      </c>
      <c r="I6">
        <v>0.344988880392308</v>
      </c>
      <c r="J6" s="49">
        <v>20053.8586283245</v>
      </c>
      <c r="K6">
        <v>20054</v>
      </c>
      <c r="L6" s="50">
        <v>0.282186113431391</v>
      </c>
      <c r="M6">
        <f>ROUND(L6*$L$5,0)</f>
        <v>20092</v>
      </c>
      <c r="N6" s="51">
        <f>M6-K6</f>
        <v>38</v>
      </c>
    </row>
    <row r="7" spans="1:14">
      <c r="A7" s="46" t="s">
        <v>2910</v>
      </c>
      <c r="B7" s="47">
        <v>31946</v>
      </c>
      <c r="I7">
        <v>0.514551585230183</v>
      </c>
      <c r="J7" s="49">
        <v>29910.3690978453</v>
      </c>
      <c r="K7">
        <v>29910</v>
      </c>
      <c r="L7" s="50">
        <v>0.448684381364281</v>
      </c>
      <c r="M7">
        <f t="shared" ref="M7:M14" si="0">ROUND(L7*$L$5,0)</f>
        <v>31946</v>
      </c>
      <c r="N7" s="51">
        <f t="shared" ref="N7:N38" si="1">M7-K7</f>
        <v>2036</v>
      </c>
    </row>
    <row r="8" spans="1:14">
      <c r="A8" s="46" t="s">
        <v>2911</v>
      </c>
      <c r="B8" s="47">
        <v>1412</v>
      </c>
      <c r="I8">
        <v>0.0338849816929474</v>
      </c>
      <c r="J8" s="49">
        <v>1969.70010082934</v>
      </c>
      <c r="K8">
        <v>1970</v>
      </c>
      <c r="L8" s="50">
        <v>0.0198248714233861</v>
      </c>
      <c r="M8">
        <f t="shared" si="0"/>
        <v>1412</v>
      </c>
      <c r="N8" s="51">
        <f t="shared" si="1"/>
        <v>-558</v>
      </c>
    </row>
    <row r="9" spans="1:14">
      <c r="A9" s="46" t="s">
        <v>2912</v>
      </c>
      <c r="B9" s="47">
        <v>3054</v>
      </c>
      <c r="I9">
        <v>0.0150702422413754</v>
      </c>
      <c r="J9" s="49">
        <v>876.018111248911</v>
      </c>
      <c r="K9">
        <v>876</v>
      </c>
      <c r="L9" s="50">
        <v>0.0428922830811549</v>
      </c>
      <c r="M9">
        <f t="shared" si="0"/>
        <v>3054</v>
      </c>
      <c r="N9" s="51">
        <f t="shared" si="1"/>
        <v>2178</v>
      </c>
    </row>
    <row r="10" spans="1:14">
      <c r="A10" s="46" t="s">
        <v>2913</v>
      </c>
      <c r="B10" s="47">
        <v>10</v>
      </c>
      <c r="I10">
        <v>0.000227767420286617</v>
      </c>
      <c r="J10" s="49">
        <v>13.2398923738408</v>
      </c>
      <c r="K10">
        <v>13</v>
      </c>
      <c r="L10" s="50">
        <v>0.000145948934127992</v>
      </c>
      <c r="M10">
        <f t="shared" si="0"/>
        <v>10</v>
      </c>
      <c r="N10" s="51">
        <f t="shared" si="1"/>
        <v>-3</v>
      </c>
    </row>
    <row r="11" spans="1:14">
      <c r="A11" s="46" t="s">
        <v>2914</v>
      </c>
      <c r="B11" s="47">
        <v>5194</v>
      </c>
      <c r="I11">
        <v>0.0593013015558361</v>
      </c>
      <c r="J11" s="49">
        <v>3447.1253581392</v>
      </c>
      <c r="K11">
        <v>3447</v>
      </c>
      <c r="L11" s="50">
        <v>0.0729485491382637</v>
      </c>
      <c r="M11">
        <f t="shared" si="0"/>
        <v>5194</v>
      </c>
      <c r="N11" s="51">
        <f t="shared" si="1"/>
        <v>1747</v>
      </c>
    </row>
    <row r="12" spans="1:14">
      <c r="A12" s="46" t="s">
        <v>2915</v>
      </c>
      <c r="B12" s="47">
        <v>7296</v>
      </c>
      <c r="I12">
        <v>0</v>
      </c>
      <c r="J12" s="49">
        <v>0</v>
      </c>
      <c r="K12">
        <v>0</v>
      </c>
      <c r="L12" s="52">
        <v>0.102466568498012</v>
      </c>
      <c r="M12">
        <f t="shared" si="0"/>
        <v>7296</v>
      </c>
      <c r="N12" s="51">
        <f t="shared" si="1"/>
        <v>7296</v>
      </c>
    </row>
    <row r="13" spans="1:14">
      <c r="A13" s="46" t="s">
        <v>2916</v>
      </c>
      <c r="B13" s="47">
        <v>71</v>
      </c>
      <c r="I13">
        <v>0.000261612018394057</v>
      </c>
      <c r="J13" s="49">
        <v>15.2072450172282</v>
      </c>
      <c r="K13">
        <v>15</v>
      </c>
      <c r="L13" s="52">
        <v>0.000998977582652916</v>
      </c>
      <c r="M13">
        <f t="shared" si="0"/>
        <v>71</v>
      </c>
      <c r="N13" s="51">
        <f t="shared" si="1"/>
        <v>56</v>
      </c>
    </row>
    <row r="14" spans="1:14">
      <c r="A14" s="46" t="s">
        <v>2917</v>
      </c>
      <c r="B14" s="47">
        <v>2125</v>
      </c>
      <c r="I14">
        <v>0.0317136294486696</v>
      </c>
      <c r="J14" s="49">
        <v>1843.48156622172</v>
      </c>
      <c r="K14">
        <v>1844</v>
      </c>
      <c r="L14" s="50">
        <v>0.0298523065467304</v>
      </c>
      <c r="M14">
        <f t="shared" si="0"/>
        <v>2125</v>
      </c>
      <c r="N14" s="51">
        <f t="shared" si="1"/>
        <v>281</v>
      </c>
    </row>
    <row r="15" spans="1:14">
      <c r="A15" s="46" t="s">
        <v>2918</v>
      </c>
      <c r="B15" s="47">
        <f>SUM(B16:B42)</f>
        <v>66611</v>
      </c>
      <c r="J15">
        <v>78389</v>
      </c>
      <c r="K15">
        <f>SUM(K16:K42)</f>
        <v>78389</v>
      </c>
      <c r="L15" s="48">
        <v>66611</v>
      </c>
      <c r="M15" s="48">
        <v>66611</v>
      </c>
      <c r="N15" s="51">
        <f t="shared" si="1"/>
        <v>-11778</v>
      </c>
    </row>
    <row r="16" spans="1:14">
      <c r="A16" s="46" t="s">
        <v>2919</v>
      </c>
      <c r="B16" s="47">
        <v>7316</v>
      </c>
      <c r="I16" s="53">
        <v>0.159829206416278</v>
      </c>
      <c r="J16" s="49">
        <f t="shared" ref="J16:J42" si="2">I16*$J$15</f>
        <v>12528.8516617656</v>
      </c>
      <c r="K16">
        <v>12529</v>
      </c>
      <c r="L16">
        <v>0.109833874130719</v>
      </c>
      <c r="M16">
        <f>ROUND(L16*$L$15,0)</f>
        <v>7316</v>
      </c>
      <c r="N16" s="51">
        <f t="shared" si="1"/>
        <v>-5213</v>
      </c>
    </row>
    <row r="17" spans="1:14">
      <c r="A17" s="46" t="s">
        <v>2920</v>
      </c>
      <c r="B17" s="47">
        <v>708</v>
      </c>
      <c r="I17" s="53">
        <v>0.0131011038278426</v>
      </c>
      <c r="J17" s="49">
        <f t="shared" si="2"/>
        <v>1026.98242796075</v>
      </c>
      <c r="K17">
        <v>1027</v>
      </c>
      <c r="L17">
        <v>0.0106245473686462</v>
      </c>
      <c r="M17">
        <f t="shared" ref="M17:M42" si="3">ROUND(L17*$L$15,0)</f>
        <v>708</v>
      </c>
      <c r="N17" s="51">
        <f t="shared" si="1"/>
        <v>-319</v>
      </c>
    </row>
    <row r="18" spans="1:14">
      <c r="A18" s="46" t="s">
        <v>2921</v>
      </c>
      <c r="B18" s="47">
        <v>680</v>
      </c>
      <c r="I18" s="53">
        <v>0.00353480100568072</v>
      </c>
      <c r="J18" s="49">
        <f t="shared" si="2"/>
        <v>277.089516034306</v>
      </c>
      <c r="K18">
        <v>276</v>
      </c>
      <c r="L18">
        <v>0.0102119945580624</v>
      </c>
      <c r="M18">
        <f t="shared" si="3"/>
        <v>680</v>
      </c>
      <c r="N18" s="51">
        <f t="shared" si="1"/>
        <v>404</v>
      </c>
    </row>
    <row r="19" spans="1:14">
      <c r="A19" s="46" t="s">
        <v>2922</v>
      </c>
      <c r="B19" s="47">
        <v>67</v>
      </c>
      <c r="I19" s="53">
        <v>0.000927675528547341</v>
      </c>
      <c r="J19" s="49">
        <f t="shared" si="2"/>
        <v>72.7195570072975</v>
      </c>
      <c r="K19">
        <v>73</v>
      </c>
      <c r="L19">
        <v>0.00100816476410148</v>
      </c>
      <c r="M19">
        <f t="shared" si="3"/>
        <v>67</v>
      </c>
      <c r="N19" s="51">
        <f t="shared" si="1"/>
        <v>-6</v>
      </c>
    </row>
    <row r="20" spans="1:14">
      <c r="A20" s="46" t="s">
        <v>2923</v>
      </c>
      <c r="B20" s="47">
        <v>294</v>
      </c>
      <c r="I20" s="53">
        <v>0.00597281360221461</v>
      </c>
      <c r="J20" s="49">
        <f t="shared" si="2"/>
        <v>468.202885464001</v>
      </c>
      <c r="K20">
        <v>468</v>
      </c>
      <c r="L20">
        <v>0.00441635059514866</v>
      </c>
      <c r="M20">
        <f t="shared" si="3"/>
        <v>294</v>
      </c>
      <c r="N20" s="51">
        <f t="shared" si="1"/>
        <v>-174</v>
      </c>
    </row>
    <row r="21" spans="1:14">
      <c r="A21" s="46" t="s">
        <v>2924</v>
      </c>
      <c r="B21" s="47">
        <v>635</v>
      </c>
      <c r="I21" s="53">
        <v>0.0103971743570725</v>
      </c>
      <c r="J21" s="49">
        <f t="shared" si="2"/>
        <v>815.024100676556</v>
      </c>
      <c r="K21">
        <v>815</v>
      </c>
      <c r="L21">
        <v>0.0095307500484394</v>
      </c>
      <c r="M21">
        <f t="shared" si="3"/>
        <v>635</v>
      </c>
      <c r="N21" s="51">
        <f t="shared" si="1"/>
        <v>-180</v>
      </c>
    </row>
    <row r="22" spans="1:14">
      <c r="A22" s="46" t="s">
        <v>2925</v>
      </c>
      <c r="B22" s="47">
        <v>1042</v>
      </c>
      <c r="I22" s="53">
        <v>0.0158295243584627</v>
      </c>
      <c r="J22" s="49">
        <f t="shared" si="2"/>
        <v>1240.86058493553</v>
      </c>
      <c r="K22">
        <v>1241</v>
      </c>
      <c r="L22">
        <v>0.0156445964384123</v>
      </c>
      <c r="M22">
        <f t="shared" si="3"/>
        <v>1042</v>
      </c>
      <c r="N22" s="51">
        <f t="shared" si="1"/>
        <v>-199</v>
      </c>
    </row>
    <row r="23" spans="1:14">
      <c r="A23" s="46" t="s">
        <v>2926</v>
      </c>
      <c r="B23" s="47"/>
      <c r="I23" s="53">
        <v>0</v>
      </c>
      <c r="J23" s="49">
        <f t="shared" si="2"/>
        <v>0</v>
      </c>
      <c r="K23">
        <v>0</v>
      </c>
      <c r="L23">
        <v>0</v>
      </c>
      <c r="M23">
        <f t="shared" si="3"/>
        <v>0</v>
      </c>
      <c r="N23" s="51">
        <f t="shared" si="1"/>
        <v>0</v>
      </c>
    </row>
    <row r="24" spans="1:14">
      <c r="A24" s="46" t="s">
        <v>2927</v>
      </c>
      <c r="B24" s="47">
        <v>133</v>
      </c>
      <c r="I24" s="53">
        <v>0.00318592613340892</v>
      </c>
      <c r="J24" s="49">
        <f t="shared" si="2"/>
        <v>249.741563671792</v>
      </c>
      <c r="K24">
        <v>250</v>
      </c>
      <c r="L24">
        <v>0.00200274931761622</v>
      </c>
      <c r="M24">
        <f t="shared" si="3"/>
        <v>133</v>
      </c>
      <c r="N24" s="51">
        <f t="shared" si="1"/>
        <v>-117</v>
      </c>
    </row>
    <row r="25" spans="1:14">
      <c r="A25" s="46" t="s">
        <v>2928</v>
      </c>
      <c r="B25" s="47">
        <v>2774</v>
      </c>
      <c r="I25" s="53">
        <v>0.0457235208061176</v>
      </c>
      <c r="J25" s="49">
        <f t="shared" si="2"/>
        <v>3584.22107247075</v>
      </c>
      <c r="K25">
        <v>3584</v>
      </c>
      <c r="L25">
        <v>0.0416436357393421</v>
      </c>
      <c r="M25">
        <f t="shared" si="3"/>
        <v>2774</v>
      </c>
      <c r="N25" s="51">
        <f t="shared" si="1"/>
        <v>-810</v>
      </c>
    </row>
    <row r="26" spans="1:14">
      <c r="A26" s="46" t="s">
        <v>2929</v>
      </c>
      <c r="B26" s="47">
        <v>7</v>
      </c>
      <c r="I26" s="53">
        <v>0.000621728492860955</v>
      </c>
      <c r="J26" s="49">
        <f t="shared" si="2"/>
        <v>48.7366748268774</v>
      </c>
      <c r="K26">
        <v>49</v>
      </c>
      <c r="L26">
        <v>0.000111999277656175</v>
      </c>
      <c r="M26">
        <f t="shared" si="3"/>
        <v>7</v>
      </c>
      <c r="N26" s="51">
        <f t="shared" si="1"/>
        <v>-42</v>
      </c>
    </row>
    <row r="27" spans="1:14">
      <c r="A27" s="46" t="s">
        <v>2930</v>
      </c>
      <c r="B27" s="47">
        <v>7040</v>
      </c>
      <c r="I27" s="53">
        <v>0.114262059067255</v>
      </c>
      <c r="J27" s="49">
        <f t="shared" si="2"/>
        <v>8956.88854822305</v>
      </c>
      <c r="K27">
        <v>8957</v>
      </c>
      <c r="L27">
        <v>0.105689637922993</v>
      </c>
      <c r="M27">
        <f t="shared" si="3"/>
        <v>7040</v>
      </c>
      <c r="N27" s="51">
        <f t="shared" si="1"/>
        <v>-1917</v>
      </c>
    </row>
    <row r="28" spans="1:14">
      <c r="A28" s="46" t="s">
        <v>2931</v>
      </c>
      <c r="B28" s="47">
        <v>226</v>
      </c>
      <c r="I28" s="53">
        <v>0.00618712482199856</v>
      </c>
      <c r="J28" s="49">
        <f t="shared" si="2"/>
        <v>485.002527671645</v>
      </c>
      <c r="K28">
        <v>485</v>
      </c>
      <c r="L28">
        <v>0.00338909240862433</v>
      </c>
      <c r="M28">
        <f t="shared" si="3"/>
        <v>226</v>
      </c>
      <c r="N28" s="51">
        <f t="shared" si="1"/>
        <v>-259</v>
      </c>
    </row>
    <row r="29" spans="1:14">
      <c r="A29" s="46" t="s">
        <v>2932</v>
      </c>
      <c r="B29" s="47">
        <v>684</v>
      </c>
      <c r="I29" s="53">
        <v>0.0165429233208196</v>
      </c>
      <c r="J29" s="49">
        <f t="shared" si="2"/>
        <v>1296.78321619573</v>
      </c>
      <c r="K29">
        <v>1297</v>
      </c>
      <c r="L29">
        <v>0.0102659135078476</v>
      </c>
      <c r="M29">
        <f t="shared" si="3"/>
        <v>684</v>
      </c>
      <c r="N29" s="51">
        <f t="shared" si="1"/>
        <v>-613</v>
      </c>
    </row>
    <row r="30" spans="1:14">
      <c r="A30" s="46" t="s">
        <v>2933</v>
      </c>
      <c r="B30" s="47">
        <v>1466</v>
      </c>
      <c r="I30" s="53">
        <v>0.0195592895912598</v>
      </c>
      <c r="J30" s="49">
        <f t="shared" si="2"/>
        <v>1533.23315176926</v>
      </c>
      <c r="K30">
        <v>1533</v>
      </c>
      <c r="L30">
        <v>0.0220091296904403</v>
      </c>
      <c r="M30">
        <f t="shared" si="3"/>
        <v>1466</v>
      </c>
      <c r="N30" s="51">
        <f t="shared" si="1"/>
        <v>-67</v>
      </c>
    </row>
    <row r="31" spans="1:14">
      <c r="A31" s="46" t="s">
        <v>2934</v>
      </c>
      <c r="B31" s="47">
        <v>1209</v>
      </c>
      <c r="I31" s="53">
        <v>0.0218861942258643</v>
      </c>
      <c r="J31" s="49">
        <f t="shared" si="2"/>
        <v>1715.63687917128</v>
      </c>
      <c r="K31">
        <v>1716</v>
      </c>
      <c r="L31">
        <v>0.0181511393726136</v>
      </c>
      <c r="M31">
        <f t="shared" si="3"/>
        <v>1209</v>
      </c>
      <c r="N31" s="51">
        <f t="shared" si="1"/>
        <v>-507</v>
      </c>
    </row>
    <row r="32" spans="1:14">
      <c r="A32" s="46" t="s">
        <v>2935</v>
      </c>
      <c r="B32" s="47">
        <v>18348</v>
      </c>
      <c r="I32" s="53">
        <v>0.192328494043505</v>
      </c>
      <c r="J32" s="49">
        <f t="shared" si="2"/>
        <v>15076.4383195763</v>
      </c>
      <c r="K32">
        <v>15076</v>
      </c>
      <c r="L32">
        <v>0.275442914662143</v>
      </c>
      <c r="M32">
        <f t="shared" si="3"/>
        <v>18348</v>
      </c>
      <c r="N32" s="51">
        <f t="shared" si="1"/>
        <v>3272</v>
      </c>
    </row>
    <row r="33" spans="1:14">
      <c r="A33" s="46" t="s">
        <v>2936</v>
      </c>
      <c r="B33" s="47">
        <v>246</v>
      </c>
      <c r="I33" s="53">
        <v>0.00676166796375238</v>
      </c>
      <c r="J33" s="49">
        <f t="shared" si="2"/>
        <v>530.040390010585</v>
      </c>
      <c r="K33">
        <v>530</v>
      </c>
      <c r="L33">
        <v>0.0036994185617051</v>
      </c>
      <c r="M33">
        <f t="shared" si="3"/>
        <v>246</v>
      </c>
      <c r="N33" s="51">
        <f t="shared" si="1"/>
        <v>-284</v>
      </c>
    </row>
    <row r="34" spans="1:14">
      <c r="A34" s="46" t="s">
        <v>2937</v>
      </c>
      <c r="B34" s="47">
        <v>8</v>
      </c>
      <c r="I34" s="53">
        <v>0.0228673123901086</v>
      </c>
      <c r="J34" s="49">
        <f t="shared" si="2"/>
        <v>1792.54575094822</v>
      </c>
      <c r="K34">
        <v>1793</v>
      </c>
      <c r="L34">
        <v>0.000124915079719314</v>
      </c>
      <c r="M34">
        <f t="shared" si="3"/>
        <v>8</v>
      </c>
      <c r="N34" s="51">
        <f t="shared" si="1"/>
        <v>-1785</v>
      </c>
    </row>
    <row r="35" spans="1:14">
      <c r="A35" s="46" t="s">
        <v>2938</v>
      </c>
      <c r="B35" s="47">
        <v>10991</v>
      </c>
      <c r="I35" s="53">
        <v>0.170719695401887</v>
      </c>
      <c r="J35" s="49">
        <f t="shared" si="2"/>
        <v>13382.5462028585</v>
      </c>
      <c r="K35">
        <v>13383</v>
      </c>
      <c r="L35">
        <v>0.164997954971468</v>
      </c>
      <c r="M35">
        <f t="shared" si="3"/>
        <v>10991</v>
      </c>
      <c r="N35" s="51">
        <f t="shared" si="1"/>
        <v>-2392</v>
      </c>
    </row>
    <row r="36" spans="1:14">
      <c r="A36" s="46" t="s">
        <v>2939</v>
      </c>
      <c r="B36" s="47">
        <v>3468</v>
      </c>
      <c r="I36" s="53">
        <v>0.0376345448736267</v>
      </c>
      <c r="J36" s="49">
        <f t="shared" si="2"/>
        <v>2950.13433809872</v>
      </c>
      <c r="K36">
        <v>2950</v>
      </c>
      <c r="L36">
        <v>0.0520598377940207</v>
      </c>
      <c r="M36">
        <f t="shared" si="3"/>
        <v>3468</v>
      </c>
      <c r="N36" s="51">
        <f t="shared" si="1"/>
        <v>518</v>
      </c>
    </row>
    <row r="37" spans="1:14">
      <c r="A37" s="46" t="s">
        <v>2940</v>
      </c>
      <c r="B37" s="47">
        <v>1548</v>
      </c>
      <c r="I37" s="53">
        <v>0.0192664204852632</v>
      </c>
      <c r="J37" s="49">
        <f t="shared" si="2"/>
        <v>1510.2754354193</v>
      </c>
      <c r="K37">
        <v>1510</v>
      </c>
      <c r="L37">
        <v>0.0232436953259374</v>
      </c>
      <c r="M37">
        <f t="shared" si="3"/>
        <v>1548</v>
      </c>
      <c r="N37" s="51">
        <f t="shared" si="1"/>
        <v>38</v>
      </c>
    </row>
    <row r="38" spans="1:14">
      <c r="A38" s="46" t="s">
        <v>2941</v>
      </c>
      <c r="B38" s="47">
        <v>44</v>
      </c>
      <c r="I38" s="53">
        <v>0.001173892463159</v>
      </c>
      <c r="J38" s="49">
        <f t="shared" si="2"/>
        <v>92.0202562945709</v>
      </c>
      <c r="K38">
        <v>92</v>
      </c>
      <c r="L38">
        <v>0.000653532085134483</v>
      </c>
      <c r="M38">
        <f t="shared" si="3"/>
        <v>44</v>
      </c>
      <c r="N38" s="51">
        <f t="shared" si="1"/>
        <v>-48</v>
      </c>
    </row>
    <row r="39" spans="1:14">
      <c r="A39" s="46" t="s">
        <v>2942</v>
      </c>
      <c r="B39" s="47">
        <v>933</v>
      </c>
      <c r="I39" s="53">
        <v>0.0200874528702911</v>
      </c>
      <c r="J39" s="49">
        <f t="shared" si="2"/>
        <v>1574.63534304925</v>
      </c>
      <c r="K39">
        <v>1575</v>
      </c>
      <c r="L39">
        <v>0.0140093296275852</v>
      </c>
      <c r="M39">
        <f t="shared" si="3"/>
        <v>933</v>
      </c>
      <c r="N39" s="51">
        <f t="shared" ref="N39:N70" si="4">M39-K39</f>
        <v>-642</v>
      </c>
    </row>
    <row r="40" spans="1:14">
      <c r="A40" s="46" t="s">
        <v>2943</v>
      </c>
      <c r="B40" s="47">
        <v>428</v>
      </c>
      <c r="I40" s="53">
        <v>0.00245447765408192</v>
      </c>
      <c r="J40" s="49">
        <f t="shared" si="2"/>
        <v>192.404048825828</v>
      </c>
      <c r="K40">
        <v>192</v>
      </c>
      <c r="L40">
        <v>0.00642381496810766</v>
      </c>
      <c r="M40">
        <f t="shared" si="3"/>
        <v>428</v>
      </c>
      <c r="N40" s="51">
        <f t="shared" si="4"/>
        <v>236</v>
      </c>
    </row>
    <row r="41" spans="1:14">
      <c r="A41" s="46" t="s">
        <v>2944</v>
      </c>
      <c r="B41" s="47">
        <v>43</v>
      </c>
      <c r="I41" s="53">
        <v>9.69561329231065e-5</v>
      </c>
      <c r="J41" s="49">
        <f t="shared" si="2"/>
        <v>7.6002943037094</v>
      </c>
      <c r="K41">
        <v>8</v>
      </c>
      <c r="L41">
        <v>0.000640639550865827</v>
      </c>
      <c r="M41">
        <f t="shared" si="3"/>
        <v>43</v>
      </c>
      <c r="N41" s="51">
        <f t="shared" si="4"/>
        <v>35</v>
      </c>
    </row>
    <row r="42" spans="1:14">
      <c r="A42" s="46" t="s">
        <v>2945</v>
      </c>
      <c r="B42" s="47">
        <v>6273</v>
      </c>
      <c r="I42" s="53">
        <v>0.0890480201657183</v>
      </c>
      <c r="J42" s="49">
        <f t="shared" si="2"/>
        <v>6980.38525277049</v>
      </c>
      <c r="K42">
        <v>6980</v>
      </c>
      <c r="L42">
        <v>0.0941703722326515</v>
      </c>
      <c r="M42">
        <f t="shared" si="3"/>
        <v>6273</v>
      </c>
      <c r="N42" s="51">
        <f t="shared" si="4"/>
        <v>-707</v>
      </c>
    </row>
    <row r="43" spans="1:14">
      <c r="A43" s="46" t="s">
        <v>2946</v>
      </c>
      <c r="B43" s="47">
        <f>SUM(B44:B59)</f>
        <v>37042</v>
      </c>
      <c r="J43">
        <v>38443</v>
      </c>
      <c r="K43">
        <f>SUM(K44:K59)</f>
        <v>38443</v>
      </c>
      <c r="L43" s="48">
        <v>37042</v>
      </c>
      <c r="M43" s="48">
        <v>37042</v>
      </c>
      <c r="N43" s="51">
        <f t="shared" si="4"/>
        <v>-1401</v>
      </c>
    </row>
    <row r="44" spans="1:14">
      <c r="A44" s="46" t="s">
        <v>2947</v>
      </c>
      <c r="B44" s="47">
        <v>62</v>
      </c>
      <c r="I44">
        <v>0.00139952115416587</v>
      </c>
      <c r="J44">
        <f t="shared" ref="J44:J59" si="5">I44*$J$43</f>
        <v>53.8017917295985</v>
      </c>
      <c r="K44">
        <v>54</v>
      </c>
      <c r="L44">
        <v>0.00168685264344711</v>
      </c>
      <c r="M44">
        <f>ROUND(L44*$L$43,0)</f>
        <v>62</v>
      </c>
      <c r="N44" s="51">
        <f t="shared" si="4"/>
        <v>8</v>
      </c>
    </row>
    <row r="45" spans="1:14">
      <c r="A45" s="46" t="s">
        <v>2948</v>
      </c>
      <c r="B45" s="47">
        <v>621</v>
      </c>
      <c r="I45">
        <v>0.318165431010485</v>
      </c>
      <c r="J45">
        <f t="shared" si="5"/>
        <v>12231.2336643361</v>
      </c>
      <c r="K45">
        <v>12230</v>
      </c>
      <c r="L45">
        <v>0.0167435931689507</v>
      </c>
      <c r="M45">
        <f>ROUND(L45*$L$43,0)</f>
        <v>620</v>
      </c>
      <c r="N45" s="51">
        <f t="shared" si="4"/>
        <v>-11610</v>
      </c>
    </row>
    <row r="46" spans="1:14">
      <c r="A46" s="46" t="s">
        <v>2949</v>
      </c>
      <c r="B46" s="47">
        <v>1</v>
      </c>
      <c r="I46">
        <v>0.000770338625781171</v>
      </c>
      <c r="J46">
        <f t="shared" si="5"/>
        <v>29.6141277909056</v>
      </c>
      <c r="K46">
        <v>30</v>
      </c>
      <c r="L46">
        <v>1.53414219828929e-5</v>
      </c>
      <c r="M46">
        <f t="shared" ref="M46:M59" si="6">ROUND(L46*$L$43,0)</f>
        <v>1</v>
      </c>
      <c r="N46" s="51">
        <f t="shared" si="4"/>
        <v>-29</v>
      </c>
    </row>
    <row r="47" spans="1:14">
      <c r="A47" s="46" t="s">
        <v>2950</v>
      </c>
      <c r="B47" s="47">
        <v>1054</v>
      </c>
      <c r="I47">
        <v>0.0199822730562429</v>
      </c>
      <c r="J47">
        <f t="shared" si="5"/>
        <v>768.178523101146</v>
      </c>
      <c r="K47">
        <v>768</v>
      </c>
      <c r="L47">
        <v>0.0284417598366764</v>
      </c>
      <c r="M47">
        <f t="shared" si="6"/>
        <v>1054</v>
      </c>
      <c r="N47" s="51">
        <f t="shared" si="4"/>
        <v>286</v>
      </c>
    </row>
    <row r="48" spans="1:14">
      <c r="A48" s="46" t="s">
        <v>2951</v>
      </c>
      <c r="B48" s="47">
        <v>17103</v>
      </c>
      <c r="I48">
        <v>0.267243867135735</v>
      </c>
      <c r="J48">
        <f t="shared" si="5"/>
        <v>10273.6559842991</v>
      </c>
      <c r="K48">
        <v>10274</v>
      </c>
      <c r="L48">
        <v>0.461730506866707</v>
      </c>
      <c r="M48">
        <f t="shared" si="6"/>
        <v>17103</v>
      </c>
      <c r="N48" s="51">
        <f t="shared" si="4"/>
        <v>6829</v>
      </c>
    </row>
    <row r="49" spans="1:14">
      <c r="A49" s="46" t="s">
        <v>2952</v>
      </c>
      <c r="B49" s="47">
        <v>274</v>
      </c>
      <c r="I49">
        <v>0.0188695247095497</v>
      </c>
      <c r="J49">
        <f t="shared" si="5"/>
        <v>725.401138409219</v>
      </c>
      <c r="K49">
        <v>725</v>
      </c>
      <c r="L49">
        <v>0.00739410709378726</v>
      </c>
      <c r="M49">
        <f t="shared" si="6"/>
        <v>274</v>
      </c>
      <c r="N49" s="51">
        <f t="shared" si="4"/>
        <v>-451</v>
      </c>
    </row>
    <row r="50" spans="1:14">
      <c r="A50" s="46" t="s">
        <v>2953</v>
      </c>
      <c r="B50" s="47">
        <v>7036</v>
      </c>
      <c r="I50">
        <v>0.166049277552686</v>
      </c>
      <c r="J50">
        <f t="shared" si="5"/>
        <v>6383.43237695791</v>
      </c>
      <c r="K50">
        <v>6383</v>
      </c>
      <c r="L50">
        <v>0.18995202760062</v>
      </c>
      <c r="M50">
        <f t="shared" si="6"/>
        <v>7036</v>
      </c>
      <c r="N50" s="51">
        <f t="shared" si="4"/>
        <v>653</v>
      </c>
    </row>
    <row r="51" spans="1:14">
      <c r="A51" s="46" t="s">
        <v>2954</v>
      </c>
      <c r="B51" s="47">
        <v>2662</v>
      </c>
      <c r="I51">
        <v>0.0538490408214376</v>
      </c>
      <c r="J51">
        <f t="shared" si="5"/>
        <v>2070.11867629853</v>
      </c>
      <c r="K51">
        <v>2070</v>
      </c>
      <c r="L51">
        <v>0.0718741380480933</v>
      </c>
      <c r="M51">
        <f t="shared" si="6"/>
        <v>2662</v>
      </c>
      <c r="N51" s="51">
        <f t="shared" si="4"/>
        <v>592</v>
      </c>
    </row>
    <row r="52" spans="1:14">
      <c r="A52" s="46" t="s">
        <v>2955</v>
      </c>
      <c r="B52" s="47">
        <v>2970</v>
      </c>
      <c r="I52">
        <v>0.0292390993199151</v>
      </c>
      <c r="J52">
        <f t="shared" si="5"/>
        <v>1124.0386951555</v>
      </c>
      <c r="K52">
        <v>1125</v>
      </c>
      <c r="L52">
        <v>0.0801862830238509</v>
      </c>
      <c r="M52">
        <f t="shared" si="6"/>
        <v>2970</v>
      </c>
      <c r="N52" s="51">
        <f t="shared" si="4"/>
        <v>1845</v>
      </c>
    </row>
    <row r="53" spans="1:14">
      <c r="A53" s="46" t="s">
        <v>2956</v>
      </c>
      <c r="B53" s="47">
        <v>4469</v>
      </c>
      <c r="I53">
        <v>0.0397663518584508</v>
      </c>
      <c r="J53">
        <f t="shared" si="5"/>
        <v>1528.73786449442</v>
      </c>
      <c r="K53">
        <v>1529</v>
      </c>
      <c r="L53">
        <v>0.120639095789379</v>
      </c>
      <c r="M53">
        <f t="shared" si="6"/>
        <v>4469</v>
      </c>
      <c r="N53" s="51">
        <f t="shared" si="4"/>
        <v>2940</v>
      </c>
    </row>
    <row r="54" spans="1:14">
      <c r="A54" s="46" t="s">
        <v>2957</v>
      </c>
      <c r="B54" s="47">
        <v>470</v>
      </c>
      <c r="I54">
        <v>0.0766282527163412</v>
      </c>
      <c r="J54">
        <f t="shared" si="5"/>
        <v>2945.8199191743</v>
      </c>
      <c r="K54">
        <v>2946</v>
      </c>
      <c r="L54">
        <v>0.0126844483250704</v>
      </c>
      <c r="M54">
        <f t="shared" si="6"/>
        <v>470</v>
      </c>
      <c r="N54" s="51">
        <f t="shared" si="4"/>
        <v>-2476</v>
      </c>
    </row>
    <row r="55" spans="1:14">
      <c r="A55" s="46" t="s">
        <v>2958</v>
      </c>
      <c r="B55" s="47"/>
      <c r="I55">
        <v>0</v>
      </c>
      <c r="J55">
        <f t="shared" si="5"/>
        <v>0</v>
      </c>
      <c r="K55">
        <v>0</v>
      </c>
      <c r="L55">
        <v>0</v>
      </c>
      <c r="M55">
        <f t="shared" si="6"/>
        <v>0</v>
      </c>
      <c r="N55" s="51">
        <f t="shared" si="4"/>
        <v>0</v>
      </c>
    </row>
    <row r="56" spans="1:14">
      <c r="A56" s="46" t="s">
        <v>2959</v>
      </c>
      <c r="B56" s="47"/>
      <c r="I56">
        <v>0</v>
      </c>
      <c r="J56">
        <f t="shared" si="5"/>
        <v>0</v>
      </c>
      <c r="K56">
        <v>0</v>
      </c>
      <c r="L56">
        <v>0</v>
      </c>
      <c r="M56">
        <f t="shared" si="6"/>
        <v>0</v>
      </c>
      <c r="N56" s="51">
        <f t="shared" si="4"/>
        <v>0</v>
      </c>
    </row>
    <row r="57" spans="1:14">
      <c r="A57" s="46" t="s">
        <v>2960</v>
      </c>
      <c r="B57" s="47"/>
      <c r="I57">
        <v>0</v>
      </c>
      <c r="J57">
        <f t="shared" si="5"/>
        <v>0</v>
      </c>
      <c r="K57">
        <v>0</v>
      </c>
      <c r="L57">
        <v>0</v>
      </c>
      <c r="M57">
        <f t="shared" si="6"/>
        <v>0</v>
      </c>
      <c r="N57" s="51">
        <f t="shared" si="4"/>
        <v>0</v>
      </c>
    </row>
    <row r="58" spans="1:14">
      <c r="A58" s="46" t="s">
        <v>2961</v>
      </c>
      <c r="B58" s="47"/>
      <c r="I58">
        <v>0</v>
      </c>
      <c r="J58">
        <f t="shared" si="5"/>
        <v>0</v>
      </c>
      <c r="K58">
        <v>0</v>
      </c>
      <c r="L58">
        <v>0</v>
      </c>
      <c r="M58">
        <f t="shared" si="6"/>
        <v>0</v>
      </c>
      <c r="N58" s="51">
        <f t="shared" si="4"/>
        <v>0</v>
      </c>
    </row>
    <row r="59" spans="1:14">
      <c r="A59" s="46" t="s">
        <v>2962</v>
      </c>
      <c r="B59" s="47">
        <v>320</v>
      </c>
      <c r="I59">
        <v>0.00803702203921036</v>
      </c>
      <c r="J59">
        <f t="shared" si="5"/>
        <v>308.967238253364</v>
      </c>
      <c r="K59">
        <v>309</v>
      </c>
      <c r="L59">
        <v>0.00865184618143552</v>
      </c>
      <c r="M59">
        <f t="shared" si="6"/>
        <v>320</v>
      </c>
      <c r="N59" s="51">
        <f t="shared" si="4"/>
        <v>11</v>
      </c>
    </row>
    <row r="60" spans="1:14">
      <c r="A60" s="46" t="s">
        <v>2963</v>
      </c>
      <c r="B60" s="47">
        <f>SUM(B61:B70)</f>
        <v>26725</v>
      </c>
      <c r="J60">
        <v>4574</v>
      </c>
      <c r="K60">
        <f>SUM(K61:K70)</f>
        <v>4574</v>
      </c>
      <c r="L60" s="48">
        <v>26725</v>
      </c>
      <c r="M60">
        <v>26725</v>
      </c>
      <c r="N60" s="51">
        <f t="shared" si="4"/>
        <v>22151</v>
      </c>
    </row>
    <row r="61" spans="1:14">
      <c r="A61" s="46" t="s">
        <v>2964</v>
      </c>
      <c r="B61" s="47">
        <v>6853</v>
      </c>
      <c r="I61">
        <v>0.479508203629013</v>
      </c>
      <c r="J61">
        <f t="shared" ref="J61:J70" si="7">I61*$J$60</f>
        <v>2193.27052339911</v>
      </c>
      <c r="K61">
        <v>2193</v>
      </c>
      <c r="L61">
        <v>0.25639786783639</v>
      </c>
      <c r="M61">
        <f>ROUND(L61*$L$60,0)</f>
        <v>6852</v>
      </c>
      <c r="N61" s="51">
        <f t="shared" si="4"/>
        <v>4659</v>
      </c>
    </row>
    <row r="62" spans="1:14">
      <c r="A62" s="46" t="s">
        <v>2965</v>
      </c>
      <c r="B62" s="47">
        <v>1</v>
      </c>
      <c r="I62">
        <v>0</v>
      </c>
      <c r="J62">
        <f t="shared" si="7"/>
        <v>0</v>
      </c>
      <c r="K62">
        <v>0</v>
      </c>
      <c r="L62">
        <v>4.50029723025504e-5</v>
      </c>
      <c r="M62">
        <f t="shared" ref="M62:M70" si="8">ROUND(L62*$L$60,0)</f>
        <v>1</v>
      </c>
      <c r="N62" s="51">
        <f t="shared" si="4"/>
        <v>1</v>
      </c>
    </row>
    <row r="63" spans="1:14">
      <c r="A63" s="46" t="s">
        <v>2966</v>
      </c>
      <c r="B63" s="47">
        <v>537</v>
      </c>
      <c r="I63">
        <v>0.0375904565814333</v>
      </c>
      <c r="J63">
        <f t="shared" si="7"/>
        <v>171.938748403476</v>
      </c>
      <c r="K63">
        <v>172</v>
      </c>
      <c r="L63">
        <v>0.0200996615664619</v>
      </c>
      <c r="M63">
        <f t="shared" si="8"/>
        <v>537</v>
      </c>
      <c r="N63" s="51">
        <f t="shared" si="4"/>
        <v>365</v>
      </c>
    </row>
    <row r="64" spans="1:14">
      <c r="A64" s="46" t="s">
        <v>2967</v>
      </c>
      <c r="B64" s="47">
        <v>19334</v>
      </c>
      <c r="I64">
        <v>0.462724562736749</v>
      </c>
      <c r="J64">
        <f t="shared" si="7"/>
        <v>2116.50214995789</v>
      </c>
      <c r="K64">
        <v>2117</v>
      </c>
      <c r="L64">
        <v>0.723457467624846</v>
      </c>
      <c r="M64">
        <f t="shared" si="8"/>
        <v>19334</v>
      </c>
      <c r="N64" s="51">
        <f t="shared" si="4"/>
        <v>17217</v>
      </c>
    </row>
    <row r="65" spans="1:14">
      <c r="A65" s="46" t="s">
        <v>2968</v>
      </c>
      <c r="B65" s="47"/>
      <c r="I65">
        <v>0</v>
      </c>
      <c r="J65">
        <f t="shared" si="7"/>
        <v>0</v>
      </c>
      <c r="K65">
        <v>0</v>
      </c>
      <c r="L65">
        <v>0</v>
      </c>
      <c r="M65">
        <f t="shared" si="8"/>
        <v>0</v>
      </c>
      <c r="N65" s="51">
        <f t="shared" si="4"/>
        <v>0</v>
      </c>
    </row>
    <row r="66" spans="1:14">
      <c r="A66" s="46" t="s">
        <v>2969</v>
      </c>
      <c r="B66" s="47"/>
      <c r="I66">
        <v>0</v>
      </c>
      <c r="J66">
        <f t="shared" si="7"/>
        <v>0</v>
      </c>
      <c r="K66">
        <v>0</v>
      </c>
      <c r="L66">
        <v>0</v>
      </c>
      <c r="M66">
        <f t="shared" si="8"/>
        <v>0</v>
      </c>
      <c r="N66" s="51">
        <f t="shared" si="4"/>
        <v>0</v>
      </c>
    </row>
    <row r="67" spans="1:14">
      <c r="A67" s="46" t="s">
        <v>2970</v>
      </c>
      <c r="B67" s="47"/>
      <c r="I67">
        <v>0</v>
      </c>
      <c r="J67">
        <f t="shared" si="7"/>
        <v>0</v>
      </c>
      <c r="K67">
        <v>0</v>
      </c>
      <c r="L67">
        <v>0</v>
      </c>
      <c r="M67">
        <f t="shared" si="8"/>
        <v>0</v>
      </c>
      <c r="N67" s="51">
        <f t="shared" si="4"/>
        <v>0</v>
      </c>
    </row>
    <row r="68" spans="1:14">
      <c r="A68" s="46" t="s">
        <v>2971</v>
      </c>
      <c r="B68" s="47"/>
      <c r="I68">
        <v>0</v>
      </c>
      <c r="J68">
        <f t="shared" si="7"/>
        <v>0</v>
      </c>
      <c r="K68">
        <v>0</v>
      </c>
      <c r="L68">
        <v>0</v>
      </c>
      <c r="M68">
        <f t="shared" si="8"/>
        <v>0</v>
      </c>
      <c r="N68" s="51">
        <f t="shared" si="4"/>
        <v>0</v>
      </c>
    </row>
    <row r="69" spans="1:14">
      <c r="A69" s="46" t="s">
        <v>2972</v>
      </c>
      <c r="B69" s="47"/>
      <c r="I69">
        <v>0.0201767770528045</v>
      </c>
      <c r="J69">
        <f t="shared" si="7"/>
        <v>92.2885782395278</v>
      </c>
      <c r="K69">
        <v>92</v>
      </c>
      <c r="L69">
        <v>0</v>
      </c>
      <c r="M69">
        <f t="shared" si="8"/>
        <v>0</v>
      </c>
      <c r="N69" s="51">
        <f t="shared" si="4"/>
        <v>-92</v>
      </c>
    </row>
    <row r="70" spans="1:14">
      <c r="A70" s="46" t="s">
        <v>2973</v>
      </c>
      <c r="B70" s="47"/>
      <c r="I70">
        <v>0</v>
      </c>
      <c r="J70">
        <f t="shared" si="7"/>
        <v>0</v>
      </c>
      <c r="K70">
        <v>0</v>
      </c>
      <c r="L70">
        <v>0</v>
      </c>
      <c r="M70">
        <f t="shared" si="8"/>
        <v>0</v>
      </c>
      <c r="N70" s="51">
        <f t="shared" si="4"/>
        <v>0</v>
      </c>
    </row>
    <row r="71" spans="1:14">
      <c r="A71" s="46" t="s">
        <v>2974</v>
      </c>
      <c r="B71" s="47">
        <f>SUM(B72:B86)</f>
        <v>38049</v>
      </c>
      <c r="J71">
        <v>32127</v>
      </c>
      <c r="K71">
        <f>SUM(K72:K86)</f>
        <v>32127</v>
      </c>
      <c r="L71" s="48">
        <v>38049</v>
      </c>
      <c r="M71">
        <v>38049</v>
      </c>
      <c r="N71" s="51">
        <f t="shared" ref="N71:N105" si="9">M71-K71</f>
        <v>5922</v>
      </c>
    </row>
    <row r="72" spans="1:14">
      <c r="A72" s="46" t="s">
        <v>2964</v>
      </c>
      <c r="B72" s="47">
        <v>9532</v>
      </c>
      <c r="I72">
        <v>0.246962380288485</v>
      </c>
      <c r="J72">
        <f t="shared" ref="J72:J86" si="10">I72*$J$71</f>
        <v>7934.16039152816</v>
      </c>
      <c r="K72">
        <v>7934</v>
      </c>
      <c r="L72">
        <v>0.250478896975327</v>
      </c>
      <c r="M72">
        <f>ROUND(L72*$L$71,0)</f>
        <v>9530</v>
      </c>
      <c r="N72" s="51">
        <f t="shared" si="9"/>
        <v>1596</v>
      </c>
    </row>
    <row r="73" spans="1:14">
      <c r="A73" s="46" t="s">
        <v>2965</v>
      </c>
      <c r="B73" s="47">
        <v>1310</v>
      </c>
      <c r="I73">
        <v>0.0299684808228045</v>
      </c>
      <c r="J73">
        <f t="shared" si="10"/>
        <v>962.79738339424</v>
      </c>
      <c r="K73">
        <v>963</v>
      </c>
      <c r="L73">
        <v>0.0344178989692908</v>
      </c>
      <c r="M73">
        <f t="shared" ref="M73:M86" si="11">ROUND(L73*$L$71,0)</f>
        <v>1310</v>
      </c>
      <c r="N73" s="51">
        <f t="shared" si="9"/>
        <v>347</v>
      </c>
    </row>
    <row r="74" spans="1:14">
      <c r="A74" s="46" t="s">
        <v>2966</v>
      </c>
      <c r="B74" s="47">
        <v>957</v>
      </c>
      <c r="I74">
        <v>0.0402253403674859</v>
      </c>
      <c r="J74">
        <f t="shared" si="10"/>
        <v>1292.31950998622</v>
      </c>
      <c r="K74">
        <v>1292</v>
      </c>
      <c r="L74">
        <v>0.0251618794823293</v>
      </c>
      <c r="M74">
        <f t="shared" si="11"/>
        <v>957</v>
      </c>
      <c r="N74" s="51">
        <f t="shared" si="9"/>
        <v>-335</v>
      </c>
    </row>
    <row r="75" spans="1:14">
      <c r="A75" s="46" t="s">
        <v>2967</v>
      </c>
      <c r="B75" s="47">
        <v>22830</v>
      </c>
      <c r="I75">
        <v>0.505378779585299</v>
      </c>
      <c r="J75">
        <f t="shared" si="10"/>
        <v>16236.3040517369</v>
      </c>
      <c r="K75">
        <v>16236</v>
      </c>
      <c r="L75">
        <v>0.600022319185549</v>
      </c>
      <c r="M75">
        <f t="shared" si="11"/>
        <v>22830</v>
      </c>
      <c r="N75" s="51">
        <f t="shared" si="9"/>
        <v>6594</v>
      </c>
    </row>
    <row r="76" spans="1:14">
      <c r="A76" s="46" t="s">
        <v>2968</v>
      </c>
      <c r="B76" s="47">
        <v>269</v>
      </c>
      <c r="I76">
        <v>0.00583211766468564</v>
      </c>
      <c r="J76">
        <f t="shared" si="10"/>
        <v>187.368444213356</v>
      </c>
      <c r="K76">
        <v>187</v>
      </c>
      <c r="L76">
        <v>0.00705899734542152</v>
      </c>
      <c r="M76">
        <f t="shared" si="11"/>
        <v>269</v>
      </c>
      <c r="N76" s="51">
        <f t="shared" si="9"/>
        <v>82</v>
      </c>
    </row>
    <row r="77" spans="1:14">
      <c r="A77" s="46" t="s">
        <v>2969</v>
      </c>
      <c r="B77" s="47">
        <v>233</v>
      </c>
      <c r="I77">
        <v>0.00828513601303044</v>
      </c>
      <c r="J77">
        <f t="shared" si="10"/>
        <v>266.176564690629</v>
      </c>
      <c r="K77">
        <v>266</v>
      </c>
      <c r="L77">
        <v>0.00611417184281675</v>
      </c>
      <c r="M77">
        <f t="shared" si="11"/>
        <v>233</v>
      </c>
      <c r="N77" s="51">
        <f t="shared" si="9"/>
        <v>-33</v>
      </c>
    </row>
    <row r="78" spans="1:14">
      <c r="A78" s="46" t="s">
        <v>2970</v>
      </c>
      <c r="B78" s="47"/>
      <c r="I78">
        <v>0</v>
      </c>
      <c r="J78">
        <f t="shared" si="10"/>
        <v>0</v>
      </c>
      <c r="K78">
        <v>0</v>
      </c>
      <c r="L78">
        <v>0</v>
      </c>
      <c r="M78">
        <f t="shared" si="11"/>
        <v>0</v>
      </c>
      <c r="N78" s="51">
        <f t="shared" si="9"/>
        <v>0</v>
      </c>
    </row>
    <row r="79" spans="1:14">
      <c r="A79" s="46" t="s">
        <v>2975</v>
      </c>
      <c r="B79" s="47">
        <v>2463</v>
      </c>
      <c r="I79">
        <v>0.103158770851272</v>
      </c>
      <c r="J79">
        <f t="shared" si="10"/>
        <v>3314.18183113882</v>
      </c>
      <c r="K79">
        <v>3314</v>
      </c>
      <c r="L79">
        <v>0.0647398827634396</v>
      </c>
      <c r="M79">
        <f t="shared" si="11"/>
        <v>2463</v>
      </c>
      <c r="N79" s="51">
        <f t="shared" si="9"/>
        <v>-851</v>
      </c>
    </row>
    <row r="80" spans="1:14">
      <c r="A80" s="46" t="s">
        <v>2976</v>
      </c>
      <c r="B80" s="47">
        <v>49</v>
      </c>
      <c r="I80">
        <v>0.000182082027094571</v>
      </c>
      <c r="J80">
        <f t="shared" si="10"/>
        <v>5.84974928446728</v>
      </c>
      <c r="K80">
        <v>6</v>
      </c>
      <c r="L80">
        <v>0.0012994328419459</v>
      </c>
      <c r="M80">
        <f t="shared" si="11"/>
        <v>49</v>
      </c>
      <c r="N80" s="51">
        <f t="shared" si="9"/>
        <v>43</v>
      </c>
    </row>
    <row r="81" spans="1:14">
      <c r="A81" s="46" t="s">
        <v>2977</v>
      </c>
      <c r="B81" s="47">
        <v>75</v>
      </c>
      <c r="I81">
        <v>0.0503745750047251</v>
      </c>
      <c r="J81">
        <f t="shared" si="10"/>
        <v>1618.3839711768</v>
      </c>
      <c r="K81">
        <v>1619</v>
      </c>
      <c r="L81">
        <v>0.00197707199559972</v>
      </c>
      <c r="M81">
        <f t="shared" si="11"/>
        <v>75</v>
      </c>
      <c r="N81" s="51">
        <f t="shared" si="9"/>
        <v>-1544</v>
      </c>
    </row>
    <row r="82" spans="1:14">
      <c r="A82" s="46" t="s">
        <v>2978</v>
      </c>
      <c r="B82" s="47">
        <v>189</v>
      </c>
      <c r="I82">
        <v>0</v>
      </c>
      <c r="J82">
        <f t="shared" si="10"/>
        <v>0</v>
      </c>
      <c r="K82">
        <v>0</v>
      </c>
      <c r="L82">
        <v>0.00497828698998172</v>
      </c>
      <c r="M82">
        <f t="shared" si="11"/>
        <v>189</v>
      </c>
      <c r="N82" s="51">
        <f t="shared" si="9"/>
        <v>189</v>
      </c>
    </row>
    <row r="83" spans="1:14">
      <c r="A83" s="46" t="s">
        <v>2971</v>
      </c>
      <c r="B83" s="47">
        <v>7</v>
      </c>
      <c r="I83">
        <v>0.000430444959449509</v>
      </c>
      <c r="J83">
        <f t="shared" si="10"/>
        <v>13.8289052122344</v>
      </c>
      <c r="K83">
        <v>14</v>
      </c>
      <c r="L83">
        <v>0.000196657263598936</v>
      </c>
      <c r="M83">
        <f t="shared" si="11"/>
        <v>7</v>
      </c>
      <c r="N83" s="51">
        <f t="shared" si="9"/>
        <v>-7</v>
      </c>
    </row>
    <row r="84" spans="1:14">
      <c r="A84" s="46" t="s">
        <v>2972</v>
      </c>
      <c r="B84" s="47">
        <v>2</v>
      </c>
      <c r="I84">
        <v>0.000810277804405213</v>
      </c>
      <c r="J84">
        <f t="shared" si="10"/>
        <v>26.0317950221263</v>
      </c>
      <c r="K84">
        <v>26</v>
      </c>
      <c r="L84">
        <v>5.71750450456195e-5</v>
      </c>
      <c r="M84">
        <f t="shared" si="11"/>
        <v>2</v>
      </c>
      <c r="N84" s="51">
        <f t="shared" si="9"/>
        <v>-24</v>
      </c>
    </row>
    <row r="85" spans="1:14">
      <c r="A85" s="46" t="s">
        <v>2979</v>
      </c>
      <c r="B85" s="47"/>
      <c r="I85">
        <v>0</v>
      </c>
      <c r="J85">
        <f t="shared" si="10"/>
        <v>0</v>
      </c>
      <c r="K85">
        <v>0</v>
      </c>
      <c r="L85">
        <v>0</v>
      </c>
      <c r="M85">
        <f t="shared" si="11"/>
        <v>0</v>
      </c>
      <c r="N85" s="51">
        <f t="shared" si="9"/>
        <v>0</v>
      </c>
    </row>
    <row r="86" spans="1:14">
      <c r="A86" s="46" t="s">
        <v>2980</v>
      </c>
      <c r="B86" s="47">
        <v>133</v>
      </c>
      <c r="I86">
        <v>0.00839161461126235</v>
      </c>
      <c r="J86">
        <f t="shared" si="10"/>
        <v>269.597402616026</v>
      </c>
      <c r="K86">
        <v>270</v>
      </c>
      <c r="L86">
        <v>0.00349732929965448</v>
      </c>
      <c r="M86">
        <f t="shared" si="11"/>
        <v>133</v>
      </c>
      <c r="N86" s="51">
        <f t="shared" si="9"/>
        <v>-137</v>
      </c>
    </row>
    <row r="87" spans="1:14">
      <c r="A87" s="46" t="s">
        <v>2981</v>
      </c>
      <c r="B87" s="47">
        <f>SUM(B88:B91)</f>
        <v>10043</v>
      </c>
      <c r="L87" s="48">
        <v>10043</v>
      </c>
      <c r="M87">
        <v>10043</v>
      </c>
      <c r="N87" s="51">
        <f t="shared" si="9"/>
        <v>10043</v>
      </c>
    </row>
    <row r="88" spans="1:14">
      <c r="A88" s="46" t="s">
        <v>2982</v>
      </c>
      <c r="B88" s="47">
        <v>8998</v>
      </c>
      <c r="L88">
        <v>0.895952538761225</v>
      </c>
      <c r="M88">
        <f t="shared" ref="M88:M91" si="12">ROUND(L88*$L$87,0)</f>
        <v>8998</v>
      </c>
      <c r="N88" s="51">
        <f t="shared" si="9"/>
        <v>8998</v>
      </c>
    </row>
    <row r="89" spans="1:14">
      <c r="A89" s="46" t="s">
        <v>2983</v>
      </c>
      <c r="B89" s="47"/>
      <c r="L89">
        <v>0</v>
      </c>
      <c r="M89">
        <f t="shared" si="12"/>
        <v>0</v>
      </c>
      <c r="N89" s="51">
        <f t="shared" si="9"/>
        <v>0</v>
      </c>
    </row>
    <row r="90" spans="1:14">
      <c r="A90" s="46" t="s">
        <v>2984</v>
      </c>
      <c r="B90" s="47">
        <v>1045</v>
      </c>
      <c r="L90">
        <v>0.104047461238774</v>
      </c>
      <c r="M90">
        <f t="shared" si="12"/>
        <v>1045</v>
      </c>
      <c r="N90" s="51">
        <f t="shared" si="9"/>
        <v>1045</v>
      </c>
    </row>
    <row r="91" spans="1:14">
      <c r="A91" s="46" t="s">
        <v>2985</v>
      </c>
      <c r="B91" s="47"/>
      <c r="L91">
        <v>0</v>
      </c>
      <c r="M91">
        <f t="shared" si="12"/>
        <v>0</v>
      </c>
      <c r="N91" s="51">
        <f t="shared" si="9"/>
        <v>0</v>
      </c>
    </row>
    <row r="92" spans="1:14">
      <c r="A92" s="46" t="s">
        <v>2425</v>
      </c>
      <c r="B92" s="47">
        <f>SUM(B93:B94)</f>
        <v>0</v>
      </c>
      <c r="N92" s="51">
        <f t="shared" si="9"/>
        <v>0</v>
      </c>
    </row>
    <row r="93" spans="1:14">
      <c r="A93" s="46" t="s">
        <v>2986</v>
      </c>
      <c r="B93" s="47"/>
      <c r="N93" s="51">
        <f t="shared" si="9"/>
        <v>0</v>
      </c>
    </row>
    <row r="94" spans="1:14">
      <c r="A94" s="46" t="s">
        <v>2987</v>
      </c>
      <c r="B94" s="47"/>
      <c r="N94" s="51">
        <f t="shared" si="9"/>
        <v>0</v>
      </c>
    </row>
    <row r="95" spans="1:14">
      <c r="A95" s="46" t="s">
        <v>2988</v>
      </c>
      <c r="B95" s="47">
        <f>SUM(B96:B97)</f>
        <v>14754</v>
      </c>
      <c r="N95" s="51">
        <f t="shared" si="9"/>
        <v>0</v>
      </c>
    </row>
    <row r="96" spans="1:14">
      <c r="A96" s="46" t="s">
        <v>2989</v>
      </c>
      <c r="B96" s="47">
        <v>14754</v>
      </c>
      <c r="N96" s="51">
        <f t="shared" si="9"/>
        <v>0</v>
      </c>
    </row>
    <row r="97" spans="1:14">
      <c r="A97" s="46" t="s">
        <v>2990</v>
      </c>
      <c r="B97" s="47"/>
      <c r="N97" s="51">
        <f t="shared" si="9"/>
        <v>0</v>
      </c>
    </row>
    <row r="98" spans="1:14">
      <c r="A98" s="46" t="s">
        <v>538</v>
      </c>
      <c r="B98" s="47">
        <f>SUM(B99:B104)</f>
        <v>0</v>
      </c>
      <c r="N98" s="51">
        <f t="shared" si="9"/>
        <v>0</v>
      </c>
    </row>
    <row r="99" spans="1:14">
      <c r="A99" s="46" t="s">
        <v>2991</v>
      </c>
      <c r="B99" s="47"/>
      <c r="N99" s="51">
        <f t="shared" si="9"/>
        <v>0</v>
      </c>
    </row>
    <row r="100" spans="1:14">
      <c r="A100" s="46" t="s">
        <v>2992</v>
      </c>
      <c r="B100" s="47"/>
      <c r="N100" s="51">
        <f t="shared" si="9"/>
        <v>0</v>
      </c>
    </row>
    <row r="101" spans="1:14">
      <c r="A101" s="46" t="s">
        <v>2993</v>
      </c>
      <c r="B101" s="47"/>
      <c r="N101" s="51">
        <f t="shared" si="9"/>
        <v>0</v>
      </c>
    </row>
    <row r="102" spans="1:14">
      <c r="A102" s="46" t="s">
        <v>2994</v>
      </c>
      <c r="B102" s="47"/>
      <c r="N102" s="51">
        <f t="shared" si="9"/>
        <v>0</v>
      </c>
    </row>
    <row r="103" spans="1:14">
      <c r="A103" s="46" t="s">
        <v>2995</v>
      </c>
      <c r="B103" s="47"/>
      <c r="N103" s="51">
        <f t="shared" si="9"/>
        <v>0</v>
      </c>
    </row>
    <row r="104" spans="1:14">
      <c r="A104" s="46" t="s">
        <v>2996</v>
      </c>
      <c r="B104" s="47"/>
      <c r="N104" s="51">
        <f t="shared" si="9"/>
        <v>0</v>
      </c>
    </row>
    <row r="105" spans="1:14">
      <c r="A105" s="54" t="s">
        <v>2997</v>
      </c>
      <c r="B105" s="47">
        <f>B5+B15+B43+B60+B71+B87+B92+B95+B98</f>
        <v>264424</v>
      </c>
      <c r="N105" s="51">
        <f t="shared" si="9"/>
        <v>0</v>
      </c>
    </row>
  </sheetData>
  <mergeCells count="1">
    <mergeCell ref="A1:B1"/>
  </mergeCells>
  <pageMargins left="0.747916666666667" right="0.747916666666667" top="0.984027777777778" bottom="0.984027777777778" header="0.511805555555556" footer="0.511805555555556"/>
  <pageSetup paperSize="9" scale="75" orientation="portrait"/>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M24" sqref="M24"/>
    </sheetView>
  </sheetViews>
  <sheetFormatPr defaultColWidth="9" defaultRowHeight="13.5" outlineLevelCol="3"/>
  <cols>
    <col min="1" max="1" width="49.25" style="30" customWidth="1"/>
    <col min="2" max="2" width="22.5" style="31" customWidth="1"/>
    <col min="3" max="3" width="25.75" style="31" customWidth="1"/>
    <col min="4" max="16384" width="9" style="30"/>
  </cols>
  <sheetData>
    <row r="1" ht="42.95" customHeight="1" spans="1:3">
      <c r="A1" s="32" t="s">
        <v>27</v>
      </c>
      <c r="B1" s="32"/>
      <c r="C1" s="32"/>
    </row>
    <row r="2" ht="12" customHeight="1" spans="1:3">
      <c r="A2" s="32"/>
      <c r="B2" s="32"/>
      <c r="C2" s="32"/>
    </row>
    <row r="3" ht="15" customHeight="1" spans="1:3">
      <c r="A3" s="33" t="s">
        <v>2998</v>
      </c>
      <c r="B3" s="32"/>
      <c r="C3" s="34" t="s">
        <v>32</v>
      </c>
    </row>
    <row r="4" ht="39.95" customHeight="1" spans="1:3">
      <c r="A4" s="35" t="s">
        <v>2906</v>
      </c>
      <c r="B4" s="35" t="s">
        <v>2999</v>
      </c>
      <c r="C4" s="35" t="s">
        <v>177</v>
      </c>
    </row>
    <row r="5" ht="18" customHeight="1" spans="1:3">
      <c r="A5" s="40" t="s">
        <v>3000</v>
      </c>
      <c r="B5" s="37"/>
      <c r="C5" s="37"/>
    </row>
    <row r="6" ht="18" customHeight="1" spans="1:4">
      <c r="A6" s="36" t="s">
        <v>3001</v>
      </c>
      <c r="B6" s="37"/>
      <c r="C6" s="37">
        <v>120086</v>
      </c>
      <c r="D6" s="38"/>
    </row>
    <row r="7" ht="18" customHeight="1" spans="1:3">
      <c r="A7" s="36" t="s">
        <v>3002</v>
      </c>
      <c r="B7" s="37">
        <v>134852</v>
      </c>
      <c r="C7" s="37">
        <v>134852</v>
      </c>
    </row>
    <row r="8" ht="18" customHeight="1" spans="1:3">
      <c r="A8" s="36" t="s">
        <v>3003</v>
      </c>
      <c r="B8" s="37"/>
      <c r="C8" s="37">
        <v>33150</v>
      </c>
    </row>
    <row r="9" ht="18" customHeight="1" spans="1:3">
      <c r="A9" s="36" t="s">
        <v>3004</v>
      </c>
      <c r="B9" s="37"/>
      <c r="C9" s="37">
        <v>0</v>
      </c>
    </row>
    <row r="10" ht="18" customHeight="1" spans="1:3">
      <c r="A10" s="36" t="s">
        <v>3005</v>
      </c>
      <c r="B10" s="37"/>
      <c r="C10" s="37">
        <v>118649</v>
      </c>
    </row>
    <row r="11" ht="18" customHeight="1" spans="1:3">
      <c r="A11" s="36" t="s">
        <v>3006</v>
      </c>
      <c r="B11" s="37"/>
      <c r="C11" s="37">
        <v>86171</v>
      </c>
    </row>
    <row r="12" spans="1:3">
      <c r="A12" s="36" t="s">
        <v>3007</v>
      </c>
      <c r="B12" s="35"/>
      <c r="C12" s="35">
        <v>32478</v>
      </c>
    </row>
    <row r="13" ht="57" customHeight="1" spans="1:3">
      <c r="A13" s="41" t="s">
        <v>3008</v>
      </c>
      <c r="B13" s="41"/>
      <c r="C13" s="41"/>
    </row>
  </sheetData>
  <mergeCells count="2">
    <mergeCell ref="A1:C1"/>
    <mergeCell ref="A13:C13"/>
  </mergeCells>
  <pageMargins left="0.747916666666667" right="0.747916666666667" top="0.984027777777778" bottom="0.984027777777778" header="0.511805555555556" footer="0.511805555555556"/>
  <pageSetup paperSize="9" orientation="landscape" horizontalDpi="600"/>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M24" sqref="M24"/>
    </sheetView>
  </sheetViews>
  <sheetFormatPr defaultColWidth="9" defaultRowHeight="13.5" outlineLevelCol="3"/>
  <cols>
    <col min="1" max="1" width="50.875" style="30" customWidth="1"/>
    <col min="2" max="2" width="24.625" style="31" customWidth="1"/>
    <col min="3" max="3" width="28.875" style="31" customWidth="1"/>
    <col min="4" max="16384" width="9" style="30"/>
  </cols>
  <sheetData>
    <row r="1" ht="42.95" customHeight="1" spans="1:3">
      <c r="A1" s="32" t="s">
        <v>28</v>
      </c>
      <c r="B1" s="32"/>
      <c r="C1" s="32"/>
    </row>
    <row r="2" ht="12" customHeight="1" spans="1:3">
      <c r="A2" s="32"/>
      <c r="B2" s="32"/>
      <c r="C2" s="32"/>
    </row>
    <row r="3" ht="15" customHeight="1" spans="1:3">
      <c r="A3" s="33" t="s">
        <v>3009</v>
      </c>
      <c r="B3" s="32"/>
      <c r="C3" s="34" t="s">
        <v>32</v>
      </c>
    </row>
    <row r="4" ht="39.95" customHeight="1" spans="1:3">
      <c r="A4" s="35" t="s">
        <v>2906</v>
      </c>
      <c r="B4" s="35" t="s">
        <v>2999</v>
      </c>
      <c r="C4" s="35" t="s">
        <v>177</v>
      </c>
    </row>
    <row r="5" spans="1:3">
      <c r="A5" s="36" t="s">
        <v>3010</v>
      </c>
      <c r="B5" s="37"/>
      <c r="C5" s="37">
        <v>240650</v>
      </c>
    </row>
    <row r="6" spans="1:4">
      <c r="A6" s="36" t="s">
        <v>3011</v>
      </c>
      <c r="B6" s="37">
        <v>250730</v>
      </c>
      <c r="C6" s="37">
        <v>250730</v>
      </c>
      <c r="D6" s="38"/>
    </row>
    <row r="7" spans="1:3">
      <c r="A7" s="36" t="s">
        <v>3012</v>
      </c>
      <c r="B7" s="37"/>
      <c r="C7" s="37">
        <v>41450</v>
      </c>
    </row>
    <row r="8" ht="17.25" customHeight="1" spans="1:3">
      <c r="A8" s="36" t="s">
        <v>3013</v>
      </c>
      <c r="B8" s="37"/>
      <c r="C8" s="37">
        <v>0</v>
      </c>
    </row>
    <row r="9" spans="1:3">
      <c r="A9" s="36" t="s">
        <v>3014</v>
      </c>
      <c r="B9" s="37"/>
      <c r="C9" s="37">
        <v>232350</v>
      </c>
    </row>
    <row r="10" spans="1:3">
      <c r="A10" s="36" t="s">
        <v>3015</v>
      </c>
      <c r="B10" s="37"/>
      <c r="C10" s="37">
        <v>188263</v>
      </c>
    </row>
    <row r="11" ht="27.75" customHeight="1" spans="1:3">
      <c r="A11" s="36" t="s">
        <v>3016</v>
      </c>
      <c r="B11" s="37"/>
      <c r="C11" s="37">
        <v>44087</v>
      </c>
    </row>
    <row r="12" ht="59.1" customHeight="1" spans="1:3">
      <c r="A12" s="39" t="s">
        <v>3017</v>
      </c>
      <c r="B12" s="39"/>
      <c r="C12" s="39"/>
    </row>
  </sheetData>
  <mergeCells count="2">
    <mergeCell ref="A1:C1"/>
    <mergeCell ref="A12:C12"/>
  </mergeCells>
  <pageMargins left="0.747916666666667" right="0.747916666666667" top="0.984027777777778" bottom="0.984027777777778" header="0.511805555555556" footer="0.511805555555556"/>
  <pageSetup paperSize="9" orientation="landscape" horizontalDpi="600"/>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15"/>
  <sheetViews>
    <sheetView workbookViewId="0">
      <selection activeCell="M24" sqref="M24"/>
    </sheetView>
  </sheetViews>
  <sheetFormatPr defaultColWidth="9" defaultRowHeight="14.25"/>
  <cols>
    <col min="1" max="1" width="43" style="1" customWidth="1"/>
    <col min="2" max="3" width="13.625" style="1" customWidth="1"/>
    <col min="4" max="4" width="11.625" style="1" customWidth="1"/>
    <col min="5" max="5" width="11.75" style="1" customWidth="1"/>
    <col min="6" max="6" width="11.5" style="1" customWidth="1"/>
    <col min="7" max="7" width="11.125" style="1" customWidth="1"/>
    <col min="8" max="9" width="11.875" style="1" customWidth="1"/>
    <col min="10" max="10" width="13.375" style="1" customWidth="1"/>
    <col min="11" max="11" width="9" style="1"/>
    <col min="12" max="12" width="10.5" style="1" hidden="1" customWidth="1"/>
    <col min="13" max="13" width="12.875" style="1" hidden="1" customWidth="1"/>
    <col min="14" max="26" width="9" style="1"/>
    <col min="27" max="27" width="12.75" style="1" customWidth="1"/>
    <col min="28" max="16384" width="9" style="1"/>
  </cols>
  <sheetData>
    <row r="1" ht="37.5" customHeight="1" spans="1:10">
      <c r="A1" s="2" t="s">
        <v>29</v>
      </c>
      <c r="B1" s="2"/>
      <c r="C1" s="2"/>
      <c r="D1" s="2"/>
      <c r="E1" s="2"/>
      <c r="F1" s="2"/>
      <c r="G1" s="2"/>
      <c r="H1" s="2"/>
      <c r="I1" s="2"/>
      <c r="J1" s="2"/>
    </row>
    <row r="2" ht="19.5" customHeight="1" spans="1:10">
      <c r="A2" s="3" t="s">
        <v>3018</v>
      </c>
      <c r="B2" s="4"/>
      <c r="C2" s="5"/>
      <c r="D2" s="6"/>
      <c r="E2" s="6"/>
      <c r="F2" s="6"/>
      <c r="G2" s="6"/>
      <c r="H2" s="6"/>
      <c r="I2" s="22"/>
      <c r="J2" s="3" t="s">
        <v>32</v>
      </c>
    </row>
    <row r="3" ht="30.75" customHeight="1" spans="1:10">
      <c r="A3" s="7" t="s">
        <v>2906</v>
      </c>
      <c r="B3" s="8" t="s">
        <v>39</v>
      </c>
      <c r="C3" s="9" t="s">
        <v>38</v>
      </c>
      <c r="D3" s="9"/>
      <c r="E3" s="9"/>
      <c r="F3" s="9"/>
      <c r="G3" s="9"/>
      <c r="H3" s="9"/>
      <c r="I3" s="9"/>
      <c r="J3" s="8" t="s">
        <v>3019</v>
      </c>
    </row>
    <row r="4" ht="30.75" customHeight="1" spans="1:10">
      <c r="A4" s="10"/>
      <c r="B4" s="11"/>
      <c r="C4" s="11" t="s">
        <v>3020</v>
      </c>
      <c r="D4" s="12" t="s">
        <v>3021</v>
      </c>
      <c r="E4" s="12" t="s">
        <v>3022</v>
      </c>
      <c r="F4" s="12" t="s">
        <v>3023</v>
      </c>
      <c r="G4" s="12" t="s">
        <v>3024</v>
      </c>
      <c r="H4" s="12" t="s">
        <v>3025</v>
      </c>
      <c r="I4" s="12" t="s">
        <v>3026</v>
      </c>
      <c r="J4" s="11"/>
    </row>
    <row r="5" ht="26.1" customHeight="1" spans="1:14">
      <c r="A5" s="13" t="s">
        <v>3027</v>
      </c>
      <c r="B5" s="14">
        <f t="shared" ref="B5:I5" si="0">SUM(B6,B10,B30)</f>
        <v>7749</v>
      </c>
      <c r="C5" s="14">
        <f t="shared" si="0"/>
        <v>11208</v>
      </c>
      <c r="D5" s="14">
        <f t="shared" si="0"/>
        <v>2124</v>
      </c>
      <c r="E5" s="14">
        <f t="shared" si="0"/>
        <v>2500</v>
      </c>
      <c r="F5" s="14">
        <f t="shared" si="0"/>
        <v>1081</v>
      </c>
      <c r="G5" s="14">
        <f t="shared" si="0"/>
        <v>1162</v>
      </c>
      <c r="H5" s="14">
        <f t="shared" si="0"/>
        <v>1474</v>
      </c>
      <c r="I5" s="14">
        <f t="shared" si="0"/>
        <v>2867</v>
      </c>
      <c r="J5" s="23">
        <f>IF(B5&lt;&gt;0,C5/B5,"")-1</f>
        <v>0.446380178087495</v>
      </c>
      <c r="N5" s="24"/>
    </row>
    <row r="6" ht="26.1" customHeight="1" spans="1:14">
      <c r="A6" s="15" t="s">
        <v>3028</v>
      </c>
      <c r="B6" s="14">
        <f t="shared" ref="B6:I6" si="1">SUM(B7:B9)</f>
        <v>0</v>
      </c>
      <c r="C6" s="14">
        <f t="shared" si="1"/>
        <v>0</v>
      </c>
      <c r="D6" s="14">
        <f t="shared" si="1"/>
        <v>0</v>
      </c>
      <c r="E6" s="14">
        <f t="shared" si="1"/>
        <v>0</v>
      </c>
      <c r="F6" s="14">
        <f t="shared" si="1"/>
        <v>0</v>
      </c>
      <c r="G6" s="14">
        <f t="shared" si="1"/>
        <v>0</v>
      </c>
      <c r="H6" s="14">
        <f t="shared" si="1"/>
        <v>0</v>
      </c>
      <c r="I6" s="14">
        <f t="shared" si="1"/>
        <v>0</v>
      </c>
      <c r="J6" s="23"/>
      <c r="N6" s="25" t="s">
        <v>2521</v>
      </c>
    </row>
    <row r="7" ht="26.1" customHeight="1" spans="1:10">
      <c r="A7" s="16" t="s">
        <v>3029</v>
      </c>
      <c r="B7" s="17"/>
      <c r="C7" s="17"/>
      <c r="D7" s="17"/>
      <c r="E7" s="17"/>
      <c r="F7" s="17"/>
      <c r="G7" s="17"/>
      <c r="H7" s="17"/>
      <c r="I7" s="17"/>
      <c r="J7" s="23"/>
    </row>
    <row r="8" ht="26.1" customHeight="1" spans="1:14">
      <c r="A8" s="16" t="s">
        <v>3030</v>
      </c>
      <c r="B8" s="17"/>
      <c r="C8" s="17"/>
      <c r="D8" s="17"/>
      <c r="E8" s="17"/>
      <c r="F8" s="17"/>
      <c r="G8" s="17"/>
      <c r="H8" s="17"/>
      <c r="I8" s="17"/>
      <c r="J8" s="23"/>
      <c r="N8" s="24"/>
    </row>
    <row r="9" ht="26.1" customHeight="1" spans="1:14">
      <c r="A9" s="16" t="s">
        <v>3031</v>
      </c>
      <c r="B9" s="17"/>
      <c r="C9" s="17"/>
      <c r="D9" s="17"/>
      <c r="E9" s="17"/>
      <c r="F9" s="17"/>
      <c r="G9" s="17"/>
      <c r="H9" s="17"/>
      <c r="I9" s="17"/>
      <c r="J9" s="23"/>
      <c r="N9" s="24"/>
    </row>
    <row r="10" ht="26.1" customHeight="1" spans="1:14">
      <c r="A10" s="15" t="s">
        <v>3032</v>
      </c>
      <c r="B10" s="14">
        <f t="shared" ref="B10:I10" si="2">SUM(B11:B29)</f>
        <v>6719</v>
      </c>
      <c r="C10" s="14">
        <f t="shared" si="2"/>
        <v>9513</v>
      </c>
      <c r="D10" s="14">
        <f t="shared" si="2"/>
        <v>1959</v>
      </c>
      <c r="E10" s="14">
        <f t="shared" si="2"/>
        <v>1910</v>
      </c>
      <c r="F10" s="14">
        <f t="shared" si="2"/>
        <v>847</v>
      </c>
      <c r="G10" s="14">
        <f t="shared" si="2"/>
        <v>915</v>
      </c>
      <c r="H10" s="14">
        <f t="shared" si="2"/>
        <v>1356</v>
      </c>
      <c r="I10" s="14">
        <f t="shared" si="2"/>
        <v>2526</v>
      </c>
      <c r="J10" s="23">
        <f>IF(B10&lt;&gt;0,C10/B10,"")-1</f>
        <v>0.415835689834797</v>
      </c>
      <c r="N10" s="24"/>
    </row>
    <row r="11" ht="26.1" customHeight="1" spans="1:10">
      <c r="A11" s="18" t="s">
        <v>3033</v>
      </c>
      <c r="B11" s="19"/>
      <c r="C11" s="19"/>
      <c r="D11" s="17"/>
      <c r="E11" s="17"/>
      <c r="F11" s="17"/>
      <c r="G11" s="17"/>
      <c r="H11" s="17"/>
      <c r="I11" s="17"/>
      <c r="J11" s="23"/>
    </row>
    <row r="12" ht="26.1" customHeight="1" spans="1:11">
      <c r="A12" s="18" t="s">
        <v>3034</v>
      </c>
      <c r="B12" s="19">
        <v>6719</v>
      </c>
      <c r="C12" s="19">
        <v>9513</v>
      </c>
      <c r="D12" s="17">
        <v>1959</v>
      </c>
      <c r="E12" s="17">
        <v>1910</v>
      </c>
      <c r="F12" s="17">
        <v>847</v>
      </c>
      <c r="G12" s="17">
        <v>915</v>
      </c>
      <c r="H12" s="17">
        <v>1356</v>
      </c>
      <c r="I12" s="17">
        <v>2526</v>
      </c>
      <c r="J12" s="26">
        <f>IF(B12&lt;&gt;0,C12/B12,"")-1</f>
        <v>0.415835689834797</v>
      </c>
      <c r="K12" s="27"/>
    </row>
    <row r="13" ht="26.1" customHeight="1" spans="1:11">
      <c r="A13" s="18" t="s">
        <v>3035</v>
      </c>
      <c r="B13" s="19"/>
      <c r="C13" s="19"/>
      <c r="D13" s="14"/>
      <c r="E13" s="14"/>
      <c r="F13" s="14"/>
      <c r="G13" s="14"/>
      <c r="H13" s="14"/>
      <c r="I13" s="14"/>
      <c r="J13" s="26"/>
      <c r="K13" s="27"/>
    </row>
    <row r="14" ht="26.1" customHeight="1" spans="1:13">
      <c r="A14" s="18" t="s">
        <v>3036</v>
      </c>
      <c r="B14" s="19"/>
      <c r="C14" s="19"/>
      <c r="D14" s="14"/>
      <c r="E14" s="14"/>
      <c r="F14" s="14"/>
      <c r="G14" s="14"/>
      <c r="H14" s="14"/>
      <c r="I14" s="14"/>
      <c r="J14" s="26"/>
      <c r="L14" s="28">
        <v>728410</v>
      </c>
      <c r="M14" s="29">
        <f>C14-L14</f>
        <v>-728410</v>
      </c>
    </row>
    <row r="15" ht="26.1" customHeight="1" spans="1:10">
      <c r="A15" s="18" t="s">
        <v>3037</v>
      </c>
      <c r="B15" s="20"/>
      <c r="C15" s="20"/>
      <c r="D15" s="17"/>
      <c r="E15" s="17"/>
      <c r="F15" s="17"/>
      <c r="G15" s="17"/>
      <c r="H15" s="17"/>
      <c r="I15" s="17"/>
      <c r="J15" s="26"/>
    </row>
    <row r="16" ht="26.1" customHeight="1" spans="1:10">
      <c r="A16" s="18" t="s">
        <v>3038</v>
      </c>
      <c r="B16" s="20"/>
      <c r="C16" s="20"/>
      <c r="D16" s="17"/>
      <c r="E16" s="17"/>
      <c r="F16" s="17"/>
      <c r="G16" s="17"/>
      <c r="H16" s="17"/>
      <c r="I16" s="17"/>
      <c r="J16" s="26"/>
    </row>
    <row r="17" ht="26.1" customHeight="1" spans="1:10">
      <c r="A17" s="18" t="s">
        <v>3039</v>
      </c>
      <c r="B17" s="19"/>
      <c r="C17" s="19"/>
      <c r="D17" s="17"/>
      <c r="E17" s="17"/>
      <c r="F17" s="17"/>
      <c r="G17" s="17"/>
      <c r="H17" s="17"/>
      <c r="I17" s="17"/>
      <c r="J17" s="26"/>
    </row>
    <row r="18" ht="26.1" customHeight="1" spans="1:10">
      <c r="A18" s="18" t="s">
        <v>3040</v>
      </c>
      <c r="B18" s="20"/>
      <c r="C18" s="20"/>
      <c r="D18" s="17"/>
      <c r="E18" s="17"/>
      <c r="F18" s="17"/>
      <c r="G18" s="17"/>
      <c r="H18" s="17"/>
      <c r="I18" s="17"/>
      <c r="J18" s="26"/>
    </row>
    <row r="19" ht="26.1" customHeight="1" spans="1:10">
      <c r="A19" s="18" t="s">
        <v>3041</v>
      </c>
      <c r="B19" s="19"/>
      <c r="C19" s="19"/>
      <c r="D19" s="17"/>
      <c r="E19" s="17"/>
      <c r="F19" s="17"/>
      <c r="G19" s="17"/>
      <c r="H19" s="17"/>
      <c r="I19" s="17"/>
      <c r="J19" s="26"/>
    </row>
    <row r="20" ht="26.1" customHeight="1" spans="1:12">
      <c r="A20" s="18" t="s">
        <v>3042</v>
      </c>
      <c r="B20" s="21"/>
      <c r="C20" s="21"/>
      <c r="D20" s="17"/>
      <c r="E20" s="17"/>
      <c r="F20" s="17"/>
      <c r="G20" s="17"/>
      <c r="H20" s="17"/>
      <c r="I20" s="17"/>
      <c r="J20" s="26"/>
      <c r="L20" s="27"/>
    </row>
    <row r="21" ht="26.1" customHeight="1" spans="1:10">
      <c r="A21" s="18" t="s">
        <v>3043</v>
      </c>
      <c r="B21" s="20"/>
      <c r="C21" s="20"/>
      <c r="D21" s="17"/>
      <c r="E21" s="17"/>
      <c r="F21" s="17"/>
      <c r="G21" s="17"/>
      <c r="H21" s="17"/>
      <c r="I21" s="17"/>
      <c r="J21" s="26"/>
    </row>
    <row r="22" ht="26.1" customHeight="1" spans="1:10">
      <c r="A22" s="18" t="s">
        <v>3044</v>
      </c>
      <c r="B22" s="20"/>
      <c r="C22" s="20"/>
      <c r="D22" s="17"/>
      <c r="E22" s="17"/>
      <c r="F22" s="17"/>
      <c r="G22" s="17"/>
      <c r="H22" s="17"/>
      <c r="I22" s="17"/>
      <c r="J22" s="26"/>
    </row>
    <row r="23" ht="26.1" customHeight="1" spans="1:10">
      <c r="A23" s="18" t="s">
        <v>3045</v>
      </c>
      <c r="B23" s="19"/>
      <c r="C23" s="19"/>
      <c r="D23" s="17"/>
      <c r="E23" s="17"/>
      <c r="F23" s="17"/>
      <c r="G23" s="17"/>
      <c r="H23" s="17"/>
      <c r="I23" s="17"/>
      <c r="J23" s="26"/>
    </row>
    <row r="24" ht="26.1" customHeight="1" spans="1:12">
      <c r="A24" s="18" t="s">
        <v>3046</v>
      </c>
      <c r="B24" s="20"/>
      <c r="C24" s="20"/>
      <c r="D24" s="17"/>
      <c r="E24" s="17"/>
      <c r="F24" s="17"/>
      <c r="G24" s="17"/>
      <c r="H24" s="17"/>
      <c r="I24" s="17"/>
      <c r="J24" s="26"/>
      <c r="L24" s="27"/>
    </row>
    <row r="25" ht="26.1" customHeight="1" spans="1:12">
      <c r="A25" s="18" t="s">
        <v>3047</v>
      </c>
      <c r="B25" s="19"/>
      <c r="C25" s="19"/>
      <c r="D25" s="17"/>
      <c r="E25" s="17"/>
      <c r="F25" s="17"/>
      <c r="G25" s="17"/>
      <c r="H25" s="17"/>
      <c r="I25" s="17"/>
      <c r="J25" s="26"/>
      <c r="L25" s="27"/>
    </row>
    <row r="26" ht="26.1" customHeight="1" spans="1:12">
      <c r="A26" s="18" t="s">
        <v>3048</v>
      </c>
      <c r="B26" s="19"/>
      <c r="C26" s="19"/>
      <c r="D26" s="17"/>
      <c r="E26" s="17"/>
      <c r="F26" s="17"/>
      <c r="G26" s="17"/>
      <c r="H26" s="17"/>
      <c r="I26" s="17"/>
      <c r="J26" s="26"/>
      <c r="L26" s="27"/>
    </row>
    <row r="27" ht="26.1" customHeight="1" spans="1:12">
      <c r="A27" s="18" t="s">
        <v>3049</v>
      </c>
      <c r="B27" s="19"/>
      <c r="C27" s="19"/>
      <c r="D27" s="17"/>
      <c r="E27" s="17"/>
      <c r="F27" s="17"/>
      <c r="G27" s="17"/>
      <c r="H27" s="17"/>
      <c r="I27" s="17"/>
      <c r="J27" s="26"/>
      <c r="L27" s="27"/>
    </row>
    <row r="28" ht="26.1" customHeight="1" spans="1:12">
      <c r="A28" s="18" t="s">
        <v>3050</v>
      </c>
      <c r="B28" s="19"/>
      <c r="C28" s="19"/>
      <c r="D28" s="17"/>
      <c r="E28" s="17"/>
      <c r="F28" s="17"/>
      <c r="G28" s="17"/>
      <c r="H28" s="17"/>
      <c r="I28" s="17"/>
      <c r="J28" s="26"/>
      <c r="L28" s="27"/>
    </row>
    <row r="29" ht="26.1" customHeight="1" spans="1:12">
      <c r="A29" s="18" t="s">
        <v>3051</v>
      </c>
      <c r="B29" s="17"/>
      <c r="C29" s="17"/>
      <c r="D29" s="17"/>
      <c r="E29" s="17"/>
      <c r="F29" s="17"/>
      <c r="G29" s="17"/>
      <c r="H29" s="17"/>
      <c r="I29" s="17"/>
      <c r="J29" s="26"/>
      <c r="L29" s="27"/>
    </row>
    <row r="30" ht="26.1" customHeight="1" spans="1:10">
      <c r="A30" s="15" t="s">
        <v>3052</v>
      </c>
      <c r="B30" s="14">
        <v>1030</v>
      </c>
      <c r="C30" s="14">
        <v>1695</v>
      </c>
      <c r="D30" s="17">
        <v>165</v>
      </c>
      <c r="E30" s="17">
        <v>590</v>
      </c>
      <c r="F30" s="17">
        <v>234</v>
      </c>
      <c r="G30" s="17">
        <v>247</v>
      </c>
      <c r="H30" s="17">
        <v>118</v>
      </c>
      <c r="I30" s="17">
        <v>341</v>
      </c>
      <c r="J30" s="23">
        <f>IF(B30&lt;&gt;0,C30/B30,"")-1</f>
        <v>0.645631067961165</v>
      </c>
    </row>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sheetData>
  <mergeCells count="5">
    <mergeCell ref="A1:J1"/>
    <mergeCell ref="C3:I3"/>
    <mergeCell ref="A3:A4"/>
    <mergeCell ref="B3:B4"/>
    <mergeCell ref="J3:J4"/>
  </mergeCells>
  <pageMargins left="0.747916666666667" right="0.747916666666667" top="0.984027777777778" bottom="0.984027777777778" header="0.511805555555556" footer="0.511805555555556"/>
  <pageSetup paperSize="9" scale="75"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E16" sqref="E16"/>
    </sheetView>
  </sheetViews>
  <sheetFormatPr defaultColWidth="8.75" defaultRowHeight="14.25" outlineLevelCol="2"/>
  <cols>
    <col min="1" max="1" width="9" style="325" customWidth="1"/>
    <col min="2" max="2" width="91" style="325" customWidth="1"/>
    <col min="3" max="32" width="9" style="325" customWidth="1"/>
    <col min="33" max="16384" width="8.75" style="325"/>
  </cols>
  <sheetData>
    <row r="1" ht="37.5" customHeight="1" spans="1:3">
      <c r="A1" s="326" t="s">
        <v>3</v>
      </c>
      <c r="B1" s="326"/>
      <c r="C1" s="326"/>
    </row>
    <row r="2" ht="22.5" customHeight="1" spans="1:3">
      <c r="A2" s="327" t="s">
        <v>4</v>
      </c>
      <c r="B2" s="328" t="s">
        <v>5</v>
      </c>
      <c r="C2" s="327" t="s">
        <v>6</v>
      </c>
    </row>
    <row r="3" ht="22.5" customHeight="1" spans="1:3">
      <c r="A3" s="329">
        <v>1</v>
      </c>
      <c r="B3" s="330" t="s">
        <v>7</v>
      </c>
      <c r="C3" s="331" t="s">
        <v>8</v>
      </c>
    </row>
    <row r="4" s="324" customFormat="1" ht="22.5" customHeight="1" spans="1:3">
      <c r="A4" s="329">
        <v>2</v>
      </c>
      <c r="B4" s="330" t="s">
        <v>9</v>
      </c>
      <c r="C4" s="331" t="s">
        <v>10</v>
      </c>
    </row>
    <row r="5" s="324" customFormat="1" ht="22.5" customHeight="1" spans="1:3">
      <c r="A5" s="329">
        <v>3</v>
      </c>
      <c r="B5" s="330" t="s">
        <v>11</v>
      </c>
      <c r="C5" s="331" t="s">
        <v>12</v>
      </c>
    </row>
    <row r="6" s="324" customFormat="1" ht="22.5" customHeight="1" spans="1:3">
      <c r="A6" s="329">
        <v>5</v>
      </c>
      <c r="B6" s="330" t="s">
        <v>13</v>
      </c>
      <c r="C6" s="331" t="s">
        <v>14</v>
      </c>
    </row>
    <row r="7" s="324" customFormat="1" ht="22.5" customHeight="1" spans="1:3">
      <c r="A7" s="329">
        <v>6</v>
      </c>
      <c r="B7" s="330" t="s">
        <v>15</v>
      </c>
      <c r="C7" s="331" t="s">
        <v>16</v>
      </c>
    </row>
    <row r="8" s="324" customFormat="1" ht="22.5" customHeight="1" spans="1:3">
      <c r="A8" s="329">
        <v>7</v>
      </c>
      <c r="B8" s="330" t="s">
        <v>17</v>
      </c>
      <c r="C8" s="331" t="s">
        <v>18</v>
      </c>
    </row>
    <row r="9" s="324" customFormat="1" ht="22.5" customHeight="1" spans="1:3">
      <c r="A9" s="329">
        <v>8</v>
      </c>
      <c r="B9" s="330" t="s">
        <v>19</v>
      </c>
      <c r="C9" s="331" t="s">
        <v>20</v>
      </c>
    </row>
    <row r="10" s="324" customFormat="1" ht="22.5" customHeight="1" spans="1:3">
      <c r="A10" s="329">
        <v>9</v>
      </c>
      <c r="B10" s="330" t="s">
        <v>21</v>
      </c>
      <c r="C10" s="331" t="s">
        <v>22</v>
      </c>
    </row>
    <row r="11" s="324" customFormat="1" ht="22.5" customHeight="1" spans="1:3">
      <c r="A11" s="329">
        <v>10</v>
      </c>
      <c r="B11" s="330" t="s">
        <v>23</v>
      </c>
      <c r="C11" s="331" t="s">
        <v>24</v>
      </c>
    </row>
    <row r="12" s="324" customFormat="1" ht="24.95" customHeight="1" spans="1:3">
      <c r="A12" s="329">
        <v>11</v>
      </c>
      <c r="B12" s="330" t="s">
        <v>25</v>
      </c>
      <c r="C12" s="329" t="s">
        <v>26</v>
      </c>
    </row>
    <row r="13" s="324" customFormat="1" ht="24.95" customHeight="1" spans="1:3">
      <c r="A13" s="329">
        <v>12</v>
      </c>
      <c r="B13" s="330" t="s">
        <v>27</v>
      </c>
      <c r="C13" s="329">
        <v>24</v>
      </c>
    </row>
    <row r="14" s="324" customFormat="1" ht="24.95" customHeight="1" spans="1:3">
      <c r="A14" s="329">
        <v>13</v>
      </c>
      <c r="B14" s="330" t="s">
        <v>28</v>
      </c>
      <c r="C14" s="329">
        <v>25</v>
      </c>
    </row>
    <row r="15" ht="24.75" customHeight="1" spans="1:3">
      <c r="A15" s="329">
        <v>14</v>
      </c>
      <c r="B15" s="330" t="s">
        <v>29</v>
      </c>
      <c r="C15" s="329" t="s">
        <v>30</v>
      </c>
    </row>
  </sheetData>
  <mergeCells count="1">
    <mergeCell ref="A1:C1"/>
  </mergeCells>
  <printOptions horizontalCentered="1"/>
  <pageMargins left="0.75" right="0.75" top="0.638888888888889" bottom="0.51875" header="0.3" footer="0.279166666666667"/>
  <pageSetup paperSize="9" firstPageNumber="2"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4"/>
  <sheetViews>
    <sheetView showZeros="0" workbookViewId="0">
      <pane xSplit="1" ySplit="4" topLeftCell="B5" activePane="bottomRight" state="frozen"/>
      <selection/>
      <selection pane="topRight"/>
      <selection pane="bottomLeft"/>
      <selection pane="bottomRight" activeCell="B34" sqref="B34"/>
    </sheetView>
  </sheetViews>
  <sheetFormatPr defaultColWidth="9" defaultRowHeight="14.25"/>
  <cols>
    <col min="1" max="1" width="41.75" customWidth="1"/>
    <col min="2" max="2" width="12.125" customWidth="1"/>
    <col min="3" max="3" width="15.625" customWidth="1"/>
    <col min="4" max="4" width="13.125" customWidth="1"/>
    <col min="5" max="5" width="12.625" customWidth="1"/>
    <col min="6" max="6" width="12.75" customWidth="1"/>
    <col min="7" max="7" width="10.25" customWidth="1"/>
    <col min="8" max="9" width="11" customWidth="1"/>
    <col min="10" max="10" width="11.375" customWidth="1"/>
    <col min="11" max="11" width="12" customWidth="1"/>
    <col min="12" max="12" width="8.5" customWidth="1"/>
    <col min="13" max="13" width="32.625" hidden="1" customWidth="1"/>
    <col min="14" max="14" width="5.375" hidden="1" customWidth="1"/>
  </cols>
  <sheetData>
    <row r="1" ht="27" spans="1:10">
      <c r="A1" s="136" t="s">
        <v>7</v>
      </c>
      <c r="B1" s="136"/>
      <c r="C1" s="136"/>
      <c r="D1" s="136"/>
      <c r="E1" s="136"/>
      <c r="F1" s="136"/>
      <c r="G1" s="136"/>
      <c r="H1" s="136"/>
      <c r="I1" s="136"/>
      <c r="J1" s="136"/>
    </row>
    <row r="2" spans="1:10">
      <c r="A2" s="43" t="s">
        <v>31</v>
      </c>
      <c r="B2" s="43"/>
      <c r="C2" s="43"/>
      <c r="D2" s="43"/>
      <c r="E2" s="43"/>
      <c r="F2" s="43"/>
      <c r="G2" s="43"/>
      <c r="H2" s="43"/>
      <c r="I2" s="43"/>
      <c r="J2" s="43" t="s">
        <v>32</v>
      </c>
    </row>
    <row r="3" spans="1:10">
      <c r="A3" s="197" t="s">
        <v>33</v>
      </c>
      <c r="B3" s="46"/>
      <c r="C3" s="46"/>
      <c r="D3" s="46"/>
      <c r="E3" s="46"/>
      <c r="F3" s="46"/>
      <c r="G3" s="46"/>
      <c r="H3" s="46"/>
      <c r="I3" s="46"/>
      <c r="J3" s="46"/>
    </row>
    <row r="4" ht="36" spans="1:10">
      <c r="A4" s="139" t="s">
        <v>34</v>
      </c>
      <c r="B4" s="140" t="s">
        <v>35</v>
      </c>
      <c r="C4" s="140" t="s">
        <v>36</v>
      </c>
      <c r="D4" s="140" t="s">
        <v>37</v>
      </c>
      <c r="E4" s="140" t="s">
        <v>38</v>
      </c>
      <c r="F4" s="140" t="s">
        <v>39</v>
      </c>
      <c r="G4" s="140" t="s">
        <v>40</v>
      </c>
      <c r="H4" s="140" t="s">
        <v>41</v>
      </c>
      <c r="I4" s="140" t="s">
        <v>42</v>
      </c>
      <c r="J4" s="140" t="s">
        <v>43</v>
      </c>
    </row>
    <row r="5" spans="1:10">
      <c r="A5" s="202" t="s">
        <v>44</v>
      </c>
      <c r="B5" s="200">
        <f t="shared" ref="B5:F5" si="0">SUM(B6:B21)</f>
        <v>49609</v>
      </c>
      <c r="C5" s="200">
        <f t="shared" si="0"/>
        <v>53275</v>
      </c>
      <c r="D5" s="200">
        <f t="shared" si="0"/>
        <v>48256</v>
      </c>
      <c r="E5" s="200">
        <f t="shared" si="0"/>
        <v>48256</v>
      </c>
      <c r="F5" s="200">
        <f t="shared" si="0"/>
        <v>47655</v>
      </c>
      <c r="G5" s="306">
        <f t="shared" ref="G5:G37" si="1">IF(F5&lt;&gt;0,E5/C5,)</f>
        <v>0.905790708587518</v>
      </c>
      <c r="H5" s="306">
        <f>E5/D5</f>
        <v>1</v>
      </c>
      <c r="I5" s="306">
        <f>IF(F5&lt;&gt;0,E5/B5,)</f>
        <v>0.972726722973654</v>
      </c>
      <c r="J5" s="306">
        <f t="shared" ref="J5:J37" si="2">IF(F5&lt;&gt;0,E5/F5-1,)</f>
        <v>0.012611478333858</v>
      </c>
    </row>
    <row r="6" spans="1:10">
      <c r="A6" s="141" t="s">
        <v>45</v>
      </c>
      <c r="B6" s="307">
        <v>19282</v>
      </c>
      <c r="C6" s="286">
        <v>24571</v>
      </c>
      <c r="D6" s="286">
        <v>19823</v>
      </c>
      <c r="E6" s="308">
        <v>19823</v>
      </c>
      <c r="F6" s="46">
        <v>13968</v>
      </c>
      <c r="G6" s="143">
        <f t="shared" si="1"/>
        <v>0.806764071466363</v>
      </c>
      <c r="H6" s="143">
        <f t="shared" ref="H6:H37" si="3">E6/D6</f>
        <v>1</v>
      </c>
      <c r="I6" s="143">
        <f t="shared" ref="I6:I37" si="4">IF(F6&lt;&gt;0,E6/B6,)</f>
        <v>1.02805725547142</v>
      </c>
      <c r="J6" s="143">
        <f t="shared" si="2"/>
        <v>0.419172394043528</v>
      </c>
    </row>
    <row r="7" spans="1:10">
      <c r="A7" s="141" t="s">
        <v>46</v>
      </c>
      <c r="B7" s="307"/>
      <c r="C7" s="286">
        <v>154</v>
      </c>
      <c r="D7" s="286">
        <v>174</v>
      </c>
      <c r="E7" s="308">
        <v>174</v>
      </c>
      <c r="F7" s="46">
        <v>3950</v>
      </c>
      <c r="G7" s="143">
        <f t="shared" si="1"/>
        <v>1.12987012987013</v>
      </c>
      <c r="H7" s="143">
        <f t="shared" si="3"/>
        <v>1</v>
      </c>
      <c r="I7" s="143"/>
      <c r="J7" s="143">
        <f t="shared" si="2"/>
        <v>-0.955949367088608</v>
      </c>
    </row>
    <row r="8" spans="1:10">
      <c r="A8" s="141" t="s">
        <v>47</v>
      </c>
      <c r="B8" s="307">
        <v>984</v>
      </c>
      <c r="C8" s="286">
        <v>3621</v>
      </c>
      <c r="D8" s="286">
        <v>2647</v>
      </c>
      <c r="E8" s="308">
        <v>2647</v>
      </c>
      <c r="F8" s="46">
        <v>970</v>
      </c>
      <c r="G8" s="143">
        <f t="shared" si="1"/>
        <v>0.731013532173433</v>
      </c>
      <c r="H8" s="143">
        <f t="shared" si="3"/>
        <v>1</v>
      </c>
      <c r="I8" s="143">
        <f t="shared" si="4"/>
        <v>2.6900406504065</v>
      </c>
      <c r="J8" s="143">
        <f t="shared" si="2"/>
        <v>1.72886597938144</v>
      </c>
    </row>
    <row r="9" spans="1:10">
      <c r="A9" s="141" t="s">
        <v>48</v>
      </c>
      <c r="B9" s="307"/>
      <c r="C9" s="286"/>
      <c r="D9" s="286"/>
      <c r="E9" s="308"/>
      <c r="F9" s="46"/>
      <c r="G9" s="143">
        <f t="shared" si="1"/>
        <v>0</v>
      </c>
      <c r="H9" s="143"/>
      <c r="I9" s="143">
        <f t="shared" si="4"/>
        <v>0</v>
      </c>
      <c r="J9" s="143">
        <f t="shared" si="2"/>
        <v>0</v>
      </c>
    </row>
    <row r="10" spans="1:10">
      <c r="A10" s="141" t="s">
        <v>49</v>
      </c>
      <c r="B10" s="307">
        <v>616</v>
      </c>
      <c r="C10" s="286">
        <v>2010</v>
      </c>
      <c r="D10" s="286">
        <v>1408</v>
      </c>
      <c r="E10" s="308">
        <v>1408</v>
      </c>
      <c r="F10" s="46">
        <v>892</v>
      </c>
      <c r="G10" s="143">
        <f t="shared" si="1"/>
        <v>0.700497512437811</v>
      </c>
      <c r="H10" s="143">
        <f t="shared" si="3"/>
        <v>1</v>
      </c>
      <c r="I10" s="143">
        <f t="shared" si="4"/>
        <v>2.28571428571429</v>
      </c>
      <c r="J10" s="143">
        <f t="shared" si="2"/>
        <v>0.57847533632287</v>
      </c>
    </row>
    <row r="11" spans="1:10">
      <c r="A11" s="141" t="s">
        <v>50</v>
      </c>
      <c r="B11" s="307">
        <v>84</v>
      </c>
      <c r="C11" s="286">
        <v>213</v>
      </c>
      <c r="D11" s="286">
        <v>355</v>
      </c>
      <c r="E11" s="308">
        <v>355</v>
      </c>
      <c r="F11" s="46">
        <v>87</v>
      </c>
      <c r="G11" s="143">
        <f t="shared" si="1"/>
        <v>1.66666666666667</v>
      </c>
      <c r="H11" s="143">
        <f t="shared" si="3"/>
        <v>1</v>
      </c>
      <c r="I11" s="143">
        <f t="shared" si="4"/>
        <v>4.22619047619048</v>
      </c>
      <c r="J11" s="143">
        <f t="shared" si="2"/>
        <v>3.08045977011494</v>
      </c>
    </row>
    <row r="12" spans="1:10">
      <c r="A12" s="141" t="s">
        <v>51</v>
      </c>
      <c r="B12" s="307">
        <v>1960</v>
      </c>
      <c r="C12" s="286">
        <v>2660</v>
      </c>
      <c r="D12" s="286">
        <v>2602</v>
      </c>
      <c r="E12" s="308">
        <v>2602</v>
      </c>
      <c r="F12" s="46">
        <v>2646</v>
      </c>
      <c r="G12" s="143">
        <f t="shared" si="1"/>
        <v>0.978195488721805</v>
      </c>
      <c r="H12" s="143">
        <f t="shared" si="3"/>
        <v>1</v>
      </c>
      <c r="I12" s="143">
        <f t="shared" si="4"/>
        <v>1.32755102040816</v>
      </c>
      <c r="J12" s="143">
        <f t="shared" si="2"/>
        <v>-0.0166288737717309</v>
      </c>
    </row>
    <row r="13" spans="1:10">
      <c r="A13" s="141" t="s">
        <v>52</v>
      </c>
      <c r="B13" s="307">
        <v>2544</v>
      </c>
      <c r="C13" s="286">
        <v>2218</v>
      </c>
      <c r="D13" s="286">
        <v>2655</v>
      </c>
      <c r="E13" s="308">
        <v>2655</v>
      </c>
      <c r="F13" s="46">
        <v>6749</v>
      </c>
      <c r="G13" s="143">
        <f t="shared" si="1"/>
        <v>1.19702434625789</v>
      </c>
      <c r="H13" s="143">
        <f t="shared" si="3"/>
        <v>1</v>
      </c>
      <c r="I13" s="143">
        <f t="shared" si="4"/>
        <v>1.0436320754717</v>
      </c>
      <c r="J13" s="143">
        <f t="shared" si="2"/>
        <v>-0.606608386427619</v>
      </c>
    </row>
    <row r="14" spans="1:10">
      <c r="A14" s="141" t="s">
        <v>53</v>
      </c>
      <c r="B14" s="307">
        <v>875</v>
      </c>
      <c r="C14" s="286">
        <v>1723</v>
      </c>
      <c r="D14" s="286">
        <v>2139</v>
      </c>
      <c r="E14" s="308">
        <v>2139</v>
      </c>
      <c r="F14" s="46">
        <v>933</v>
      </c>
      <c r="G14" s="143">
        <f t="shared" si="1"/>
        <v>1.24143934997098</v>
      </c>
      <c r="H14" s="143">
        <f t="shared" si="3"/>
        <v>1</v>
      </c>
      <c r="I14" s="143">
        <f t="shared" si="4"/>
        <v>2.44457142857143</v>
      </c>
      <c r="J14" s="143">
        <f t="shared" si="2"/>
        <v>1.29260450160772</v>
      </c>
    </row>
    <row r="15" spans="1:10">
      <c r="A15" s="141" t="s">
        <v>54</v>
      </c>
      <c r="B15" s="307">
        <v>3678</v>
      </c>
      <c r="C15" s="286">
        <v>5339</v>
      </c>
      <c r="D15" s="286">
        <v>5490</v>
      </c>
      <c r="E15" s="308">
        <v>5490</v>
      </c>
      <c r="F15" s="46">
        <v>5150</v>
      </c>
      <c r="G15" s="143">
        <f t="shared" si="1"/>
        <v>1.02828244989698</v>
      </c>
      <c r="H15" s="143">
        <f t="shared" si="3"/>
        <v>1</v>
      </c>
      <c r="I15" s="143">
        <f t="shared" si="4"/>
        <v>1.49265905383361</v>
      </c>
      <c r="J15" s="143">
        <f t="shared" si="2"/>
        <v>0.0660194174757283</v>
      </c>
    </row>
    <row r="16" spans="1:10">
      <c r="A16" s="141" t="s">
        <v>55</v>
      </c>
      <c r="B16" s="307">
        <v>840</v>
      </c>
      <c r="C16" s="286">
        <v>655</v>
      </c>
      <c r="D16" s="286">
        <v>1067</v>
      </c>
      <c r="E16" s="308">
        <v>1067</v>
      </c>
      <c r="F16" s="46">
        <v>1401</v>
      </c>
      <c r="G16" s="143">
        <f t="shared" si="1"/>
        <v>1.62900763358779</v>
      </c>
      <c r="H16" s="143">
        <f t="shared" si="3"/>
        <v>1</v>
      </c>
      <c r="I16" s="143">
        <f t="shared" si="4"/>
        <v>1.2702380952381</v>
      </c>
      <c r="J16" s="143">
        <f t="shared" si="2"/>
        <v>-0.238401142041399</v>
      </c>
    </row>
    <row r="17" spans="1:10">
      <c r="A17" s="141" t="s">
        <v>56</v>
      </c>
      <c r="B17" s="307">
        <v>1155</v>
      </c>
      <c r="C17" s="286">
        <v>1292</v>
      </c>
      <c r="D17" s="286">
        <v>1246</v>
      </c>
      <c r="E17" s="308">
        <v>1246</v>
      </c>
      <c r="F17" s="46">
        <v>1139</v>
      </c>
      <c r="G17" s="143">
        <f t="shared" si="1"/>
        <v>0.964396284829721</v>
      </c>
      <c r="H17" s="143">
        <f t="shared" si="3"/>
        <v>1</v>
      </c>
      <c r="I17" s="143">
        <f t="shared" si="4"/>
        <v>1.07878787878788</v>
      </c>
      <c r="J17" s="143">
        <f t="shared" si="2"/>
        <v>0.0939420544337137</v>
      </c>
    </row>
    <row r="18" spans="1:10">
      <c r="A18" s="141" t="s">
        <v>57</v>
      </c>
      <c r="B18" s="307">
        <v>7147</v>
      </c>
      <c r="C18" s="286">
        <v>1064</v>
      </c>
      <c r="D18" s="286">
        <v>245</v>
      </c>
      <c r="E18" s="308">
        <v>245</v>
      </c>
      <c r="F18" s="46">
        <v>2492</v>
      </c>
      <c r="G18" s="143">
        <f t="shared" si="1"/>
        <v>0.230263157894737</v>
      </c>
      <c r="H18" s="143">
        <f t="shared" si="3"/>
        <v>1</v>
      </c>
      <c r="I18" s="143">
        <f t="shared" si="4"/>
        <v>0.0342801175318315</v>
      </c>
      <c r="J18" s="143">
        <f t="shared" si="2"/>
        <v>-0.901685393258427</v>
      </c>
    </row>
    <row r="19" spans="1:10">
      <c r="A19" s="141" t="s">
        <v>58</v>
      </c>
      <c r="B19" s="307">
        <v>9674</v>
      </c>
      <c r="C19" s="286">
        <v>7005</v>
      </c>
      <c r="D19" s="286">
        <v>7654</v>
      </c>
      <c r="E19" s="308">
        <v>7654</v>
      </c>
      <c r="F19" s="46">
        <v>6518</v>
      </c>
      <c r="G19" s="143">
        <f t="shared" si="1"/>
        <v>1.09264810849393</v>
      </c>
      <c r="H19" s="143">
        <f t="shared" si="3"/>
        <v>1</v>
      </c>
      <c r="I19" s="143">
        <f t="shared" si="4"/>
        <v>0.791192888153814</v>
      </c>
      <c r="J19" s="143">
        <f t="shared" si="2"/>
        <v>0.174286590978828</v>
      </c>
    </row>
    <row r="20" spans="1:10">
      <c r="A20" s="141" t="s">
        <v>59</v>
      </c>
      <c r="B20" s="142">
        <v>770</v>
      </c>
      <c r="C20" s="309">
        <v>750</v>
      </c>
      <c r="D20" s="309">
        <v>751</v>
      </c>
      <c r="E20" s="308">
        <v>751</v>
      </c>
      <c r="F20" s="46">
        <v>760</v>
      </c>
      <c r="G20" s="143">
        <f t="shared" si="1"/>
        <v>1.00133333333333</v>
      </c>
      <c r="H20" s="143">
        <f t="shared" si="3"/>
        <v>1</v>
      </c>
      <c r="I20" s="143">
        <f t="shared" si="4"/>
        <v>0.975324675324675</v>
      </c>
      <c r="J20" s="143">
        <f t="shared" si="2"/>
        <v>-0.0118421052631579</v>
      </c>
    </row>
    <row r="21" spans="1:10">
      <c r="A21" s="310" t="s">
        <v>60</v>
      </c>
      <c r="B21" s="142"/>
      <c r="C21" s="286"/>
      <c r="D21" s="286"/>
      <c r="E21" s="46">
        <v>0</v>
      </c>
      <c r="F21" s="46"/>
      <c r="G21" s="143">
        <f t="shared" si="1"/>
        <v>0</v>
      </c>
      <c r="H21" s="143"/>
      <c r="I21" s="306">
        <f t="shared" si="4"/>
        <v>0</v>
      </c>
      <c r="J21" s="143">
        <f t="shared" si="2"/>
        <v>0</v>
      </c>
    </row>
    <row r="22" spans="1:10">
      <c r="A22" s="205" t="s">
        <v>61</v>
      </c>
      <c r="B22" s="200">
        <f t="shared" ref="B22:F22" si="5">SUM(B23:B30)</f>
        <v>25263</v>
      </c>
      <c r="C22" s="200">
        <f t="shared" si="5"/>
        <v>28225</v>
      </c>
      <c r="D22" s="200">
        <f t="shared" si="5"/>
        <v>28977</v>
      </c>
      <c r="E22" s="200">
        <f t="shared" si="5"/>
        <v>28977</v>
      </c>
      <c r="F22" s="200">
        <f t="shared" si="5"/>
        <v>26477</v>
      </c>
      <c r="G22" s="201">
        <f t="shared" si="1"/>
        <v>1.0266430469442</v>
      </c>
      <c r="H22" s="143">
        <f t="shared" si="3"/>
        <v>1</v>
      </c>
      <c r="I22" s="306">
        <f t="shared" si="4"/>
        <v>1.14701341883387</v>
      </c>
      <c r="J22" s="201">
        <f t="shared" si="2"/>
        <v>0.0944215734410998</v>
      </c>
    </row>
    <row r="23" spans="1:10">
      <c r="A23" s="141" t="s">
        <v>62</v>
      </c>
      <c r="B23" s="307">
        <v>2260</v>
      </c>
      <c r="C23" s="286">
        <v>4876</v>
      </c>
      <c r="D23" s="286">
        <v>6280</v>
      </c>
      <c r="E23" s="311">
        <v>6280</v>
      </c>
      <c r="F23" s="46">
        <v>3029</v>
      </c>
      <c r="G23" s="143">
        <f t="shared" si="1"/>
        <v>1.28794093519278</v>
      </c>
      <c r="H23" s="143">
        <f t="shared" si="3"/>
        <v>1</v>
      </c>
      <c r="I23" s="143">
        <f t="shared" si="4"/>
        <v>2.7787610619469</v>
      </c>
      <c r="J23" s="143">
        <f t="shared" si="2"/>
        <v>1.0732915153516</v>
      </c>
    </row>
    <row r="24" spans="1:10">
      <c r="A24" s="141" t="s">
        <v>63</v>
      </c>
      <c r="B24" s="307">
        <v>15233</v>
      </c>
      <c r="C24" s="292">
        <v>3364</v>
      </c>
      <c r="D24" s="292">
        <v>3260</v>
      </c>
      <c r="E24" s="311">
        <v>3260</v>
      </c>
      <c r="F24" s="46">
        <v>14734</v>
      </c>
      <c r="G24" s="143">
        <f t="shared" si="1"/>
        <v>0.969084423305589</v>
      </c>
      <c r="H24" s="143">
        <f t="shared" si="3"/>
        <v>1</v>
      </c>
      <c r="I24" s="143">
        <f t="shared" si="4"/>
        <v>0.214009059279196</v>
      </c>
      <c r="J24" s="143">
        <f t="shared" si="2"/>
        <v>-0.778743043301208</v>
      </c>
    </row>
    <row r="25" spans="1:10">
      <c r="A25" s="141" t="s">
        <v>64</v>
      </c>
      <c r="B25" s="307">
        <v>3900</v>
      </c>
      <c r="C25" s="286">
        <v>9000</v>
      </c>
      <c r="D25" s="286">
        <v>8695</v>
      </c>
      <c r="E25" s="311">
        <v>8695</v>
      </c>
      <c r="F25" s="46">
        <v>4672</v>
      </c>
      <c r="G25" s="143">
        <f t="shared" si="1"/>
        <v>0.966111111111111</v>
      </c>
      <c r="H25" s="143">
        <f t="shared" si="3"/>
        <v>1</v>
      </c>
      <c r="I25" s="143">
        <f t="shared" si="4"/>
        <v>2.22948717948718</v>
      </c>
      <c r="J25" s="143">
        <f t="shared" si="2"/>
        <v>0.861087328767123</v>
      </c>
    </row>
    <row r="26" spans="1:10">
      <c r="A26" s="141" t="s">
        <v>65</v>
      </c>
      <c r="B26" s="307"/>
      <c r="C26" s="286"/>
      <c r="D26" s="286"/>
      <c r="E26" s="311"/>
      <c r="F26" s="46"/>
      <c r="G26" s="143">
        <f t="shared" si="1"/>
        <v>0</v>
      </c>
      <c r="H26" s="143"/>
      <c r="I26" s="143">
        <f t="shared" si="4"/>
        <v>0</v>
      </c>
      <c r="J26" s="143">
        <f t="shared" si="2"/>
        <v>0</v>
      </c>
    </row>
    <row r="27" spans="1:10">
      <c r="A27" s="141" t="s">
        <v>66</v>
      </c>
      <c r="B27" s="307">
        <v>3300</v>
      </c>
      <c r="C27" s="286">
        <v>3300</v>
      </c>
      <c r="D27" s="286">
        <v>2799</v>
      </c>
      <c r="E27" s="311">
        <v>2799</v>
      </c>
      <c r="F27" s="46">
        <v>3368</v>
      </c>
      <c r="G27" s="143">
        <f t="shared" si="1"/>
        <v>0.848181818181818</v>
      </c>
      <c r="H27" s="143">
        <f t="shared" si="3"/>
        <v>1</v>
      </c>
      <c r="I27" s="143">
        <f t="shared" si="4"/>
        <v>0.848181818181818</v>
      </c>
      <c r="J27" s="143">
        <f t="shared" si="2"/>
        <v>-0.168942992874109</v>
      </c>
    </row>
    <row r="28" spans="1:10">
      <c r="A28" s="141" t="s">
        <v>67</v>
      </c>
      <c r="B28" s="307">
        <v>200</v>
      </c>
      <c r="C28" s="286">
        <v>7582</v>
      </c>
      <c r="D28" s="286">
        <v>7826</v>
      </c>
      <c r="E28" s="311">
        <v>7826</v>
      </c>
      <c r="F28" s="46">
        <v>279</v>
      </c>
      <c r="G28" s="143">
        <f t="shared" si="1"/>
        <v>1.03218148245845</v>
      </c>
      <c r="H28" s="143">
        <f t="shared" si="3"/>
        <v>1</v>
      </c>
      <c r="I28" s="143">
        <f t="shared" si="4"/>
        <v>39.13</v>
      </c>
      <c r="J28" s="143">
        <f t="shared" si="2"/>
        <v>27.0501792114695</v>
      </c>
    </row>
    <row r="29" spans="1:10">
      <c r="A29" s="141" t="s">
        <v>68</v>
      </c>
      <c r="B29" s="307">
        <v>260</v>
      </c>
      <c r="C29" s="286">
        <v>76</v>
      </c>
      <c r="D29" s="286">
        <v>82</v>
      </c>
      <c r="E29" s="311">
        <v>82</v>
      </c>
      <c r="F29" s="46">
        <v>277</v>
      </c>
      <c r="G29" s="143">
        <f t="shared" si="1"/>
        <v>1.07894736842105</v>
      </c>
      <c r="H29" s="143">
        <f t="shared" si="3"/>
        <v>1</v>
      </c>
      <c r="I29" s="143">
        <f t="shared" si="4"/>
        <v>0.315384615384615</v>
      </c>
      <c r="J29" s="143">
        <f t="shared" si="2"/>
        <v>-0.703971119133574</v>
      </c>
    </row>
    <row r="30" spans="1:10">
      <c r="A30" s="141" t="s">
        <v>69</v>
      </c>
      <c r="B30" s="307">
        <v>110</v>
      </c>
      <c r="C30" s="46">
        <v>27</v>
      </c>
      <c r="D30" s="46">
        <v>35</v>
      </c>
      <c r="E30" s="311">
        <v>35</v>
      </c>
      <c r="F30" s="46">
        <v>118</v>
      </c>
      <c r="G30" s="143">
        <f t="shared" si="1"/>
        <v>1.2962962962963</v>
      </c>
      <c r="H30" s="143">
        <f t="shared" si="3"/>
        <v>1</v>
      </c>
      <c r="I30" s="143">
        <f t="shared" si="4"/>
        <v>0.318181818181818</v>
      </c>
      <c r="J30" s="143">
        <f t="shared" si="2"/>
        <v>-0.703389830508475</v>
      </c>
    </row>
    <row r="31" spans="1:10">
      <c r="A31" s="46"/>
      <c r="B31" s="46"/>
      <c r="C31" s="46"/>
      <c r="D31" s="46"/>
      <c r="E31" s="46"/>
      <c r="F31" s="46"/>
      <c r="G31" s="143">
        <f t="shared" si="1"/>
        <v>0</v>
      </c>
      <c r="H31" s="306"/>
      <c r="I31" s="306">
        <f t="shared" si="4"/>
        <v>0</v>
      </c>
      <c r="J31" s="143">
        <f t="shared" si="2"/>
        <v>0</v>
      </c>
    </row>
    <row r="32" spans="1:14">
      <c r="A32" s="296" t="s">
        <v>70</v>
      </c>
      <c r="B32" s="296">
        <f t="shared" ref="B32:F32" si="6">B5+B22</f>
        <v>74872</v>
      </c>
      <c r="C32" s="296">
        <f t="shared" si="6"/>
        <v>81500</v>
      </c>
      <c r="D32" s="296">
        <f t="shared" si="6"/>
        <v>77233</v>
      </c>
      <c r="E32" s="296">
        <f t="shared" si="6"/>
        <v>77233</v>
      </c>
      <c r="F32" s="296">
        <f t="shared" si="6"/>
        <v>74132</v>
      </c>
      <c r="G32" s="300">
        <f t="shared" si="1"/>
        <v>0.947644171779141</v>
      </c>
      <c r="H32" s="300">
        <f t="shared" si="3"/>
        <v>1</v>
      </c>
      <c r="I32" s="300">
        <f t="shared" si="4"/>
        <v>1.03153381771557</v>
      </c>
      <c r="J32" s="300">
        <f t="shared" si="2"/>
        <v>0.0418307883235309</v>
      </c>
      <c r="L32" s="152"/>
      <c r="M32" t="s">
        <v>71</v>
      </c>
      <c r="N32" s="144">
        <f>E32/B32</f>
        <v>1.03153381771557</v>
      </c>
    </row>
    <row r="33" spans="1:14">
      <c r="A33" s="200"/>
      <c r="B33" s="200"/>
      <c r="C33" s="200"/>
      <c r="D33" s="200"/>
      <c r="E33" s="200"/>
      <c r="F33" s="200"/>
      <c r="G33" s="201">
        <f t="shared" si="1"/>
        <v>0</v>
      </c>
      <c r="H33" s="306"/>
      <c r="I33" s="306">
        <f t="shared" si="4"/>
        <v>0</v>
      </c>
      <c r="J33" s="201">
        <f t="shared" si="2"/>
        <v>0</v>
      </c>
      <c r="M33" t="s">
        <v>72</v>
      </c>
      <c r="N33" s="144">
        <f>E32/C32</f>
        <v>0.947644171779141</v>
      </c>
    </row>
    <row r="34" spans="1:14">
      <c r="A34" s="312" t="s">
        <v>73</v>
      </c>
      <c r="B34" s="296">
        <f t="shared" ref="B34:F34" si="7">SUM(B35,B38,B58,B78,B80,B85)</f>
        <v>127997</v>
      </c>
      <c r="C34" s="296">
        <f t="shared" si="7"/>
        <v>218965</v>
      </c>
      <c r="D34" s="296">
        <f t="shared" si="7"/>
        <v>229556</v>
      </c>
      <c r="E34" s="296">
        <f t="shared" si="7"/>
        <v>232880</v>
      </c>
      <c r="F34" s="296">
        <f t="shared" si="7"/>
        <v>182425</v>
      </c>
      <c r="G34" s="300">
        <f t="shared" si="1"/>
        <v>1.06354896901331</v>
      </c>
      <c r="H34" s="300">
        <f t="shared" si="3"/>
        <v>1.01448012685358</v>
      </c>
      <c r="I34" s="300">
        <f t="shared" si="4"/>
        <v>1.819417642601</v>
      </c>
      <c r="J34" s="300">
        <f t="shared" si="2"/>
        <v>0.276579416198438</v>
      </c>
      <c r="M34" t="s">
        <v>74</v>
      </c>
      <c r="N34">
        <f>E32-F32</f>
        <v>3101</v>
      </c>
    </row>
    <row r="35" spans="1:14">
      <c r="A35" s="205" t="s">
        <v>75</v>
      </c>
      <c r="B35" s="200">
        <f t="shared" ref="B35:F35" si="8">SUM(B36:B37)</f>
        <v>11204</v>
      </c>
      <c r="C35" s="200">
        <f t="shared" si="8"/>
        <v>11204</v>
      </c>
      <c r="D35" s="200">
        <f t="shared" si="8"/>
        <v>11793</v>
      </c>
      <c r="E35" s="200">
        <f t="shared" si="8"/>
        <v>11793</v>
      </c>
      <c r="F35" s="200">
        <f t="shared" si="8"/>
        <v>11204</v>
      </c>
      <c r="G35" s="201">
        <f t="shared" si="1"/>
        <v>1.05257051053195</v>
      </c>
      <c r="H35" s="306">
        <f t="shared" si="3"/>
        <v>1</v>
      </c>
      <c r="I35" s="306">
        <f t="shared" si="4"/>
        <v>1.05257051053195</v>
      </c>
      <c r="J35" s="201">
        <f t="shared" si="2"/>
        <v>0.0525705105319529</v>
      </c>
      <c r="M35" t="s">
        <v>76</v>
      </c>
      <c r="N35" s="152">
        <f>N34/F32</f>
        <v>0.041830788323531</v>
      </c>
    </row>
    <row r="36" spans="1:10">
      <c r="A36" s="141" t="s">
        <v>77</v>
      </c>
      <c r="B36" s="142">
        <v>10428</v>
      </c>
      <c r="C36" s="313">
        <v>10428</v>
      </c>
      <c r="D36" s="313">
        <v>11017</v>
      </c>
      <c r="E36" s="46">
        <v>11017</v>
      </c>
      <c r="F36" s="46">
        <v>10428</v>
      </c>
      <c r="G36" s="143">
        <f t="shared" si="1"/>
        <v>1.05648254698888</v>
      </c>
      <c r="H36" s="143">
        <f t="shared" si="3"/>
        <v>1</v>
      </c>
      <c r="I36" s="143">
        <f t="shared" si="4"/>
        <v>1.05648254698888</v>
      </c>
      <c r="J36" s="143">
        <f t="shared" si="2"/>
        <v>0.0564825469888761</v>
      </c>
    </row>
    <row r="37" spans="1:10">
      <c r="A37" s="141" t="s">
        <v>78</v>
      </c>
      <c r="B37" s="142">
        <v>776</v>
      </c>
      <c r="C37" s="313">
        <v>776</v>
      </c>
      <c r="D37" s="313">
        <v>776</v>
      </c>
      <c r="E37" s="46">
        <v>776</v>
      </c>
      <c r="F37" s="46">
        <v>776</v>
      </c>
      <c r="G37" s="143">
        <f t="shared" si="1"/>
        <v>1</v>
      </c>
      <c r="H37" s="143">
        <f t="shared" si="3"/>
        <v>1</v>
      </c>
      <c r="I37" s="143">
        <f t="shared" si="4"/>
        <v>1</v>
      </c>
      <c r="J37" s="143">
        <f t="shared" si="2"/>
        <v>0</v>
      </c>
    </row>
    <row r="38" spans="1:12">
      <c r="A38" s="205" t="s">
        <v>79</v>
      </c>
      <c r="B38" s="200">
        <f t="shared" ref="B38:F38" si="9">SUM(B40:B57)</f>
        <v>89683</v>
      </c>
      <c r="C38" s="200">
        <f t="shared" si="9"/>
        <v>49320</v>
      </c>
      <c r="D38" s="200">
        <f t="shared" si="9"/>
        <v>54071</v>
      </c>
      <c r="E38" s="200">
        <f t="shared" si="9"/>
        <v>57395</v>
      </c>
      <c r="F38" s="200">
        <f t="shared" si="9"/>
        <v>68621</v>
      </c>
      <c r="G38" s="306">
        <f t="shared" ref="G38" si="10">IF(F38&lt;&gt;0,E38/C38,)</f>
        <v>1.16372668288727</v>
      </c>
      <c r="H38" s="306">
        <f t="shared" ref="H38:H69" si="11">E38/D38</f>
        <v>1.06147472767287</v>
      </c>
      <c r="I38" s="306">
        <f t="shared" ref="I38:I69" si="12">IF(F38&lt;&gt;0,E38/B38,)</f>
        <v>0.639976361183279</v>
      </c>
      <c r="J38" s="306">
        <f t="shared" ref="J38" si="13">IF(F38&lt;&gt;0,E38/F38-1,)</f>
        <v>-0.163594235000947</v>
      </c>
      <c r="L38" s="323"/>
    </row>
    <row r="39" spans="1:12">
      <c r="A39" s="314" t="s">
        <v>80</v>
      </c>
      <c r="B39" s="200"/>
      <c r="C39" s="200"/>
      <c r="D39" s="200"/>
      <c r="E39" s="200"/>
      <c r="F39" s="200"/>
      <c r="G39" s="143"/>
      <c r="H39" s="306"/>
      <c r="I39" s="306">
        <f t="shared" si="12"/>
        <v>0</v>
      </c>
      <c r="J39" s="143"/>
      <c r="L39" s="323"/>
    </row>
    <row r="40" spans="1:12">
      <c r="A40" s="314" t="s">
        <v>81</v>
      </c>
      <c r="B40" s="46">
        <v>4814</v>
      </c>
      <c r="C40" s="142">
        <v>4814</v>
      </c>
      <c r="D40" s="142">
        <v>6065</v>
      </c>
      <c r="E40" s="46">
        <v>6065</v>
      </c>
      <c r="F40" s="46">
        <v>6354</v>
      </c>
      <c r="G40" s="143">
        <f t="shared" ref="G40:G54" si="14">IF(F40&lt;&gt;0,E40/C40,)</f>
        <v>1.25986705442459</v>
      </c>
      <c r="H40" s="143">
        <f t="shared" si="11"/>
        <v>1</v>
      </c>
      <c r="I40" s="143">
        <f t="shared" si="12"/>
        <v>1.25986705442459</v>
      </c>
      <c r="J40" s="143">
        <f t="shared" ref="J40:J54" si="15">IF(F40&lt;&gt;0,E40/F40-1,)</f>
        <v>-0.0454831602140384</v>
      </c>
      <c r="L40" s="323"/>
    </row>
    <row r="41" spans="1:10">
      <c r="A41" s="315" t="s">
        <v>82</v>
      </c>
      <c r="B41" s="46">
        <v>11962</v>
      </c>
      <c r="C41" s="142"/>
      <c r="D41" s="142"/>
      <c r="E41" s="46"/>
      <c r="F41" s="46">
        <v>26748</v>
      </c>
      <c r="G41" s="143"/>
      <c r="H41" s="143"/>
      <c r="I41" s="143">
        <f t="shared" si="12"/>
        <v>0</v>
      </c>
      <c r="J41" s="143">
        <f t="shared" si="15"/>
        <v>-1</v>
      </c>
    </row>
    <row r="42" spans="1:10">
      <c r="A42" s="316" t="s">
        <v>83</v>
      </c>
      <c r="B42" s="46">
        <v>6091</v>
      </c>
      <c r="C42" s="142">
        <v>6091</v>
      </c>
      <c r="D42" s="142">
        <v>6091</v>
      </c>
      <c r="E42" s="46">
        <v>6091</v>
      </c>
      <c r="F42" s="46"/>
      <c r="G42" s="143"/>
      <c r="H42" s="143">
        <f t="shared" si="11"/>
        <v>1</v>
      </c>
      <c r="I42" s="143">
        <f t="shared" si="12"/>
        <v>0</v>
      </c>
      <c r="J42" s="143"/>
    </row>
    <row r="43" spans="1:10">
      <c r="A43" s="316" t="s">
        <v>84</v>
      </c>
      <c r="B43" s="46">
        <v>3226</v>
      </c>
      <c r="C43" s="142">
        <v>3226</v>
      </c>
      <c r="D43" s="142">
        <v>3226</v>
      </c>
      <c r="E43" s="46">
        <v>3226</v>
      </c>
      <c r="F43" s="46"/>
      <c r="G43" s="143"/>
      <c r="H43" s="143">
        <f t="shared" si="11"/>
        <v>1</v>
      </c>
      <c r="I43" s="143">
        <f t="shared" si="12"/>
        <v>0</v>
      </c>
      <c r="J43" s="143"/>
    </row>
    <row r="44" spans="1:10">
      <c r="A44" s="317" t="s">
        <v>85</v>
      </c>
      <c r="B44" s="46">
        <v>1044</v>
      </c>
      <c r="C44" s="142">
        <v>1044</v>
      </c>
      <c r="D44" s="142">
        <v>1809</v>
      </c>
      <c r="E44" s="46">
        <v>1809</v>
      </c>
      <c r="F44" s="46">
        <v>1044</v>
      </c>
      <c r="G44" s="143">
        <f t="shared" si="14"/>
        <v>1.73275862068966</v>
      </c>
      <c r="H44" s="143">
        <f t="shared" si="11"/>
        <v>1</v>
      </c>
      <c r="I44" s="143">
        <f t="shared" si="12"/>
        <v>1.73275862068966</v>
      </c>
      <c r="J44" s="143">
        <f t="shared" si="15"/>
        <v>0.732758620689655</v>
      </c>
    </row>
    <row r="45" spans="1:12">
      <c r="A45" s="316" t="s">
        <v>86</v>
      </c>
      <c r="B45" s="46">
        <v>1472</v>
      </c>
      <c r="C45" s="142">
        <v>1588</v>
      </c>
      <c r="D45" s="142">
        <v>2377</v>
      </c>
      <c r="E45" s="46">
        <v>5701</v>
      </c>
      <c r="F45" s="46">
        <v>1796</v>
      </c>
      <c r="G45" s="143">
        <f t="shared" si="14"/>
        <v>3.59005037783375</v>
      </c>
      <c r="H45" s="143">
        <f t="shared" si="11"/>
        <v>2.39840134623475</v>
      </c>
      <c r="I45" s="143">
        <f t="shared" si="12"/>
        <v>3.87296195652174</v>
      </c>
      <c r="J45" s="143">
        <f t="shared" si="15"/>
        <v>2.17427616926503</v>
      </c>
      <c r="L45" s="323"/>
    </row>
    <row r="46" spans="1:12">
      <c r="A46" s="318" t="s">
        <v>87</v>
      </c>
      <c r="B46" s="46">
        <v>1144</v>
      </c>
      <c r="C46" s="142">
        <v>1144</v>
      </c>
      <c r="D46" s="142">
        <v>1144</v>
      </c>
      <c r="E46" s="46">
        <v>1144</v>
      </c>
      <c r="F46" s="46">
        <v>1176</v>
      </c>
      <c r="G46" s="143">
        <f t="shared" si="14"/>
        <v>1</v>
      </c>
      <c r="H46" s="143">
        <f t="shared" si="11"/>
        <v>1</v>
      </c>
      <c r="I46" s="143">
        <f t="shared" si="12"/>
        <v>1</v>
      </c>
      <c r="J46" s="143">
        <f t="shared" si="15"/>
        <v>-0.0272108843537415</v>
      </c>
      <c r="L46" s="323"/>
    </row>
    <row r="47" spans="1:10">
      <c r="A47" s="319" t="s">
        <v>88</v>
      </c>
      <c r="B47" s="46">
        <v>926</v>
      </c>
      <c r="C47" s="142">
        <v>2589</v>
      </c>
      <c r="D47" s="142">
        <v>2609</v>
      </c>
      <c r="E47" s="46">
        <v>2609</v>
      </c>
      <c r="F47" s="46">
        <v>2316</v>
      </c>
      <c r="G47" s="143">
        <f t="shared" si="14"/>
        <v>1.00772499034376</v>
      </c>
      <c r="H47" s="143">
        <f t="shared" si="11"/>
        <v>1</v>
      </c>
      <c r="I47" s="143">
        <f t="shared" si="12"/>
        <v>2.81749460043197</v>
      </c>
      <c r="J47" s="143">
        <f t="shared" si="15"/>
        <v>0.126511226252159</v>
      </c>
    </row>
    <row r="48" spans="1:12">
      <c r="A48" s="319" t="s">
        <v>89</v>
      </c>
      <c r="B48" s="46">
        <v>2152</v>
      </c>
      <c r="C48" s="142">
        <v>3538</v>
      </c>
      <c r="D48" s="142">
        <v>3417</v>
      </c>
      <c r="E48" s="46">
        <v>3417</v>
      </c>
      <c r="F48" s="46">
        <v>4505</v>
      </c>
      <c r="G48" s="143">
        <f t="shared" si="14"/>
        <v>0.965799886941775</v>
      </c>
      <c r="H48" s="143">
        <f t="shared" si="11"/>
        <v>1</v>
      </c>
      <c r="I48" s="143">
        <f t="shared" si="12"/>
        <v>1.58782527881041</v>
      </c>
      <c r="J48" s="143">
        <f t="shared" si="15"/>
        <v>-0.241509433962264</v>
      </c>
      <c r="L48" s="323"/>
    </row>
    <row r="49" spans="1:12">
      <c r="A49" s="318" t="s">
        <v>90</v>
      </c>
      <c r="B49" s="46">
        <v>1904</v>
      </c>
      <c r="C49" s="142">
        <v>923</v>
      </c>
      <c r="D49" s="142">
        <v>939</v>
      </c>
      <c r="E49" s="46">
        <v>939</v>
      </c>
      <c r="F49" s="46">
        <v>4759</v>
      </c>
      <c r="G49" s="143">
        <f t="shared" si="14"/>
        <v>1.01733477789816</v>
      </c>
      <c r="H49" s="143">
        <f t="shared" si="11"/>
        <v>1</v>
      </c>
      <c r="I49" s="143">
        <f t="shared" si="12"/>
        <v>0.493172268907563</v>
      </c>
      <c r="J49" s="143">
        <f t="shared" si="15"/>
        <v>-0.802689640680815</v>
      </c>
      <c r="L49" s="323"/>
    </row>
    <row r="50" spans="1:12">
      <c r="A50" s="319" t="s">
        <v>91</v>
      </c>
      <c r="B50" s="46">
        <v>1624</v>
      </c>
      <c r="C50" s="142">
        <v>115</v>
      </c>
      <c r="D50" s="142">
        <v>129</v>
      </c>
      <c r="E50" s="46">
        <v>129</v>
      </c>
      <c r="F50" s="46">
        <v>3989</v>
      </c>
      <c r="G50" s="143">
        <f t="shared" si="14"/>
        <v>1.12173913043478</v>
      </c>
      <c r="H50" s="143">
        <f t="shared" si="11"/>
        <v>1</v>
      </c>
      <c r="I50" s="143">
        <f t="shared" si="12"/>
        <v>0.0794334975369458</v>
      </c>
      <c r="J50" s="143">
        <f t="shared" si="15"/>
        <v>-0.967661067936826</v>
      </c>
      <c r="L50" s="323"/>
    </row>
    <row r="51" spans="1:12">
      <c r="A51" s="316" t="s">
        <v>92</v>
      </c>
      <c r="B51" s="46">
        <v>1484</v>
      </c>
      <c r="C51" s="142">
        <v>2485</v>
      </c>
      <c r="D51" s="142">
        <v>2260</v>
      </c>
      <c r="E51" s="46">
        <v>2260</v>
      </c>
      <c r="F51" s="46">
        <v>3710</v>
      </c>
      <c r="G51" s="143">
        <f t="shared" si="14"/>
        <v>0.909456740442656</v>
      </c>
      <c r="H51" s="143">
        <f t="shared" si="11"/>
        <v>1</v>
      </c>
      <c r="I51" s="143">
        <f t="shared" si="12"/>
        <v>1.52291105121294</v>
      </c>
      <c r="J51" s="143">
        <f t="shared" si="15"/>
        <v>-0.390835579514825</v>
      </c>
      <c r="L51" s="323"/>
    </row>
    <row r="52" spans="1:12">
      <c r="A52" s="316" t="s">
        <v>93</v>
      </c>
      <c r="B52" s="46">
        <v>1877</v>
      </c>
      <c r="C52" s="46">
        <v>1877</v>
      </c>
      <c r="D52" s="46">
        <v>2363</v>
      </c>
      <c r="E52" s="46">
        <v>2363</v>
      </c>
      <c r="F52" s="46">
        <v>2177</v>
      </c>
      <c r="G52" s="143">
        <f t="shared" si="14"/>
        <v>1.25892381459776</v>
      </c>
      <c r="H52" s="143">
        <f t="shared" si="11"/>
        <v>1</v>
      </c>
      <c r="I52" s="143">
        <f t="shared" si="12"/>
        <v>1.25892381459776</v>
      </c>
      <c r="J52" s="143">
        <f t="shared" si="15"/>
        <v>0.0854386770785485</v>
      </c>
      <c r="L52" s="323"/>
    </row>
    <row r="53" spans="1:10">
      <c r="A53" s="316" t="s">
        <v>94</v>
      </c>
      <c r="B53" s="46">
        <v>87</v>
      </c>
      <c r="C53" s="46">
        <v>87</v>
      </c>
      <c r="D53" s="46">
        <v>1032</v>
      </c>
      <c r="E53" s="46">
        <v>1032</v>
      </c>
      <c r="F53" s="46">
        <v>9895</v>
      </c>
      <c r="G53" s="143">
        <f t="shared" si="14"/>
        <v>11.8620689655172</v>
      </c>
      <c r="H53" s="143">
        <f t="shared" si="11"/>
        <v>1</v>
      </c>
      <c r="I53" s="143">
        <f t="shared" si="12"/>
        <v>11.8620689655172</v>
      </c>
      <c r="J53" s="143">
        <f t="shared" si="15"/>
        <v>-0.895704901465387</v>
      </c>
    </row>
    <row r="54" spans="1:12">
      <c r="A54" s="316" t="s">
        <v>95</v>
      </c>
      <c r="B54" s="46"/>
      <c r="C54" s="46">
        <v>1343</v>
      </c>
      <c r="D54" s="46">
        <v>1948</v>
      </c>
      <c r="E54" s="46">
        <v>1948</v>
      </c>
      <c r="F54" s="46"/>
      <c r="G54" s="143">
        <f t="shared" si="14"/>
        <v>0</v>
      </c>
      <c r="H54" s="143">
        <f t="shared" si="11"/>
        <v>1</v>
      </c>
      <c r="I54" s="143">
        <f t="shared" si="12"/>
        <v>0</v>
      </c>
      <c r="J54" s="143">
        <f t="shared" si="15"/>
        <v>0</v>
      </c>
      <c r="L54" s="323"/>
    </row>
    <row r="55" spans="1:12">
      <c r="A55" s="320" t="s">
        <v>96</v>
      </c>
      <c r="B55" s="46"/>
      <c r="C55" s="46">
        <v>15206</v>
      </c>
      <c r="D55" s="46">
        <v>15233</v>
      </c>
      <c r="E55" s="46">
        <v>15233</v>
      </c>
      <c r="F55" s="46"/>
      <c r="G55" s="143"/>
      <c r="H55" s="143">
        <f t="shared" si="11"/>
        <v>1</v>
      </c>
      <c r="I55" s="143">
        <f t="shared" si="12"/>
        <v>0</v>
      </c>
      <c r="J55" s="143"/>
      <c r="L55" s="323"/>
    </row>
    <row r="56" spans="1:12">
      <c r="A56" s="316" t="s">
        <v>97</v>
      </c>
      <c r="B56" s="46"/>
      <c r="C56" s="46">
        <v>3155</v>
      </c>
      <c r="D56" s="46">
        <v>3155</v>
      </c>
      <c r="E56" s="46">
        <v>3155</v>
      </c>
      <c r="F56" s="46"/>
      <c r="G56" s="143"/>
      <c r="H56" s="143">
        <f t="shared" si="11"/>
        <v>1</v>
      </c>
      <c r="I56" s="143">
        <f t="shared" si="12"/>
        <v>0</v>
      </c>
      <c r="J56" s="143"/>
      <c r="L56" s="323"/>
    </row>
    <row r="57" spans="1:12">
      <c r="A57" s="316" t="s">
        <v>98</v>
      </c>
      <c r="B57" s="46">
        <v>49876</v>
      </c>
      <c r="C57" s="46">
        <v>95</v>
      </c>
      <c r="D57" s="46">
        <v>274</v>
      </c>
      <c r="E57" s="46">
        <v>274</v>
      </c>
      <c r="F57" s="46">
        <v>152</v>
      </c>
      <c r="G57" s="143"/>
      <c r="H57" s="143">
        <f t="shared" si="11"/>
        <v>1</v>
      </c>
      <c r="I57" s="143">
        <f t="shared" si="12"/>
        <v>0.00549362418798621</v>
      </c>
      <c r="J57" s="143"/>
      <c r="L57" s="323"/>
    </row>
    <row r="58" spans="1:12">
      <c r="A58" s="205" t="s">
        <v>99</v>
      </c>
      <c r="B58" s="200">
        <f t="shared" ref="B58:F58" si="16">SUM(B59:B77)</f>
        <v>24460</v>
      </c>
      <c r="C58" s="200">
        <f t="shared" si="16"/>
        <v>72711</v>
      </c>
      <c r="D58" s="200">
        <f t="shared" si="16"/>
        <v>73863</v>
      </c>
      <c r="E58" s="200">
        <f t="shared" si="16"/>
        <v>73863</v>
      </c>
      <c r="F58" s="200">
        <f t="shared" si="16"/>
        <v>61151</v>
      </c>
      <c r="G58" s="201">
        <f t="shared" ref="G58:G76" si="17">IF(F58&lt;&gt;0,E58/C58,)</f>
        <v>1.01584354499319</v>
      </c>
      <c r="H58" s="143">
        <f t="shared" si="11"/>
        <v>1</v>
      </c>
      <c r="I58" s="306">
        <f t="shared" si="12"/>
        <v>3.01974652493868</v>
      </c>
      <c r="J58" s="201">
        <f t="shared" ref="J58:J76" si="18">IF(F58&lt;&gt;0,E58/F58-1,)</f>
        <v>0.207878857254992</v>
      </c>
      <c r="L58" s="323"/>
    </row>
    <row r="59" spans="1:10">
      <c r="A59" s="141" t="s">
        <v>100</v>
      </c>
      <c r="B59" s="46">
        <v>1052</v>
      </c>
      <c r="C59" s="321">
        <v>4917</v>
      </c>
      <c r="D59" s="321">
        <v>6465</v>
      </c>
      <c r="E59" s="322">
        <v>6465</v>
      </c>
      <c r="F59" s="46">
        <v>2598</v>
      </c>
      <c r="G59" s="143">
        <f t="shared" si="17"/>
        <v>1.31482611348383</v>
      </c>
      <c r="H59" s="143">
        <f t="shared" si="11"/>
        <v>1</v>
      </c>
      <c r="I59" s="143">
        <f t="shared" si="12"/>
        <v>6.14543726235741</v>
      </c>
      <c r="J59" s="143">
        <f t="shared" si="18"/>
        <v>1.48845265588915</v>
      </c>
    </row>
    <row r="60" spans="1:10">
      <c r="A60" s="141" t="s">
        <v>101</v>
      </c>
      <c r="B60" s="46">
        <v>154</v>
      </c>
      <c r="C60" s="321">
        <v>304</v>
      </c>
      <c r="D60" s="321">
        <v>1684</v>
      </c>
      <c r="E60" s="322">
        <v>1684</v>
      </c>
      <c r="F60" s="46">
        <v>385</v>
      </c>
      <c r="G60" s="143">
        <f t="shared" si="17"/>
        <v>5.53947368421053</v>
      </c>
      <c r="H60" s="143">
        <f t="shared" si="11"/>
        <v>1</v>
      </c>
      <c r="I60" s="143">
        <f t="shared" si="12"/>
        <v>10.9350649350649</v>
      </c>
      <c r="J60" s="143">
        <f t="shared" si="18"/>
        <v>3.37402597402597</v>
      </c>
    </row>
    <row r="61" spans="1:10">
      <c r="A61" s="141" t="s">
        <v>102</v>
      </c>
      <c r="B61" s="46">
        <v>850</v>
      </c>
      <c r="C61" s="321">
        <v>2745</v>
      </c>
      <c r="D61" s="321">
        <v>2813</v>
      </c>
      <c r="E61" s="322">
        <v>2813</v>
      </c>
      <c r="F61" s="46">
        <v>2129</v>
      </c>
      <c r="G61" s="143">
        <f t="shared" si="17"/>
        <v>1.0247723132969</v>
      </c>
      <c r="H61" s="143">
        <f t="shared" si="11"/>
        <v>1</v>
      </c>
      <c r="I61" s="143">
        <f t="shared" si="12"/>
        <v>3.30941176470588</v>
      </c>
      <c r="J61" s="143">
        <f t="shared" si="18"/>
        <v>0.321277595115077</v>
      </c>
    </row>
    <row r="62" spans="1:10">
      <c r="A62" s="141" t="s">
        <v>103</v>
      </c>
      <c r="B62" s="46">
        <v>3611</v>
      </c>
      <c r="C62" s="321">
        <v>1821</v>
      </c>
      <c r="D62" s="321">
        <v>1896</v>
      </c>
      <c r="E62" s="322">
        <v>1896</v>
      </c>
      <c r="F62" s="46">
        <v>9051</v>
      </c>
      <c r="G62" s="143">
        <f t="shared" si="17"/>
        <v>1.04118616144975</v>
      </c>
      <c r="H62" s="143">
        <f t="shared" si="11"/>
        <v>1</v>
      </c>
      <c r="I62" s="143">
        <f t="shared" si="12"/>
        <v>0.525062309609526</v>
      </c>
      <c r="J62" s="143">
        <f t="shared" si="18"/>
        <v>-0.790520384487902</v>
      </c>
    </row>
    <row r="63" spans="1:10">
      <c r="A63" s="141" t="s">
        <v>104</v>
      </c>
      <c r="B63" s="46">
        <v>225</v>
      </c>
      <c r="C63" s="321">
        <v>359</v>
      </c>
      <c r="D63" s="321">
        <v>363</v>
      </c>
      <c r="E63" s="322">
        <v>363</v>
      </c>
      <c r="F63" s="46">
        <v>562</v>
      </c>
      <c r="G63" s="143">
        <f t="shared" si="17"/>
        <v>1.01114206128134</v>
      </c>
      <c r="H63" s="143">
        <f t="shared" si="11"/>
        <v>1</v>
      </c>
      <c r="I63" s="143">
        <f t="shared" si="12"/>
        <v>1.61333333333333</v>
      </c>
      <c r="J63" s="143">
        <f t="shared" si="18"/>
        <v>-0.354092526690391</v>
      </c>
    </row>
    <row r="64" spans="1:10">
      <c r="A64" s="141" t="s">
        <v>105</v>
      </c>
      <c r="B64" s="46">
        <v>1234</v>
      </c>
      <c r="C64" s="321">
        <v>1377</v>
      </c>
      <c r="D64" s="321">
        <v>658</v>
      </c>
      <c r="E64" s="322">
        <v>658</v>
      </c>
      <c r="F64" s="46">
        <v>3092</v>
      </c>
      <c r="G64" s="143">
        <f t="shared" si="17"/>
        <v>0.477850399419027</v>
      </c>
      <c r="H64" s="143">
        <f t="shared" si="11"/>
        <v>1</v>
      </c>
      <c r="I64" s="143">
        <f t="shared" si="12"/>
        <v>0.53322528363047</v>
      </c>
      <c r="J64" s="143">
        <f t="shared" si="18"/>
        <v>-0.78719275549806</v>
      </c>
    </row>
    <row r="65" spans="1:10">
      <c r="A65" s="141" t="s">
        <v>106</v>
      </c>
      <c r="B65" s="46">
        <v>1073</v>
      </c>
      <c r="C65" s="321">
        <v>5207</v>
      </c>
      <c r="D65" s="321">
        <v>5690</v>
      </c>
      <c r="E65" s="322">
        <v>5690</v>
      </c>
      <c r="F65" s="46">
        <v>2689</v>
      </c>
      <c r="G65" s="143">
        <f t="shared" si="17"/>
        <v>1.0927597464951</v>
      </c>
      <c r="H65" s="143">
        <f t="shared" si="11"/>
        <v>1</v>
      </c>
      <c r="I65" s="143">
        <f t="shared" si="12"/>
        <v>5.30288909599254</v>
      </c>
      <c r="J65" s="143">
        <f t="shared" si="18"/>
        <v>1.11602826329491</v>
      </c>
    </row>
    <row r="66" spans="1:10">
      <c r="A66" s="141" t="s">
        <v>107</v>
      </c>
      <c r="B66" s="46">
        <v>2026</v>
      </c>
      <c r="C66" s="321">
        <v>2376</v>
      </c>
      <c r="D66" s="321">
        <v>2661</v>
      </c>
      <c r="E66" s="322">
        <v>2661</v>
      </c>
      <c r="F66" s="46">
        <v>5074</v>
      </c>
      <c r="G66" s="143">
        <f t="shared" si="17"/>
        <v>1.1199494949495</v>
      </c>
      <c r="H66" s="143">
        <f t="shared" si="11"/>
        <v>1</v>
      </c>
      <c r="I66" s="143">
        <f t="shared" si="12"/>
        <v>1.31342546890424</v>
      </c>
      <c r="J66" s="143">
        <f t="shared" si="18"/>
        <v>-0.475561687031927</v>
      </c>
    </row>
    <row r="67" spans="1:10">
      <c r="A67" s="141" t="s">
        <v>108</v>
      </c>
      <c r="B67" s="46">
        <v>187</v>
      </c>
      <c r="C67" s="321">
        <v>889</v>
      </c>
      <c r="D67" s="321">
        <v>890</v>
      </c>
      <c r="E67" s="322">
        <v>890</v>
      </c>
      <c r="F67" s="46">
        <v>469</v>
      </c>
      <c r="G67" s="143">
        <f t="shared" si="17"/>
        <v>1.00112485939258</v>
      </c>
      <c r="H67" s="143">
        <f t="shared" si="11"/>
        <v>1</v>
      </c>
      <c r="I67" s="143">
        <f t="shared" si="12"/>
        <v>4.75935828877005</v>
      </c>
      <c r="J67" s="143">
        <f t="shared" si="18"/>
        <v>0.897654584221748</v>
      </c>
    </row>
    <row r="68" spans="1:10">
      <c r="A68" s="141" t="s">
        <v>109</v>
      </c>
      <c r="B68" s="46">
        <v>523</v>
      </c>
      <c r="C68" s="321">
        <v>3605</v>
      </c>
      <c r="D68" s="321">
        <v>4795</v>
      </c>
      <c r="E68" s="322">
        <v>4795</v>
      </c>
      <c r="F68" s="46">
        <v>1310</v>
      </c>
      <c r="G68" s="143">
        <f t="shared" si="17"/>
        <v>1.33009708737864</v>
      </c>
      <c r="H68" s="143">
        <f t="shared" si="11"/>
        <v>1</v>
      </c>
      <c r="I68" s="143">
        <f t="shared" si="12"/>
        <v>9.16826003824092</v>
      </c>
      <c r="J68" s="143">
        <f t="shared" si="18"/>
        <v>2.66030534351145</v>
      </c>
    </row>
    <row r="69" spans="1:10">
      <c r="A69" s="141" t="s">
        <v>110</v>
      </c>
      <c r="B69" s="46">
        <v>4141</v>
      </c>
      <c r="C69" s="321">
        <v>13824</v>
      </c>
      <c r="D69" s="321">
        <v>11138</v>
      </c>
      <c r="E69" s="322">
        <v>11138</v>
      </c>
      <c r="F69" s="46">
        <v>10270</v>
      </c>
      <c r="G69" s="143">
        <f t="shared" si="17"/>
        <v>0.805700231481482</v>
      </c>
      <c r="H69" s="143">
        <f t="shared" si="11"/>
        <v>1</v>
      </c>
      <c r="I69" s="143">
        <f t="shared" si="12"/>
        <v>2.68968848104323</v>
      </c>
      <c r="J69" s="143">
        <f t="shared" si="18"/>
        <v>0.0845180136319377</v>
      </c>
    </row>
    <row r="70" spans="1:10">
      <c r="A70" s="141" t="s">
        <v>111</v>
      </c>
      <c r="B70" s="46">
        <v>1770</v>
      </c>
      <c r="C70" s="321">
        <v>8096</v>
      </c>
      <c r="D70" s="321">
        <v>4284</v>
      </c>
      <c r="E70" s="322">
        <v>4284</v>
      </c>
      <c r="F70" s="46">
        <v>4433</v>
      </c>
      <c r="G70" s="143">
        <f t="shared" si="17"/>
        <v>0.529150197628458</v>
      </c>
      <c r="H70" s="143">
        <f t="shared" ref="H70:H94" si="19">E70/D70</f>
        <v>1</v>
      </c>
      <c r="I70" s="143">
        <f t="shared" ref="I70:I94" si="20">IF(F70&lt;&gt;0,E70/B70,)</f>
        <v>2.42033898305085</v>
      </c>
      <c r="J70" s="143">
        <f t="shared" si="18"/>
        <v>-0.033611549740582</v>
      </c>
    </row>
    <row r="71" spans="1:10">
      <c r="A71" s="141" t="s">
        <v>112</v>
      </c>
      <c r="B71" s="46">
        <v>2221</v>
      </c>
      <c r="C71" s="321">
        <v>8395</v>
      </c>
      <c r="D71" s="321">
        <v>8570</v>
      </c>
      <c r="E71" s="322">
        <v>8570</v>
      </c>
      <c r="F71" s="46">
        <v>5565</v>
      </c>
      <c r="G71" s="143">
        <f t="shared" si="17"/>
        <v>1.02084574151281</v>
      </c>
      <c r="H71" s="143">
        <f t="shared" si="19"/>
        <v>1</v>
      </c>
      <c r="I71" s="143">
        <f t="shared" si="20"/>
        <v>3.85862224223323</v>
      </c>
      <c r="J71" s="143">
        <f t="shared" si="18"/>
        <v>0.539982030548068</v>
      </c>
    </row>
    <row r="72" spans="1:10">
      <c r="A72" s="141" t="s">
        <v>113</v>
      </c>
      <c r="B72" s="46">
        <v>2020</v>
      </c>
      <c r="C72" s="321">
        <v>5076</v>
      </c>
      <c r="D72" s="321">
        <v>5148</v>
      </c>
      <c r="E72" s="322">
        <v>5148</v>
      </c>
      <c r="F72" s="46">
        <v>5062</v>
      </c>
      <c r="G72" s="143">
        <f t="shared" si="17"/>
        <v>1.01418439716312</v>
      </c>
      <c r="H72" s="143">
        <f t="shared" si="19"/>
        <v>1</v>
      </c>
      <c r="I72" s="143">
        <f t="shared" si="20"/>
        <v>2.54851485148515</v>
      </c>
      <c r="J72" s="143">
        <f t="shared" si="18"/>
        <v>0.0169893322797314</v>
      </c>
    </row>
    <row r="73" spans="1:10">
      <c r="A73" s="141" t="s">
        <v>114</v>
      </c>
      <c r="B73" s="46">
        <v>3</v>
      </c>
      <c r="C73" s="321"/>
      <c r="D73" s="321">
        <v>8</v>
      </c>
      <c r="E73" s="322">
        <v>8</v>
      </c>
      <c r="F73" s="46">
        <v>7</v>
      </c>
      <c r="G73" s="143"/>
      <c r="H73" s="143">
        <f t="shared" si="19"/>
        <v>1</v>
      </c>
      <c r="I73" s="143">
        <f t="shared" si="20"/>
        <v>2.66666666666667</v>
      </c>
      <c r="J73" s="143">
        <f t="shared" si="18"/>
        <v>0.142857142857143</v>
      </c>
    </row>
    <row r="74" spans="1:10">
      <c r="A74" s="141" t="s">
        <v>115</v>
      </c>
      <c r="B74" s="46">
        <v>1488</v>
      </c>
      <c r="C74" s="321">
        <v>784</v>
      </c>
      <c r="D74" s="321">
        <v>987</v>
      </c>
      <c r="E74" s="322">
        <v>987</v>
      </c>
      <c r="F74" s="46">
        <v>3730</v>
      </c>
      <c r="G74" s="143">
        <f t="shared" si="17"/>
        <v>1.25892857142857</v>
      </c>
      <c r="H74" s="143">
        <f t="shared" si="19"/>
        <v>1</v>
      </c>
      <c r="I74" s="143">
        <f t="shared" si="20"/>
        <v>0.663306451612903</v>
      </c>
      <c r="J74" s="143">
        <f t="shared" si="18"/>
        <v>-0.735388739946381</v>
      </c>
    </row>
    <row r="75" spans="1:10">
      <c r="A75" s="141" t="s">
        <v>116</v>
      </c>
      <c r="B75" s="46">
        <v>979</v>
      </c>
      <c r="C75" s="321">
        <v>4786</v>
      </c>
      <c r="D75" s="321">
        <v>5634</v>
      </c>
      <c r="E75" s="322">
        <v>5634</v>
      </c>
      <c r="F75" s="46">
        <v>2452</v>
      </c>
      <c r="G75" s="143">
        <f t="shared" si="17"/>
        <v>1.17718345173422</v>
      </c>
      <c r="H75" s="143">
        <f t="shared" si="19"/>
        <v>1</v>
      </c>
      <c r="I75" s="143">
        <f t="shared" si="20"/>
        <v>5.75485188968335</v>
      </c>
      <c r="J75" s="143">
        <f t="shared" si="18"/>
        <v>1.29771615008157</v>
      </c>
    </row>
    <row r="76" spans="1:10">
      <c r="A76" s="141" t="s">
        <v>117</v>
      </c>
      <c r="B76" s="46">
        <v>108</v>
      </c>
      <c r="C76" s="321">
        <v>230</v>
      </c>
      <c r="D76" s="321">
        <v>259</v>
      </c>
      <c r="E76" s="322">
        <v>259</v>
      </c>
      <c r="F76" s="46">
        <v>270</v>
      </c>
      <c r="G76" s="143">
        <f t="shared" si="17"/>
        <v>1.12608695652174</v>
      </c>
      <c r="H76" s="143">
        <f t="shared" si="19"/>
        <v>1</v>
      </c>
      <c r="I76" s="143">
        <f t="shared" si="20"/>
        <v>2.39814814814815</v>
      </c>
      <c r="J76" s="143">
        <f t="shared" si="18"/>
        <v>-0.0407407407407407</v>
      </c>
    </row>
    <row r="77" spans="1:10">
      <c r="A77" s="141" t="s">
        <v>118</v>
      </c>
      <c r="B77" s="46">
        <v>795</v>
      </c>
      <c r="C77" s="321">
        <v>7920</v>
      </c>
      <c r="D77" s="321">
        <v>9920</v>
      </c>
      <c r="E77" s="322">
        <v>9920</v>
      </c>
      <c r="F77" s="46">
        <v>2003</v>
      </c>
      <c r="G77" s="143">
        <f t="shared" ref="G77:G81" si="21">IF(F77&lt;&gt;0,E77/C77,)</f>
        <v>1.25252525252525</v>
      </c>
      <c r="H77" s="143">
        <f t="shared" si="19"/>
        <v>1</v>
      </c>
      <c r="I77" s="143">
        <f t="shared" si="20"/>
        <v>12.4779874213836</v>
      </c>
      <c r="J77" s="143">
        <f t="shared" ref="J77:J81" si="22">IF(F77&lt;&gt;0,E77/F77-1,)</f>
        <v>3.95257114328507</v>
      </c>
    </row>
    <row r="78" spans="1:10">
      <c r="A78" s="205" t="s">
        <v>119</v>
      </c>
      <c r="B78" s="200">
        <f t="shared" ref="B78:F78" si="23">B79</f>
        <v>2113</v>
      </c>
      <c r="C78" s="200">
        <f t="shared" si="23"/>
        <v>1850</v>
      </c>
      <c r="D78" s="200">
        <f t="shared" si="23"/>
        <v>1850</v>
      </c>
      <c r="E78" s="200">
        <f t="shared" si="23"/>
        <v>1850</v>
      </c>
      <c r="F78" s="200">
        <f t="shared" si="23"/>
        <v>1644</v>
      </c>
      <c r="G78" s="201">
        <f t="shared" si="21"/>
        <v>1</v>
      </c>
      <c r="H78" s="201">
        <f t="shared" si="19"/>
        <v>1</v>
      </c>
      <c r="I78" s="306">
        <f t="shared" si="20"/>
        <v>0.875532418362518</v>
      </c>
      <c r="J78" s="201">
        <f t="shared" si="22"/>
        <v>0.125304136253041</v>
      </c>
    </row>
    <row r="79" spans="1:10">
      <c r="A79" s="141" t="s">
        <v>120</v>
      </c>
      <c r="B79" s="46">
        <v>2113</v>
      </c>
      <c r="C79" s="46">
        <v>1850</v>
      </c>
      <c r="D79" s="46">
        <v>1850</v>
      </c>
      <c r="E79" s="46">
        <v>1850</v>
      </c>
      <c r="F79" s="46">
        <v>1644</v>
      </c>
      <c r="G79" s="143">
        <f t="shared" si="21"/>
        <v>1</v>
      </c>
      <c r="H79" s="143">
        <f t="shared" si="19"/>
        <v>1</v>
      </c>
      <c r="I79" s="143">
        <f t="shared" si="20"/>
        <v>0.875532418362518</v>
      </c>
      <c r="J79" s="143">
        <f t="shared" si="22"/>
        <v>0.125304136253041</v>
      </c>
    </row>
    <row r="80" spans="1:10">
      <c r="A80" s="205" t="s">
        <v>121</v>
      </c>
      <c r="B80" s="200">
        <f t="shared" ref="B80:F80" si="24">B81</f>
        <v>537</v>
      </c>
      <c r="C80" s="200">
        <f t="shared" si="24"/>
        <v>50730</v>
      </c>
      <c r="D80" s="200">
        <f t="shared" si="24"/>
        <v>54829</v>
      </c>
      <c r="E80" s="200">
        <f t="shared" si="24"/>
        <v>54829</v>
      </c>
      <c r="F80" s="200">
        <f t="shared" si="24"/>
        <v>3600</v>
      </c>
      <c r="G80" s="201">
        <f t="shared" si="21"/>
        <v>1.08080031539523</v>
      </c>
      <c r="H80" s="201">
        <f t="shared" si="19"/>
        <v>1</v>
      </c>
      <c r="I80" s="306">
        <f t="shared" si="20"/>
        <v>102.102420856611</v>
      </c>
      <c r="J80" s="201">
        <f t="shared" si="22"/>
        <v>14.2302777777778</v>
      </c>
    </row>
    <row r="81" spans="1:10">
      <c r="A81" s="141" t="s">
        <v>122</v>
      </c>
      <c r="B81" s="46">
        <v>537</v>
      </c>
      <c r="C81" s="46">
        <v>50730</v>
      </c>
      <c r="D81" s="46">
        <v>54829</v>
      </c>
      <c r="E81" s="46">
        <v>54829</v>
      </c>
      <c r="F81" s="46">
        <v>3600</v>
      </c>
      <c r="G81" s="143">
        <f t="shared" si="21"/>
        <v>1.08080031539523</v>
      </c>
      <c r="H81" s="143">
        <f t="shared" si="19"/>
        <v>1</v>
      </c>
      <c r="I81" s="143">
        <f t="shared" si="20"/>
        <v>102.102420856611</v>
      </c>
      <c r="J81" s="143">
        <f t="shared" si="22"/>
        <v>14.2302777777778</v>
      </c>
    </row>
    <row r="82" spans="1:10">
      <c r="A82" s="141" t="s">
        <v>123</v>
      </c>
      <c r="B82" s="46">
        <v>537</v>
      </c>
      <c r="C82" s="46">
        <v>730</v>
      </c>
      <c r="D82" s="46">
        <v>730</v>
      </c>
      <c r="E82" s="46">
        <v>730</v>
      </c>
      <c r="F82" s="46">
        <v>3207</v>
      </c>
      <c r="G82" s="143"/>
      <c r="H82" s="143">
        <f t="shared" si="19"/>
        <v>1</v>
      </c>
      <c r="I82" s="143">
        <f t="shared" si="20"/>
        <v>1.35940409683426</v>
      </c>
      <c r="J82" s="143"/>
    </row>
    <row r="83" spans="1:10">
      <c r="A83" s="141" t="s">
        <v>124</v>
      </c>
      <c r="B83" s="46"/>
      <c r="C83" s="46"/>
      <c r="D83" s="46">
        <v>4096</v>
      </c>
      <c r="E83" s="46">
        <v>4096</v>
      </c>
      <c r="F83" s="46">
        <v>213</v>
      </c>
      <c r="G83" s="143"/>
      <c r="H83" s="143">
        <f t="shared" si="19"/>
        <v>1</v>
      </c>
      <c r="I83" s="143"/>
      <c r="J83" s="143"/>
    </row>
    <row r="84" spans="1:10">
      <c r="A84" s="141" t="s">
        <v>125</v>
      </c>
      <c r="B84" s="46"/>
      <c r="C84" s="46">
        <v>50000</v>
      </c>
      <c r="D84" s="46">
        <v>50003</v>
      </c>
      <c r="E84" s="46">
        <v>50003</v>
      </c>
      <c r="F84" s="46">
        <v>180</v>
      </c>
      <c r="G84" s="143"/>
      <c r="H84" s="143">
        <f t="shared" si="19"/>
        <v>1</v>
      </c>
      <c r="I84" s="143"/>
      <c r="J84" s="143"/>
    </row>
    <row r="85" spans="1:10">
      <c r="A85" s="205" t="s">
        <v>126</v>
      </c>
      <c r="B85" s="200">
        <f t="shared" ref="B85:F85" si="25">B86</f>
        <v>0</v>
      </c>
      <c r="C85" s="200">
        <f t="shared" si="25"/>
        <v>33150</v>
      </c>
      <c r="D85" s="200">
        <f t="shared" si="25"/>
        <v>33150</v>
      </c>
      <c r="E85" s="200">
        <f t="shared" si="25"/>
        <v>33150</v>
      </c>
      <c r="F85" s="200">
        <f t="shared" si="25"/>
        <v>36205</v>
      </c>
      <c r="G85" s="201">
        <f t="shared" ref="G85:G88" si="26">IF(F85&lt;&gt;0,E85/C85,)</f>
        <v>1</v>
      </c>
      <c r="H85" s="143">
        <f t="shared" si="19"/>
        <v>1</v>
      </c>
      <c r="I85" s="143"/>
      <c r="J85" s="201">
        <f t="shared" ref="J85:J88" si="27">IF(F85&lt;&gt;0,E85/F85-1,)</f>
        <v>-0.0843806104129264</v>
      </c>
    </row>
    <row r="86" spans="1:10">
      <c r="A86" s="141" t="s">
        <v>127</v>
      </c>
      <c r="B86" s="46"/>
      <c r="C86" s="46">
        <v>33150</v>
      </c>
      <c r="D86" s="46">
        <v>33150</v>
      </c>
      <c r="E86" s="46">
        <v>33150</v>
      </c>
      <c r="F86" s="46">
        <v>36205</v>
      </c>
      <c r="G86" s="143">
        <f t="shared" si="26"/>
        <v>1</v>
      </c>
      <c r="H86" s="143">
        <f t="shared" si="19"/>
        <v>1</v>
      </c>
      <c r="I86" s="143"/>
      <c r="J86" s="143">
        <f t="shared" si="27"/>
        <v>-0.0843806104129264</v>
      </c>
    </row>
    <row r="87" spans="1:10">
      <c r="A87" s="141"/>
      <c r="B87" s="46"/>
      <c r="C87" s="46"/>
      <c r="D87" s="46"/>
      <c r="E87" s="46"/>
      <c r="F87" s="46"/>
      <c r="G87" s="143">
        <f t="shared" si="26"/>
        <v>0</v>
      </c>
      <c r="H87" s="306"/>
      <c r="I87" s="306">
        <f t="shared" si="20"/>
        <v>0</v>
      </c>
      <c r="J87" s="143">
        <f t="shared" si="27"/>
        <v>0</v>
      </c>
    </row>
    <row r="88" spans="1:10">
      <c r="A88" s="296" t="s">
        <v>128</v>
      </c>
      <c r="B88" s="296">
        <f t="shared" ref="B88:F88" si="28">B32+B34</f>
        <v>202869</v>
      </c>
      <c r="C88" s="296">
        <f t="shared" si="28"/>
        <v>300465</v>
      </c>
      <c r="D88" s="296">
        <f t="shared" si="28"/>
        <v>306789</v>
      </c>
      <c r="E88" s="296">
        <f t="shared" si="28"/>
        <v>310113</v>
      </c>
      <c r="F88" s="296">
        <f t="shared" si="28"/>
        <v>256557</v>
      </c>
      <c r="G88" s="300">
        <f t="shared" si="26"/>
        <v>1.03211022914483</v>
      </c>
      <c r="H88" s="300">
        <f t="shared" si="19"/>
        <v>1.01083480828843</v>
      </c>
      <c r="I88" s="300">
        <f t="shared" si="20"/>
        <v>1.52863670644603</v>
      </c>
      <c r="J88" s="300">
        <f t="shared" si="27"/>
        <v>0.208748932985652</v>
      </c>
    </row>
    <row r="89" hidden="1" spans="2:9">
      <c r="B89">
        <v>23944</v>
      </c>
      <c r="C89">
        <v>83666</v>
      </c>
      <c r="E89">
        <v>90481</v>
      </c>
      <c r="F89">
        <v>73063</v>
      </c>
      <c r="H89" s="306" t="e">
        <f t="shared" si="19"/>
        <v>#DIV/0!</v>
      </c>
      <c r="I89" s="306">
        <f t="shared" si="20"/>
        <v>3.77885900434347</v>
      </c>
    </row>
    <row r="90" hidden="1" spans="2:10">
      <c r="B90">
        <f t="shared" ref="B90:F90" si="29">B88+B89</f>
        <v>226813</v>
      </c>
      <c r="C90">
        <f t="shared" si="29"/>
        <v>384131</v>
      </c>
      <c r="E90">
        <f t="shared" si="29"/>
        <v>400594</v>
      </c>
      <c r="F90">
        <f t="shared" si="29"/>
        <v>329620</v>
      </c>
      <c r="G90">
        <f>E90-F90</f>
        <v>70974</v>
      </c>
      <c r="H90" s="306" t="e">
        <f t="shared" si="19"/>
        <v>#DIV/0!</v>
      </c>
      <c r="I90" s="306">
        <f t="shared" si="20"/>
        <v>1.76618624152937</v>
      </c>
      <c r="J90" s="144">
        <f>G90/F90</f>
        <v>0.215320672289303</v>
      </c>
    </row>
    <row r="91" ht="40.5" hidden="1" spans="1:9">
      <c r="A91" s="151" t="s">
        <v>129</v>
      </c>
      <c r="B91" s="144">
        <f>E88/B88</f>
        <v>1.52863670644603</v>
      </c>
      <c r="E91" s="144"/>
      <c r="F91" s="144"/>
      <c r="H91" s="306" t="e">
        <f t="shared" si="19"/>
        <v>#DIV/0!</v>
      </c>
      <c r="I91" s="306">
        <f t="shared" si="20"/>
        <v>0</v>
      </c>
    </row>
    <row r="92" ht="20.25" hidden="1" spans="1:9">
      <c r="A92" s="151" t="s">
        <v>130</v>
      </c>
      <c r="B92" s="144">
        <f>E88/C88</f>
        <v>1.03211022914483</v>
      </c>
      <c r="E92" s="144"/>
      <c r="H92" s="306" t="e">
        <f t="shared" si="19"/>
        <v>#DIV/0!</v>
      </c>
      <c r="I92" s="306">
        <f t="shared" si="20"/>
        <v>0</v>
      </c>
    </row>
    <row r="93" ht="20.25" hidden="1" spans="1:9">
      <c r="A93" s="151" t="s">
        <v>131</v>
      </c>
      <c r="B93">
        <f>E88-F88</f>
        <v>53556</v>
      </c>
      <c r="H93" s="306" t="e">
        <f t="shared" si="19"/>
        <v>#DIV/0!</v>
      </c>
      <c r="I93" s="306">
        <f t="shared" si="20"/>
        <v>0</v>
      </c>
    </row>
    <row r="94" hidden="1" spans="1:9">
      <c r="A94" t="s">
        <v>132</v>
      </c>
      <c r="B94" s="144">
        <f>B93/F88</f>
        <v>0.208748932985652</v>
      </c>
      <c r="H94" s="306" t="e">
        <f t="shared" si="19"/>
        <v>#DIV/0!</v>
      </c>
      <c r="I94" s="306">
        <f t="shared" si="20"/>
        <v>0</v>
      </c>
    </row>
  </sheetData>
  <autoFilter xmlns:etc="http://www.wps.cn/officeDocument/2017/etCustomData" ref="A4:L94" etc:filterBottomFollowUsedRange="0">
    <extLst/>
  </autoFilter>
  <mergeCells count="2">
    <mergeCell ref="A1:J1"/>
    <mergeCell ref="A3:J3"/>
  </mergeCells>
  <conditionalFormatting sqref="C77:F77">
    <cfRule type="cellIs" dxfId="0" priority="7" stopIfTrue="1" operator="lessThan">
      <formula>0</formula>
    </cfRule>
  </conditionalFormatting>
  <conditionalFormatting sqref="A82">
    <cfRule type="expression" dxfId="1" priority="6" stopIfTrue="1">
      <formula>"len($A:$A)=3"</formula>
    </cfRule>
  </conditionalFormatting>
  <conditionalFormatting sqref="A83">
    <cfRule type="expression" dxfId="1" priority="5" stopIfTrue="1">
      <formula>"len($A:$A)=3"</formula>
    </cfRule>
  </conditionalFormatting>
  <conditionalFormatting sqref="A84">
    <cfRule type="expression" dxfId="1" priority="4" stopIfTrue="1">
      <formula>"len($A:$A)=3"</formula>
    </cfRule>
  </conditionalFormatting>
  <conditionalFormatting sqref="A39:A57">
    <cfRule type="expression" dxfId="1" priority="1" stopIfTrue="1">
      <formula>"len($A:$A)=3"</formula>
    </cfRule>
  </conditionalFormatting>
  <conditionalFormatting sqref="A5:A30 A34:A38 A58:A81 A85:A87">
    <cfRule type="expression" dxfId="1" priority="20" stopIfTrue="1">
      <formula>"len($A:$A)=3"</formula>
    </cfRule>
  </conditionalFormatting>
  <conditionalFormatting sqref="C59:F76">
    <cfRule type="cellIs" dxfId="0" priority="8" stopIfTrue="1" operator="lessThan">
      <formula>0</formula>
    </cfRule>
  </conditionalFormatting>
  <pageMargins left="0.747916666666667" right="0.747916666666667" top="0.984027777777778" bottom="0.984027777777778" header="0.511805555555556" footer="0.511805555555556"/>
  <pageSetup paperSize="9" scale="75"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showZeros="0" workbookViewId="0">
      <pane xSplit="1" ySplit="4" topLeftCell="B5" activePane="bottomRight" state="frozen"/>
      <selection/>
      <selection pane="topRight"/>
      <selection pane="bottomLeft"/>
      <selection pane="bottomRight" activeCell="C32" sqref="C32"/>
    </sheetView>
  </sheetViews>
  <sheetFormatPr defaultColWidth="9" defaultRowHeight="14.25"/>
  <cols>
    <col min="1" max="1" width="27.625" customWidth="1"/>
    <col min="2" max="2" width="11.75" customWidth="1"/>
    <col min="3" max="3" width="16.375" customWidth="1"/>
    <col min="4" max="4" width="11.625" customWidth="1"/>
    <col min="5" max="5" width="11.5" customWidth="1"/>
    <col min="6" max="6" width="12" customWidth="1"/>
    <col min="7" max="8" width="11.125" customWidth="1"/>
    <col min="9" max="9" width="11" customWidth="1"/>
    <col min="10" max="10" width="14.125" customWidth="1"/>
    <col min="11" max="11" width="14" customWidth="1"/>
    <col min="12" max="12" width="11.625" customWidth="1"/>
  </cols>
  <sheetData>
    <row r="1" ht="27" spans="1:10">
      <c r="A1" s="136" t="s">
        <v>9</v>
      </c>
      <c r="B1" s="136"/>
      <c r="C1" s="136"/>
      <c r="D1" s="136"/>
      <c r="E1" s="136"/>
      <c r="F1" s="136"/>
      <c r="G1" s="136"/>
      <c r="H1" s="136"/>
      <c r="I1" s="136"/>
      <c r="J1" s="136"/>
    </row>
    <row r="2" spans="1:10">
      <c r="A2" s="43" t="s">
        <v>133</v>
      </c>
      <c r="B2" s="43"/>
      <c r="C2" s="43"/>
      <c r="D2" s="43"/>
      <c r="E2" s="43"/>
      <c r="F2" s="43"/>
      <c r="G2" s="43"/>
      <c r="H2" s="43"/>
      <c r="I2" s="43"/>
      <c r="J2" s="43" t="s">
        <v>32</v>
      </c>
    </row>
    <row r="3" spans="1:10">
      <c r="A3" s="282" t="s">
        <v>134</v>
      </c>
      <c r="B3" s="282"/>
      <c r="C3" s="282"/>
      <c r="D3" s="282"/>
      <c r="E3" s="282"/>
      <c r="F3" s="282"/>
      <c r="G3" s="282"/>
      <c r="H3" s="282"/>
      <c r="I3" s="282"/>
      <c r="J3" s="282"/>
    </row>
    <row r="4" ht="24" spans="1:10">
      <c r="A4" s="139" t="s">
        <v>34</v>
      </c>
      <c r="B4" s="139" t="s">
        <v>35</v>
      </c>
      <c r="C4" s="140" t="s">
        <v>36</v>
      </c>
      <c r="D4" s="140" t="s">
        <v>37</v>
      </c>
      <c r="E4" s="139" t="s">
        <v>38</v>
      </c>
      <c r="F4" s="283" t="s">
        <v>39</v>
      </c>
      <c r="G4" s="283" t="s">
        <v>40</v>
      </c>
      <c r="H4" s="140" t="s">
        <v>41</v>
      </c>
      <c r="I4" s="283" t="s">
        <v>42</v>
      </c>
      <c r="J4" s="283" t="s">
        <v>43</v>
      </c>
    </row>
    <row r="5" spans="1:10">
      <c r="A5" s="284" t="s">
        <v>135</v>
      </c>
      <c r="B5" s="285">
        <v>37770</v>
      </c>
      <c r="C5" s="286">
        <v>71111</v>
      </c>
      <c r="D5" s="286">
        <v>68300</v>
      </c>
      <c r="E5" s="287">
        <v>68300</v>
      </c>
      <c r="F5" s="46">
        <v>27360</v>
      </c>
      <c r="G5" s="143">
        <f>IF(C5&lt;&gt;0,E5/C5,)</f>
        <v>0.960470250734767</v>
      </c>
      <c r="H5" s="143">
        <f>E5/D5</f>
        <v>1</v>
      </c>
      <c r="I5" s="143">
        <f>IF(E5&lt;&gt;0,E5/B5,)</f>
        <v>1.80831347630395</v>
      </c>
      <c r="J5" s="143">
        <f>IF(F5&lt;&gt;0,E5/F5-1,)</f>
        <v>1.49634502923977</v>
      </c>
    </row>
    <row r="6" spans="1:10">
      <c r="A6" s="282" t="s">
        <v>136</v>
      </c>
      <c r="B6" s="285"/>
      <c r="C6" s="286"/>
      <c r="D6" s="286"/>
      <c r="E6" s="287">
        <v>0</v>
      </c>
      <c r="F6" s="46">
        <v>0</v>
      </c>
      <c r="G6" s="143">
        <f t="shared" ref="G6:G25" si="0">IF(C6&lt;&gt;0,E6/C6,)</f>
        <v>0</v>
      </c>
      <c r="H6" s="143"/>
      <c r="I6" s="143">
        <f t="shared" ref="I6:I43" si="1">IF(E6&lt;&gt;0,E6/B6,)</f>
        <v>0</v>
      </c>
      <c r="J6" s="143">
        <f t="shared" ref="J6:J25" si="2">IF(F6&lt;&gt;0,E6/F6-1,)</f>
        <v>0</v>
      </c>
    </row>
    <row r="7" spans="1:10">
      <c r="A7" s="282" t="s">
        <v>137</v>
      </c>
      <c r="B7" s="285">
        <v>213</v>
      </c>
      <c r="C7" s="286">
        <v>444</v>
      </c>
      <c r="D7" s="286">
        <v>554</v>
      </c>
      <c r="E7" s="287">
        <v>554</v>
      </c>
      <c r="F7" s="46">
        <v>197</v>
      </c>
      <c r="G7" s="143">
        <f t="shared" si="0"/>
        <v>1.24774774774775</v>
      </c>
      <c r="H7" s="143">
        <f t="shared" ref="H6:H43" si="3">E7/D7</f>
        <v>1</v>
      </c>
      <c r="I7" s="143">
        <f t="shared" si="1"/>
        <v>2.60093896713615</v>
      </c>
      <c r="J7" s="143">
        <f t="shared" si="2"/>
        <v>1.81218274111675</v>
      </c>
    </row>
    <row r="8" spans="1:10">
      <c r="A8" s="288" t="s">
        <v>138</v>
      </c>
      <c r="B8" s="285">
        <v>14969</v>
      </c>
      <c r="C8" s="286">
        <v>19172</v>
      </c>
      <c r="D8" s="286">
        <v>20975</v>
      </c>
      <c r="E8" s="287">
        <v>20975</v>
      </c>
      <c r="F8" s="46">
        <v>18251</v>
      </c>
      <c r="G8" s="143">
        <f t="shared" si="0"/>
        <v>1.09404339662007</v>
      </c>
      <c r="H8" s="143">
        <f t="shared" si="3"/>
        <v>1</v>
      </c>
      <c r="I8" s="143">
        <f t="shared" si="1"/>
        <v>1.40122920702786</v>
      </c>
      <c r="J8" s="143">
        <f t="shared" si="2"/>
        <v>0.149252095775574</v>
      </c>
    </row>
    <row r="9" spans="1:10">
      <c r="A9" s="282" t="s">
        <v>139</v>
      </c>
      <c r="B9" s="285">
        <v>27566</v>
      </c>
      <c r="C9" s="286">
        <v>35977</v>
      </c>
      <c r="D9" s="286">
        <v>38993</v>
      </c>
      <c r="E9" s="287">
        <v>38993</v>
      </c>
      <c r="F9" s="46">
        <v>38446</v>
      </c>
      <c r="G9" s="143">
        <f t="shared" si="0"/>
        <v>1.08383133668733</v>
      </c>
      <c r="H9" s="143">
        <f t="shared" si="3"/>
        <v>1</v>
      </c>
      <c r="I9" s="143">
        <f t="shared" si="1"/>
        <v>1.41453239497932</v>
      </c>
      <c r="J9" s="143">
        <f t="shared" si="2"/>
        <v>0.0142277480101962</v>
      </c>
    </row>
    <row r="10" spans="1:10">
      <c r="A10" s="282" t="s">
        <v>140</v>
      </c>
      <c r="B10" s="285">
        <v>472</v>
      </c>
      <c r="C10" s="286">
        <v>774</v>
      </c>
      <c r="D10" s="286">
        <v>740</v>
      </c>
      <c r="E10" s="287">
        <v>740</v>
      </c>
      <c r="F10" s="46">
        <v>1000</v>
      </c>
      <c r="G10" s="143">
        <f t="shared" si="0"/>
        <v>0.956072351421189</v>
      </c>
      <c r="H10" s="143">
        <f t="shared" si="3"/>
        <v>1</v>
      </c>
      <c r="I10" s="143">
        <f t="shared" si="1"/>
        <v>1.56779661016949</v>
      </c>
      <c r="J10" s="143">
        <f t="shared" si="2"/>
        <v>-0.26</v>
      </c>
    </row>
    <row r="11" ht="13.5" customHeight="1" spans="1:10">
      <c r="A11" s="282" t="s">
        <v>141</v>
      </c>
      <c r="B11" s="285">
        <v>2936</v>
      </c>
      <c r="C11" s="286">
        <v>5431</v>
      </c>
      <c r="D11" s="286">
        <v>5571</v>
      </c>
      <c r="E11" s="287">
        <v>5571</v>
      </c>
      <c r="F11" s="46">
        <v>2530</v>
      </c>
      <c r="G11" s="143">
        <f t="shared" si="0"/>
        <v>1.02577794144725</v>
      </c>
      <c r="H11" s="143">
        <f t="shared" si="3"/>
        <v>1</v>
      </c>
      <c r="I11" s="143">
        <f t="shared" si="1"/>
        <v>1.8974795640327</v>
      </c>
      <c r="J11" s="143">
        <f t="shared" si="2"/>
        <v>1.20197628458498</v>
      </c>
    </row>
    <row r="12" spans="1:10">
      <c r="A12" s="282" t="s">
        <v>142</v>
      </c>
      <c r="B12" s="285">
        <v>27165</v>
      </c>
      <c r="C12" s="286">
        <v>23865</v>
      </c>
      <c r="D12" s="286">
        <v>24637</v>
      </c>
      <c r="E12" s="287">
        <v>24637</v>
      </c>
      <c r="F12" s="46">
        <v>31648</v>
      </c>
      <c r="G12" s="143">
        <f t="shared" si="0"/>
        <v>1.03234862769746</v>
      </c>
      <c r="H12" s="143">
        <f t="shared" si="3"/>
        <v>1</v>
      </c>
      <c r="I12" s="143">
        <f t="shared" si="1"/>
        <v>0.906939076016934</v>
      </c>
      <c r="J12" s="143">
        <f t="shared" si="2"/>
        <v>-0.221530586450961</v>
      </c>
    </row>
    <row r="13" spans="1:10">
      <c r="A13" s="282" t="s">
        <v>143</v>
      </c>
      <c r="B13" s="285">
        <v>31634</v>
      </c>
      <c r="C13" s="286">
        <v>22367</v>
      </c>
      <c r="D13" s="286">
        <v>23227</v>
      </c>
      <c r="E13" s="287">
        <v>23227</v>
      </c>
      <c r="F13" s="46">
        <v>31373</v>
      </c>
      <c r="G13" s="143">
        <f t="shared" si="0"/>
        <v>1.03844950149774</v>
      </c>
      <c r="H13" s="143">
        <f t="shared" si="3"/>
        <v>1</v>
      </c>
      <c r="I13" s="143">
        <f t="shared" si="1"/>
        <v>0.734241638743125</v>
      </c>
      <c r="J13" s="143">
        <f t="shared" si="2"/>
        <v>-0.259650017530998</v>
      </c>
    </row>
    <row r="14" spans="1:10">
      <c r="A14" s="282" t="s">
        <v>144</v>
      </c>
      <c r="B14" s="285">
        <v>787</v>
      </c>
      <c r="C14" s="286">
        <v>2257</v>
      </c>
      <c r="D14" s="286">
        <v>2922</v>
      </c>
      <c r="E14" s="287">
        <v>2922</v>
      </c>
      <c r="F14" s="46">
        <v>2191</v>
      </c>
      <c r="G14" s="143">
        <f t="shared" si="0"/>
        <v>1.29463890119628</v>
      </c>
      <c r="H14" s="143">
        <f t="shared" si="3"/>
        <v>1</v>
      </c>
      <c r="I14" s="143">
        <f t="shared" si="1"/>
        <v>3.71283354510801</v>
      </c>
      <c r="J14" s="143">
        <f t="shared" si="2"/>
        <v>0.333637608397992</v>
      </c>
    </row>
    <row r="15" spans="1:10">
      <c r="A15" s="282" t="s">
        <v>145</v>
      </c>
      <c r="B15" s="285">
        <v>4515</v>
      </c>
      <c r="C15" s="286">
        <v>18215</v>
      </c>
      <c r="D15" s="286">
        <v>23561</v>
      </c>
      <c r="E15" s="287">
        <v>23561</v>
      </c>
      <c r="F15" s="46">
        <v>7126</v>
      </c>
      <c r="G15" s="143">
        <f t="shared" si="0"/>
        <v>1.2934943727697</v>
      </c>
      <c r="H15" s="143">
        <f t="shared" si="3"/>
        <v>1</v>
      </c>
      <c r="I15" s="143">
        <f t="shared" si="1"/>
        <v>5.21838316722038</v>
      </c>
      <c r="J15" s="143">
        <f t="shared" si="2"/>
        <v>2.3063429694078</v>
      </c>
    </row>
    <row r="16" spans="1:10">
      <c r="A16" s="282" t="s">
        <v>146</v>
      </c>
      <c r="B16" s="285">
        <v>24950</v>
      </c>
      <c r="C16" s="286">
        <v>33061</v>
      </c>
      <c r="D16" s="286">
        <v>33709</v>
      </c>
      <c r="E16" s="287">
        <v>33709</v>
      </c>
      <c r="F16" s="46">
        <v>27258</v>
      </c>
      <c r="G16" s="143">
        <f t="shared" si="0"/>
        <v>1.01960013308732</v>
      </c>
      <c r="H16" s="143">
        <f t="shared" si="3"/>
        <v>1</v>
      </c>
      <c r="I16" s="143">
        <f t="shared" si="1"/>
        <v>1.3510621242485</v>
      </c>
      <c r="J16" s="143">
        <f t="shared" si="2"/>
        <v>0.236664465478025</v>
      </c>
    </row>
    <row r="17" spans="1:10">
      <c r="A17" s="282" t="s">
        <v>147</v>
      </c>
      <c r="B17" s="285">
        <v>2292</v>
      </c>
      <c r="C17" s="286">
        <v>8367</v>
      </c>
      <c r="D17" s="286">
        <v>3707</v>
      </c>
      <c r="E17" s="287">
        <v>3707</v>
      </c>
      <c r="F17" s="46">
        <v>7557</v>
      </c>
      <c r="G17" s="143">
        <f t="shared" si="0"/>
        <v>0.443050077686148</v>
      </c>
      <c r="H17" s="143">
        <f t="shared" si="3"/>
        <v>1</v>
      </c>
      <c r="I17" s="143">
        <f t="shared" si="1"/>
        <v>1.6173647469459</v>
      </c>
      <c r="J17" s="143">
        <f t="shared" si="2"/>
        <v>-0.509461426491994</v>
      </c>
    </row>
    <row r="18" spans="1:10">
      <c r="A18" s="289" t="s">
        <v>148</v>
      </c>
      <c r="B18" s="285">
        <v>5824</v>
      </c>
      <c r="C18" s="286">
        <v>2515</v>
      </c>
      <c r="D18" s="286">
        <v>-1765</v>
      </c>
      <c r="E18" s="287">
        <v>-1765</v>
      </c>
      <c r="F18" s="46">
        <v>2082</v>
      </c>
      <c r="G18" s="143">
        <f t="shared" si="0"/>
        <v>-0.701789264413519</v>
      </c>
      <c r="H18" s="143">
        <f t="shared" si="3"/>
        <v>1</v>
      </c>
      <c r="I18" s="143">
        <f t="shared" si="1"/>
        <v>-0.303056318681319</v>
      </c>
      <c r="J18" s="143">
        <f t="shared" si="2"/>
        <v>-1.84774255523535</v>
      </c>
    </row>
    <row r="19" spans="1:10">
      <c r="A19" s="282" t="s">
        <v>149</v>
      </c>
      <c r="B19" s="285">
        <v>2352</v>
      </c>
      <c r="C19" s="286">
        <v>3526</v>
      </c>
      <c r="D19" s="286">
        <v>3952</v>
      </c>
      <c r="E19" s="287">
        <v>3952</v>
      </c>
      <c r="F19" s="46">
        <v>2272</v>
      </c>
      <c r="G19" s="143">
        <f t="shared" si="0"/>
        <v>1.12081678956324</v>
      </c>
      <c r="H19" s="143">
        <f t="shared" si="3"/>
        <v>1</v>
      </c>
      <c r="I19" s="143">
        <f t="shared" si="1"/>
        <v>1.68027210884354</v>
      </c>
      <c r="J19" s="143">
        <f t="shared" si="2"/>
        <v>0.73943661971831</v>
      </c>
    </row>
    <row r="20" spans="1:10">
      <c r="A20" s="289" t="s">
        <v>150</v>
      </c>
      <c r="B20" s="290">
        <v>3</v>
      </c>
      <c r="C20" s="291">
        <v>84</v>
      </c>
      <c r="D20" s="291">
        <v>84</v>
      </c>
      <c r="E20" s="287">
        <v>84</v>
      </c>
      <c r="F20" s="46">
        <v>71</v>
      </c>
      <c r="G20" s="143">
        <f t="shared" si="0"/>
        <v>1</v>
      </c>
      <c r="H20" s="143">
        <f t="shared" si="3"/>
        <v>1</v>
      </c>
      <c r="I20" s="143">
        <f t="shared" si="1"/>
        <v>28</v>
      </c>
      <c r="J20" s="143">
        <f t="shared" si="2"/>
        <v>0.183098591549296</v>
      </c>
    </row>
    <row r="21" spans="1:10">
      <c r="A21" s="289" t="s">
        <v>151</v>
      </c>
      <c r="B21" s="285"/>
      <c r="C21" s="292"/>
      <c r="D21" s="292"/>
      <c r="E21" s="287">
        <v>0</v>
      </c>
      <c r="F21" s="46">
        <v>0</v>
      </c>
      <c r="G21" s="143">
        <f t="shared" si="0"/>
        <v>0</v>
      </c>
      <c r="H21" s="143"/>
      <c r="I21" s="143">
        <f t="shared" si="1"/>
        <v>0</v>
      </c>
      <c r="J21" s="143">
        <f t="shared" si="2"/>
        <v>0</v>
      </c>
    </row>
    <row r="22" spans="1:10">
      <c r="A22" s="282" t="s">
        <v>152</v>
      </c>
      <c r="B22" s="285">
        <v>2586</v>
      </c>
      <c r="C22" s="291">
        <v>4047</v>
      </c>
      <c r="D22" s="291">
        <v>2768</v>
      </c>
      <c r="E22" s="287">
        <v>2768</v>
      </c>
      <c r="F22" s="46">
        <v>7175</v>
      </c>
      <c r="G22" s="143">
        <f t="shared" si="0"/>
        <v>0.683963429701013</v>
      </c>
      <c r="H22" s="143">
        <f t="shared" si="3"/>
        <v>1</v>
      </c>
      <c r="I22" s="143">
        <f t="shared" si="1"/>
        <v>1.07037896365043</v>
      </c>
      <c r="J22" s="143">
        <f t="shared" si="2"/>
        <v>-0.614216027874565</v>
      </c>
    </row>
    <row r="23" spans="1:10">
      <c r="A23" s="282" t="s">
        <v>153</v>
      </c>
      <c r="B23" s="285">
        <v>7065</v>
      </c>
      <c r="C23" s="292">
        <v>6499</v>
      </c>
      <c r="D23" s="292">
        <v>7675</v>
      </c>
      <c r="E23" s="287">
        <v>7675</v>
      </c>
      <c r="F23" s="46">
        <v>7690</v>
      </c>
      <c r="G23" s="143">
        <f t="shared" si="0"/>
        <v>1.18095091552547</v>
      </c>
      <c r="H23" s="143">
        <f t="shared" si="3"/>
        <v>1</v>
      </c>
      <c r="I23" s="143">
        <f t="shared" si="1"/>
        <v>1.08634111818825</v>
      </c>
      <c r="J23" s="143">
        <f t="shared" si="2"/>
        <v>-0.00195058517555269</v>
      </c>
    </row>
    <row r="24" spans="1:10">
      <c r="A24" s="282" t="s">
        <v>154</v>
      </c>
      <c r="B24" s="290">
        <v>209</v>
      </c>
      <c r="C24" s="292">
        <v>533</v>
      </c>
      <c r="D24" s="292">
        <v>583</v>
      </c>
      <c r="E24" s="287">
        <v>583</v>
      </c>
      <c r="F24" s="46">
        <v>371</v>
      </c>
      <c r="G24" s="143">
        <f t="shared" si="0"/>
        <v>1.093808630394</v>
      </c>
      <c r="H24" s="143">
        <f t="shared" si="3"/>
        <v>1</v>
      </c>
      <c r="I24" s="143">
        <f t="shared" si="1"/>
        <v>2.78947368421053</v>
      </c>
      <c r="J24" s="143">
        <f t="shared" si="2"/>
        <v>0.571428571428571</v>
      </c>
    </row>
    <row r="25" spans="1:10">
      <c r="A25" s="282" t="s">
        <v>155</v>
      </c>
      <c r="B25" s="290">
        <v>2010</v>
      </c>
      <c r="C25" s="286"/>
      <c r="D25" s="286"/>
      <c r="E25" s="287"/>
      <c r="F25" s="46"/>
      <c r="G25" s="143">
        <f t="shared" si="0"/>
        <v>0</v>
      </c>
      <c r="H25" s="143"/>
      <c r="I25" s="143">
        <f t="shared" si="1"/>
        <v>0</v>
      </c>
      <c r="J25" s="143">
        <f t="shared" si="2"/>
        <v>0</v>
      </c>
    </row>
    <row r="26" spans="1:10">
      <c r="A26" s="282" t="s">
        <v>156</v>
      </c>
      <c r="B26" s="290"/>
      <c r="C26" s="286"/>
      <c r="D26" s="286"/>
      <c r="E26" s="287"/>
      <c r="F26" s="46"/>
      <c r="G26" s="143"/>
      <c r="H26" s="143"/>
      <c r="I26" s="143">
        <f t="shared" si="1"/>
        <v>0</v>
      </c>
      <c r="J26" s="143"/>
    </row>
    <row r="27" spans="1:10">
      <c r="A27" s="282" t="s">
        <v>157</v>
      </c>
      <c r="B27" s="290">
        <v>3611</v>
      </c>
      <c r="C27" s="286">
        <v>1264</v>
      </c>
      <c r="D27" s="286">
        <v>2445</v>
      </c>
      <c r="E27" s="287">
        <v>2445</v>
      </c>
      <c r="F27" s="46">
        <v>546</v>
      </c>
      <c r="G27" s="143">
        <f>IF(C27&lt;&gt;0,E27/C27,)</f>
        <v>1.93433544303797</v>
      </c>
      <c r="H27" s="143">
        <f t="shared" si="3"/>
        <v>1</v>
      </c>
      <c r="I27" s="143"/>
      <c r="J27" s="143">
        <f t="shared" ref="J27:J29" si="4">IF(F27&lt;&gt;0,E27/F27-1,)</f>
        <v>3.47802197802198</v>
      </c>
    </row>
    <row r="28" spans="1:10">
      <c r="A28" s="46" t="s">
        <v>158</v>
      </c>
      <c r="B28" s="290">
        <v>1671</v>
      </c>
      <c r="C28" s="292">
        <v>1793</v>
      </c>
      <c r="D28" s="293">
        <v>1756</v>
      </c>
      <c r="E28" s="294">
        <v>1756</v>
      </c>
      <c r="F28" s="46">
        <v>561</v>
      </c>
      <c r="G28" s="143">
        <f>IF(C28&lt;&gt;0,E28/C28,)</f>
        <v>0.97936419408812</v>
      </c>
      <c r="H28" s="143">
        <f t="shared" si="3"/>
        <v>1</v>
      </c>
      <c r="I28" s="143">
        <f t="shared" si="1"/>
        <v>1.05086774386595</v>
      </c>
      <c r="J28" s="143">
        <f t="shared" si="4"/>
        <v>2.1301247771836</v>
      </c>
    </row>
    <row r="29" spans="1:10">
      <c r="A29" s="46" t="s">
        <v>159</v>
      </c>
      <c r="B29" s="295"/>
      <c r="C29" s="46"/>
      <c r="D29" s="46">
        <v>30</v>
      </c>
      <c r="E29" s="287">
        <v>30</v>
      </c>
      <c r="F29" s="46">
        <v>36</v>
      </c>
      <c r="G29" s="143"/>
      <c r="H29" s="143">
        <f t="shared" si="3"/>
        <v>1</v>
      </c>
      <c r="I29" s="143"/>
      <c r="J29" s="143">
        <f t="shared" si="4"/>
        <v>-0.166666666666667</v>
      </c>
    </row>
    <row r="30" spans="1:10">
      <c r="A30" s="296" t="s">
        <v>160</v>
      </c>
      <c r="B30" s="297">
        <f t="shared" ref="B30:F30" si="5">SUM(B5:B29)</f>
        <v>200600</v>
      </c>
      <c r="C30" s="298">
        <f t="shared" si="5"/>
        <v>261302</v>
      </c>
      <c r="D30" s="298">
        <f t="shared" si="5"/>
        <v>264424</v>
      </c>
      <c r="E30" s="299">
        <f t="shared" si="5"/>
        <v>264424</v>
      </c>
      <c r="F30" s="296">
        <f t="shared" si="5"/>
        <v>215741</v>
      </c>
      <c r="G30" s="300">
        <f t="shared" ref="G30:G39" si="6">IF(C30&lt;&gt;0,E30/C30,)</f>
        <v>1.01194786109559</v>
      </c>
      <c r="H30" s="300">
        <f t="shared" si="3"/>
        <v>1</v>
      </c>
      <c r="I30" s="300">
        <f t="shared" si="1"/>
        <v>1.31816550348953</v>
      </c>
      <c r="J30" s="300">
        <f t="shared" ref="J30:J39" si="7">IF(F30&lt;&gt;0,E30/F30-1,)</f>
        <v>0.225654836122944</v>
      </c>
    </row>
    <row r="31" spans="1:12">
      <c r="A31" s="200"/>
      <c r="B31" s="200"/>
      <c r="C31" s="200"/>
      <c r="D31" s="200"/>
      <c r="E31" s="200"/>
      <c r="F31" s="200"/>
      <c r="G31" s="201">
        <f t="shared" si="6"/>
        <v>0</v>
      </c>
      <c r="H31" s="143"/>
      <c r="I31" s="143">
        <f t="shared" si="1"/>
        <v>0</v>
      </c>
      <c r="J31" s="201">
        <f t="shared" si="7"/>
        <v>0</v>
      </c>
      <c r="L31" s="246"/>
    </row>
    <row r="32" s="196" customFormat="1" spans="1:10">
      <c r="A32" s="200" t="s">
        <v>161</v>
      </c>
      <c r="B32" s="200">
        <f>B33+B36</f>
        <v>2006</v>
      </c>
      <c r="C32" s="200">
        <f>C33+C36+C35</f>
        <v>11013</v>
      </c>
      <c r="D32" s="200">
        <f>D33+D36+D35</f>
        <v>14215</v>
      </c>
      <c r="E32" s="200">
        <f>E33+E35+E36</f>
        <v>17539</v>
      </c>
      <c r="F32" s="200">
        <f>F33+F35+F36</f>
        <v>4611</v>
      </c>
      <c r="G32" s="201">
        <f t="shared" si="6"/>
        <v>1.59257241441932</v>
      </c>
      <c r="H32" s="201">
        <f t="shared" si="3"/>
        <v>1.23383749560324</v>
      </c>
      <c r="I32" s="201">
        <f t="shared" si="1"/>
        <v>8.7432701894317</v>
      </c>
      <c r="J32" s="201">
        <f t="shared" si="7"/>
        <v>2.80373021036651</v>
      </c>
    </row>
    <row r="33" spans="1:10">
      <c r="A33" s="200" t="s">
        <v>162</v>
      </c>
      <c r="B33" s="200">
        <f t="shared" ref="B33:F33" si="8">B34</f>
        <v>2006</v>
      </c>
      <c r="C33" s="200">
        <f t="shared" si="8"/>
        <v>4385</v>
      </c>
      <c r="D33" s="200">
        <f t="shared" si="8"/>
        <v>8563</v>
      </c>
      <c r="E33" s="200">
        <f t="shared" si="8"/>
        <v>8528</v>
      </c>
      <c r="F33" s="200">
        <f t="shared" si="8"/>
        <v>2031</v>
      </c>
      <c r="G33" s="201">
        <f t="shared" si="6"/>
        <v>1.94481185860889</v>
      </c>
      <c r="H33" s="201">
        <f t="shared" si="3"/>
        <v>0.995912647436646</v>
      </c>
      <c r="I33" s="201">
        <f t="shared" si="1"/>
        <v>4.25124626121635</v>
      </c>
      <c r="J33" s="201">
        <f t="shared" si="7"/>
        <v>3.19891678975874</v>
      </c>
    </row>
    <row r="34" spans="1:10">
      <c r="A34" s="46" t="s">
        <v>163</v>
      </c>
      <c r="B34" s="46">
        <v>2006</v>
      </c>
      <c r="C34" s="46">
        <v>4385</v>
      </c>
      <c r="D34" s="46">
        <v>8563</v>
      </c>
      <c r="E34" s="46">
        <v>8528</v>
      </c>
      <c r="F34" s="46">
        <v>2031</v>
      </c>
      <c r="G34" s="143">
        <f t="shared" si="6"/>
        <v>1.94481185860889</v>
      </c>
      <c r="H34" s="143">
        <f t="shared" si="3"/>
        <v>0.995912647436646</v>
      </c>
      <c r="I34" s="143">
        <f t="shared" si="1"/>
        <v>4.25124626121635</v>
      </c>
      <c r="J34" s="143">
        <f t="shared" si="7"/>
        <v>3.19891678975874</v>
      </c>
    </row>
    <row r="35" spans="1:10">
      <c r="A35" s="200" t="s">
        <v>164</v>
      </c>
      <c r="B35" s="200"/>
      <c r="C35" s="200">
        <v>6628</v>
      </c>
      <c r="D35" s="200">
        <v>2409</v>
      </c>
      <c r="E35" s="200">
        <v>5768</v>
      </c>
      <c r="F35" s="200">
        <v>730</v>
      </c>
      <c r="G35" s="201">
        <f t="shared" si="6"/>
        <v>0.870247435123718</v>
      </c>
      <c r="H35" s="201">
        <f t="shared" si="3"/>
        <v>2.39435450394354</v>
      </c>
      <c r="I35" s="143"/>
      <c r="J35" s="201">
        <f t="shared" si="7"/>
        <v>6.9013698630137</v>
      </c>
    </row>
    <row r="36" spans="1:10">
      <c r="A36" s="200" t="s">
        <v>165</v>
      </c>
      <c r="B36" s="200">
        <f t="shared" ref="B36:F36" si="9">B37</f>
        <v>0</v>
      </c>
      <c r="C36" s="200">
        <f t="shared" si="9"/>
        <v>0</v>
      </c>
      <c r="D36" s="200">
        <v>3243</v>
      </c>
      <c r="E36" s="200">
        <f t="shared" si="9"/>
        <v>3243</v>
      </c>
      <c r="F36" s="200">
        <f t="shared" si="9"/>
        <v>1850</v>
      </c>
      <c r="G36" s="201">
        <f t="shared" si="6"/>
        <v>0</v>
      </c>
      <c r="H36" s="143">
        <f t="shared" si="3"/>
        <v>1</v>
      </c>
      <c r="I36" s="143"/>
      <c r="J36" s="201">
        <f t="shared" si="7"/>
        <v>0.752972972972973</v>
      </c>
    </row>
    <row r="37" spans="1:10">
      <c r="A37" s="46" t="s">
        <v>166</v>
      </c>
      <c r="B37" s="46"/>
      <c r="C37" s="46"/>
      <c r="D37" s="46">
        <v>3243</v>
      </c>
      <c r="E37" s="46">
        <v>3243</v>
      </c>
      <c r="F37" s="46">
        <v>1850</v>
      </c>
      <c r="G37" s="143">
        <f t="shared" si="6"/>
        <v>0</v>
      </c>
      <c r="H37" s="143">
        <f t="shared" si="3"/>
        <v>1</v>
      </c>
      <c r="I37" s="143"/>
      <c r="J37" s="143">
        <f t="shared" si="7"/>
        <v>0.752972972972973</v>
      </c>
    </row>
    <row r="38" spans="1:10">
      <c r="A38" s="301" t="s">
        <v>167</v>
      </c>
      <c r="B38" s="200">
        <v>263</v>
      </c>
      <c r="C38" s="200">
        <v>28150</v>
      </c>
      <c r="D38" s="200">
        <v>28150</v>
      </c>
      <c r="E38" s="200">
        <v>28150</v>
      </c>
      <c r="F38" s="200">
        <v>36205</v>
      </c>
      <c r="G38" s="201">
        <f t="shared" si="6"/>
        <v>1</v>
      </c>
      <c r="H38" s="201">
        <f t="shared" si="3"/>
        <v>1</v>
      </c>
      <c r="I38" s="201">
        <f t="shared" si="1"/>
        <v>107.034220532319</v>
      </c>
      <c r="J38" s="201">
        <f t="shared" si="7"/>
        <v>-0.222483082447176</v>
      </c>
    </row>
    <row r="39" spans="1:10">
      <c r="A39" s="296" t="s">
        <v>168</v>
      </c>
      <c r="B39" s="296">
        <f t="shared" ref="B39:F39" si="10">B30+B32+B38</f>
        <v>202869</v>
      </c>
      <c r="C39" s="296">
        <f t="shared" si="10"/>
        <v>300465</v>
      </c>
      <c r="D39" s="296">
        <f t="shared" si="10"/>
        <v>306789</v>
      </c>
      <c r="E39" s="296">
        <f t="shared" si="10"/>
        <v>310113</v>
      </c>
      <c r="F39" s="296">
        <f t="shared" si="10"/>
        <v>256557</v>
      </c>
      <c r="G39" s="300">
        <f t="shared" si="6"/>
        <v>1.03211022914483</v>
      </c>
      <c r="H39" s="300">
        <f t="shared" si="3"/>
        <v>1.01083480828843</v>
      </c>
      <c r="I39" s="300">
        <f t="shared" si="1"/>
        <v>1.52863670644603</v>
      </c>
      <c r="J39" s="300">
        <f t="shared" si="7"/>
        <v>0.208748932985652</v>
      </c>
    </row>
    <row r="40" hidden="1" spans="1:10">
      <c r="A40" s="302"/>
      <c r="B40" s="302"/>
      <c r="C40" s="302">
        <f t="shared" ref="C40:F40" si="11">C39-C37</f>
        <v>300465</v>
      </c>
      <c r="D40" s="302"/>
      <c r="E40" s="302">
        <f t="shared" si="11"/>
        <v>306870</v>
      </c>
      <c r="F40" s="302">
        <f t="shared" si="11"/>
        <v>254707</v>
      </c>
      <c r="G40" s="303"/>
      <c r="H40" s="143" t="e">
        <f t="shared" si="3"/>
        <v>#DIV/0!</v>
      </c>
      <c r="I40" s="143" t="e">
        <f t="shared" si="1"/>
        <v>#DIV/0!</v>
      </c>
      <c r="J40" s="303"/>
    </row>
    <row r="41" hidden="1" spans="2:9">
      <c r="B41">
        <v>23944</v>
      </c>
      <c r="C41">
        <v>83666</v>
      </c>
      <c r="E41">
        <v>90481</v>
      </c>
      <c r="F41">
        <v>73063</v>
      </c>
      <c r="H41" s="143" t="e">
        <f t="shared" si="3"/>
        <v>#DIV/0!</v>
      </c>
      <c r="I41" s="143">
        <f t="shared" si="1"/>
        <v>3.77885900434347</v>
      </c>
    </row>
    <row r="42" hidden="1" spans="2:9">
      <c r="B42">
        <f t="shared" ref="B42:F42" si="12">B39+B41</f>
        <v>226813</v>
      </c>
      <c r="C42">
        <f t="shared" si="12"/>
        <v>384131</v>
      </c>
      <c r="E42">
        <f t="shared" si="12"/>
        <v>400594</v>
      </c>
      <c r="F42">
        <f t="shared" si="12"/>
        <v>329620</v>
      </c>
      <c r="H42" s="143" t="e">
        <f t="shared" si="3"/>
        <v>#DIV/0!</v>
      </c>
      <c r="I42" s="143">
        <f t="shared" si="1"/>
        <v>1.76618624152937</v>
      </c>
    </row>
    <row r="43" hidden="1" spans="2:10">
      <c r="B43">
        <v>226813</v>
      </c>
      <c r="C43" s="304">
        <v>377503</v>
      </c>
      <c r="D43" s="304"/>
      <c r="E43">
        <f>E42-E37-政府性基金!O27</f>
        <v>391732</v>
      </c>
      <c r="F43" s="305">
        <f>F42-F37-政府性基金!P27</f>
        <v>322586</v>
      </c>
      <c r="G43">
        <f>E43-F43</f>
        <v>69146</v>
      </c>
      <c r="H43" s="143" t="e">
        <f t="shared" si="3"/>
        <v>#DIV/0!</v>
      </c>
      <c r="I43" s="143">
        <f t="shared" si="1"/>
        <v>1.72711440702253</v>
      </c>
      <c r="J43">
        <f>G43/F43</f>
        <v>0.214349041805906</v>
      </c>
    </row>
    <row r="44" hidden="1"/>
    <row r="45" ht="40.5" hidden="1" spans="1:6">
      <c r="A45" s="151" t="s">
        <v>169</v>
      </c>
      <c r="B45" s="144">
        <f>E40/B39</f>
        <v>1.51265102110229</v>
      </c>
      <c r="E45" s="152"/>
      <c r="F45" s="152"/>
    </row>
    <row r="46" ht="40.5" hidden="1" spans="1:2">
      <c r="A46" s="151" t="s">
        <v>170</v>
      </c>
      <c r="B46" s="144">
        <f>E40/C39</f>
        <v>1.02131695871399</v>
      </c>
    </row>
  </sheetData>
  <autoFilter xmlns:etc="http://www.wps.cn/officeDocument/2017/etCustomData" ref="A4:J43" etc:filterBottomFollowUsedRange="0">
    <extLst/>
  </autoFilter>
  <mergeCells count="1">
    <mergeCell ref="A1:J1"/>
  </mergeCells>
  <pageMargins left="0.747916666666667" right="0.747916666666667" top="0.984027777777778" bottom="0.984027777777778" header="0.511805555555556" footer="0.511805555555556"/>
  <pageSetup paperSize="9" scale="75"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theme="3" tint="0.799920651875362"/>
  </sheetPr>
  <dimension ref="A1:AR1507"/>
  <sheetViews>
    <sheetView showZeros="0" zoomScale="90" zoomScaleNormal="90" workbookViewId="0">
      <pane xSplit="2" ySplit="5" topLeftCell="C8" activePane="bottomRight" state="frozen"/>
      <selection/>
      <selection pane="topRight"/>
      <selection pane="bottomLeft"/>
      <selection pane="bottomRight" activeCell="M24" sqref="M24"/>
    </sheetView>
  </sheetViews>
  <sheetFormatPr defaultColWidth="8.75" defaultRowHeight="14.25"/>
  <cols>
    <col min="1" max="1" width="8.5" customWidth="1"/>
    <col min="2" max="2" width="32.5" customWidth="1"/>
    <col min="3" max="4" width="10.25" customWidth="1"/>
    <col min="5" max="5" width="10.5" customWidth="1"/>
    <col min="6" max="6" width="9.875" customWidth="1"/>
    <col min="7" max="7" width="11.25" customWidth="1"/>
    <col min="8" max="8" width="10.375" customWidth="1"/>
    <col min="9" max="9" width="11.125" customWidth="1"/>
    <col min="10" max="10" width="2.25" hidden="1" customWidth="1"/>
    <col min="11" max="11" width="7.875" style="43" hidden="1" customWidth="1"/>
    <col min="12" max="12" width="2.25" style="43" hidden="1" customWidth="1"/>
    <col min="13" max="13" width="8.375" hidden="1" customWidth="1"/>
    <col min="14" max="14" width="38.875" hidden="1" customWidth="1"/>
    <col min="15" max="15" width="10.125" hidden="1" customWidth="1"/>
    <col min="16" max="16" width="2.375" hidden="1" customWidth="1"/>
    <col min="17" max="17" width="4.375" hidden="1" customWidth="1"/>
    <col min="18" max="18" width="6.375" hidden="1" customWidth="1"/>
    <col min="19" max="19" width="2.375" hidden="1" customWidth="1"/>
    <col min="20" max="20" width="5.75" hidden="1" customWidth="1"/>
    <col min="21" max="22" width="6.375" hidden="1" customWidth="1"/>
    <col min="23" max="23" width="2.375" hidden="1" customWidth="1"/>
    <col min="24" max="24" width="4.375" hidden="1" customWidth="1"/>
    <col min="25" max="26" width="6.375" hidden="1" customWidth="1"/>
    <col min="27" max="27" width="2.375" hidden="1" customWidth="1"/>
    <col min="28" max="28" width="7.5" hidden="1" customWidth="1"/>
    <col min="29" max="30" width="6.375" hidden="1" customWidth="1"/>
    <col min="31" max="31" width="2.375" hidden="1" customWidth="1"/>
    <col min="32" max="32" width="7.375" hidden="1" customWidth="1"/>
    <col min="33" max="33" width="11.5" hidden="1" customWidth="1"/>
    <col min="34" max="34" width="40.625" hidden="1" customWidth="1"/>
    <col min="35" max="36" width="10.125" hidden="1" customWidth="1"/>
    <col min="37" max="37" width="10.5" hidden="1" customWidth="1"/>
    <col min="38" max="38" width="5.875" hidden="1" customWidth="1"/>
    <col min="39" max="39" width="30.375" hidden="1" customWidth="1"/>
    <col min="40" max="41" width="8.75" hidden="1" customWidth="1"/>
    <col min="42" max="42" width="9.25" hidden="1" customWidth="1"/>
    <col min="43" max="43" width="8.875" hidden="1" customWidth="1"/>
    <col min="44" max="44" width="8.75" hidden="1" customWidth="1"/>
  </cols>
  <sheetData>
    <row r="1" ht="25.5" spans="1:10">
      <c r="A1" s="207" t="s">
        <v>11</v>
      </c>
      <c r="B1" s="207"/>
      <c r="C1" s="207"/>
      <c r="D1" s="207"/>
      <c r="E1" s="207"/>
      <c r="F1" s="207"/>
      <c r="G1" s="207"/>
      <c r="H1" s="207"/>
      <c r="I1" s="207"/>
      <c r="J1" s="225"/>
    </row>
    <row r="2" spans="1:15">
      <c r="A2" s="208"/>
      <c r="B2" s="208"/>
      <c r="C2" s="208"/>
      <c r="D2" s="208"/>
      <c r="E2" s="208"/>
      <c r="F2" s="208"/>
      <c r="G2" s="208"/>
      <c r="H2" s="208"/>
      <c r="I2" s="208"/>
      <c r="O2">
        <v>1</v>
      </c>
    </row>
    <row r="3" spans="1:14">
      <c r="A3" s="209" t="s">
        <v>171</v>
      </c>
      <c r="B3" s="209"/>
      <c r="C3" s="209"/>
      <c r="D3" s="209"/>
      <c r="E3" s="209"/>
      <c r="F3" s="209"/>
      <c r="G3" s="209"/>
      <c r="H3" s="210" t="s">
        <v>32</v>
      </c>
      <c r="I3" s="209"/>
      <c r="J3" s="43"/>
      <c r="N3" t="s">
        <v>172</v>
      </c>
    </row>
    <row r="4" spans="1:39">
      <c r="A4" s="211" t="s">
        <v>34</v>
      </c>
      <c r="B4" s="211"/>
      <c r="C4" s="212" t="s">
        <v>39</v>
      </c>
      <c r="D4" s="213" t="s">
        <v>35</v>
      </c>
      <c r="E4" s="212" t="s">
        <v>36</v>
      </c>
      <c r="F4" s="213" t="s">
        <v>38</v>
      </c>
      <c r="G4" s="213" t="s">
        <v>173</v>
      </c>
      <c r="H4" s="213" t="s">
        <v>174</v>
      </c>
      <c r="I4" s="213" t="s">
        <v>40</v>
      </c>
      <c r="J4" s="226"/>
      <c r="M4" s="227" t="s">
        <v>175</v>
      </c>
      <c r="N4" s="227" t="s">
        <v>176</v>
      </c>
      <c r="O4" s="227" t="s">
        <v>177</v>
      </c>
      <c r="AI4">
        <v>1</v>
      </c>
      <c r="AM4" t="s">
        <v>178</v>
      </c>
    </row>
    <row r="5" ht="22.5" spans="1:43">
      <c r="A5" s="211" t="s">
        <v>175</v>
      </c>
      <c r="B5" s="211" t="s">
        <v>176</v>
      </c>
      <c r="C5" s="214"/>
      <c r="D5" s="213"/>
      <c r="E5" s="214"/>
      <c r="F5" s="213"/>
      <c r="G5" s="213"/>
      <c r="H5" s="213"/>
      <c r="I5" s="213"/>
      <c r="J5" s="226"/>
      <c r="K5" s="43" t="s">
        <v>179</v>
      </c>
      <c r="M5" s="228"/>
      <c r="N5" s="229" t="s">
        <v>180</v>
      </c>
      <c r="O5" s="230">
        <f>O6+O259+O296+O314+O435+O490+O546+O595+O712+O784+O862+O886+O1018+O1082+O1158+O1185+O1214+O1224+O1304+O1322+O1376+O1379+O1387</f>
        <v>264424</v>
      </c>
      <c r="AG5" t="s">
        <v>181</v>
      </c>
      <c r="AL5" s="234" t="s">
        <v>182</v>
      </c>
      <c r="AM5" s="234" t="s">
        <v>176</v>
      </c>
      <c r="AN5" s="234" t="s">
        <v>183</v>
      </c>
      <c r="AO5" s="250" t="s">
        <v>184</v>
      </c>
      <c r="AP5" s="251" t="s">
        <v>185</v>
      </c>
      <c r="AQ5" s="251" t="s">
        <v>186</v>
      </c>
    </row>
    <row r="6" hidden="1" customHeight="1" spans="1:43">
      <c r="A6" s="215">
        <v>201</v>
      </c>
      <c r="B6" s="215" t="s">
        <v>187</v>
      </c>
      <c r="C6" s="216">
        <f>SUMIF(AG:AG,A6,AI:AI)</f>
        <v>27360</v>
      </c>
      <c r="D6" s="217">
        <v>37770</v>
      </c>
      <c r="E6" s="217">
        <v>71111</v>
      </c>
      <c r="F6" s="218">
        <v>68300</v>
      </c>
      <c r="G6" s="219">
        <f>IF(F6&lt;&gt;0,F6/C6-1,)</f>
        <v>1.49634502923977</v>
      </c>
      <c r="H6" s="219">
        <f>IF(F6&lt;&gt;0,F6/D6,)</f>
        <v>1.80831347630395</v>
      </c>
      <c r="I6" s="219">
        <f>IF(F6&lt;&gt;0,F6/E6,)</f>
        <v>0.960470250734767</v>
      </c>
      <c r="J6" s="231">
        <f>LEN(A6)</f>
        <v>3</v>
      </c>
      <c r="K6" s="43">
        <f t="shared" ref="K6:K8" si="0">SUM(C6:F6)</f>
        <v>204541</v>
      </c>
      <c r="L6" s="43">
        <f>LEN(A6)</f>
        <v>3</v>
      </c>
      <c r="M6" s="228">
        <v>201</v>
      </c>
      <c r="N6" s="229" t="s">
        <v>188</v>
      </c>
      <c r="O6" s="230">
        <f>SUM(O7,O19,O28,O40,O52,O63,O74,O86,O95,O105,O120,O129,O140,O152,O162,O175,O182,O189,O198,O204,O211,O219,O226,O232,O238,O244,O250,O256)</f>
        <v>68300</v>
      </c>
      <c r="P6">
        <f>LEN(M6)</f>
        <v>3</v>
      </c>
      <c r="Q6">
        <f>IF(LEN(A6)&gt;3,--LEFT(A6,3),)</f>
        <v>0</v>
      </c>
      <c r="AC6" t="s">
        <v>189</v>
      </c>
      <c r="AD6" t="s">
        <v>190</v>
      </c>
      <c r="AL6" s="235"/>
      <c r="AM6" s="236" t="s">
        <v>191</v>
      </c>
      <c r="AN6" s="235">
        <v>202869</v>
      </c>
      <c r="AO6" s="252">
        <f>293465+7000</f>
        <v>300465</v>
      </c>
      <c r="AP6" s="253">
        <f t="shared" ref="AP6:AP69" si="1">AO6-AN6</f>
        <v>97596</v>
      </c>
      <c r="AQ6" s="254">
        <f t="shared" ref="AQ6:AQ69" si="2">IF(AN6&lt;&gt;0,AP6/AN6,)</f>
        <v>0.481078922851692</v>
      </c>
    </row>
    <row r="7" hidden="1" customHeight="1" spans="1:44">
      <c r="A7" s="215">
        <v>20101</v>
      </c>
      <c r="B7" s="215" t="s">
        <v>192</v>
      </c>
      <c r="C7" s="216">
        <f t="shared" ref="C7:C70" si="3">SUMIF(AG:AG,A7,AI:AI)</f>
        <v>840</v>
      </c>
      <c r="D7" s="217">
        <v>1021</v>
      </c>
      <c r="E7" s="217">
        <v>891</v>
      </c>
      <c r="F7" s="218">
        <v>898</v>
      </c>
      <c r="G7" s="219">
        <f t="shared" ref="G7:G70" si="4">IF(F7&lt;&gt;0,F7/C7-1,)</f>
        <v>0.069047619047619</v>
      </c>
      <c r="H7" s="219">
        <f t="shared" ref="H7:H70" si="5">IF(F7&lt;&gt;0,F7/D7,)</f>
        <v>0.879529872673849</v>
      </c>
      <c r="I7" s="219">
        <f t="shared" ref="I7:I70" si="6">IF(F7&lt;&gt;0,F7/E7,)</f>
        <v>1.00785634118967</v>
      </c>
      <c r="J7" s="231">
        <f t="shared" ref="J7:J70" si="7">LEN(A7)</f>
        <v>5</v>
      </c>
      <c r="K7" s="43">
        <f t="shared" si="0"/>
        <v>3650</v>
      </c>
      <c r="L7" s="43">
        <f t="shared" ref="L7:L70" si="8">LEN(A7)</f>
        <v>5</v>
      </c>
      <c r="M7" s="228">
        <v>20101</v>
      </c>
      <c r="N7" s="229" t="s">
        <v>193</v>
      </c>
      <c r="O7" s="232">
        <f>SUM(O8:O18)</f>
        <v>898</v>
      </c>
      <c r="P7">
        <f t="shared" ref="P7:P70" si="9">LEN(M7)</f>
        <v>5</v>
      </c>
      <c r="Q7">
        <f>IF(LEN(A7)=5,--LEFT(A7,3),)</f>
        <v>201</v>
      </c>
      <c r="R7">
        <f>SUMIF(Q:Q,Q7,F:F)</f>
        <v>68300</v>
      </c>
      <c r="S7">
        <f>F6-R7</f>
        <v>0</v>
      </c>
      <c r="T7" s="220">
        <v>20101</v>
      </c>
      <c r="U7">
        <f t="shared" ref="U7:U70" si="10">SUMIF(A:A,T7,F:F)</f>
        <v>898</v>
      </c>
      <c r="V7">
        <f t="shared" ref="V7:V70" si="11">SUMIF(M:M,T7,O:O)</f>
        <v>898</v>
      </c>
      <c r="W7">
        <f>U7-V7</f>
        <v>0</v>
      </c>
      <c r="X7">
        <v>201</v>
      </c>
      <c r="Y7">
        <f t="shared" ref="Y7:Y70" si="12">SUMIF(A:A,X7,F:F)</f>
        <v>68300</v>
      </c>
      <c r="Z7">
        <f t="shared" ref="Z7:Z41" si="13">SUMIF(M:M,X7,O:O)</f>
        <v>68300</v>
      </c>
      <c r="AA7">
        <f>Y7-Z7</f>
        <v>0</v>
      </c>
      <c r="AB7" s="228">
        <v>2010101</v>
      </c>
      <c r="AC7">
        <f t="shared" ref="AC7:AC70" si="14">SUMIF(A:A,AB7,F:F)</f>
        <v>592</v>
      </c>
      <c r="AD7">
        <f t="shared" ref="AD7:AD70" si="15">SUMIF(M:M,AB7,O:O)</f>
        <v>592</v>
      </c>
      <c r="AE7">
        <f>AC7-AD7</f>
        <v>0</v>
      </c>
      <c r="AG7" s="237"/>
      <c r="AH7" s="238" t="s">
        <v>180</v>
      </c>
      <c r="AI7" s="232">
        <f>AI8+AI261+AI298+AI316+AI437+AI492+AI548+AI597+AI710+AI774+AI852+AI876+AI1008+AI1079+AI1155+AI1182+AI1211+AI1221+AI1301+AI1319+AI1373+AI1376+AI1388</f>
        <v>215741</v>
      </c>
      <c r="AJ7" s="239"/>
      <c r="AL7" s="240">
        <v>201</v>
      </c>
      <c r="AM7" s="241" t="s">
        <v>187</v>
      </c>
      <c r="AN7" s="242">
        <v>37770</v>
      </c>
      <c r="AO7" s="255">
        <f>70739+372</f>
        <v>71111</v>
      </c>
      <c r="AP7" s="256">
        <f t="shared" si="1"/>
        <v>33341</v>
      </c>
      <c r="AQ7" s="257">
        <f t="shared" si="2"/>
        <v>0.882737622451681</v>
      </c>
      <c r="AR7">
        <f>LEN(AL7)</f>
        <v>3</v>
      </c>
    </row>
    <row r="8" customHeight="1" spans="1:44">
      <c r="A8" s="215">
        <v>2010101</v>
      </c>
      <c r="B8" s="215" t="s">
        <v>194</v>
      </c>
      <c r="C8" s="216">
        <f t="shared" si="3"/>
        <v>505</v>
      </c>
      <c r="D8" s="217">
        <v>447</v>
      </c>
      <c r="E8" s="217">
        <v>612</v>
      </c>
      <c r="F8" s="218">
        <v>592</v>
      </c>
      <c r="G8" s="219">
        <f t="shared" si="4"/>
        <v>0.172277227722772</v>
      </c>
      <c r="H8" s="219">
        <f t="shared" si="5"/>
        <v>1.32438478747204</v>
      </c>
      <c r="I8" s="219">
        <f t="shared" si="6"/>
        <v>0.967320261437909</v>
      </c>
      <c r="J8" s="231">
        <f t="shared" si="7"/>
        <v>7</v>
      </c>
      <c r="K8" s="43">
        <f t="shared" si="0"/>
        <v>2156</v>
      </c>
      <c r="L8" s="43">
        <f t="shared" si="8"/>
        <v>7</v>
      </c>
      <c r="M8" s="228">
        <v>2010101</v>
      </c>
      <c r="N8" s="228" t="s">
        <v>195</v>
      </c>
      <c r="O8" s="233">
        <v>592</v>
      </c>
      <c r="P8">
        <f t="shared" si="9"/>
        <v>7</v>
      </c>
      <c r="Q8">
        <f t="shared" ref="Q8:Q71" si="16">IF(LEN(A8)=5,--LEFT(A8,3),)</f>
        <v>0</v>
      </c>
      <c r="T8" s="220">
        <v>20102</v>
      </c>
      <c r="U8">
        <f t="shared" si="10"/>
        <v>742</v>
      </c>
      <c r="V8">
        <f t="shared" si="11"/>
        <v>742</v>
      </c>
      <c r="W8">
        <f t="shared" ref="W8:W71" si="17">U8-V8</f>
        <v>0</v>
      </c>
      <c r="X8">
        <v>202</v>
      </c>
      <c r="Y8">
        <f t="shared" si="12"/>
        <v>0</v>
      </c>
      <c r="Z8">
        <f t="shared" si="13"/>
        <v>0</v>
      </c>
      <c r="AA8">
        <f t="shared" ref="AA8:AA41" si="18">Y8-Z8</f>
        <v>0</v>
      </c>
      <c r="AB8" s="228">
        <v>2010102</v>
      </c>
      <c r="AC8">
        <f t="shared" si="14"/>
        <v>4</v>
      </c>
      <c r="AD8">
        <f t="shared" si="15"/>
        <v>4</v>
      </c>
      <c r="AE8">
        <f t="shared" ref="AE8:AE71" si="19">AC8-AD8</f>
        <v>0</v>
      </c>
      <c r="AG8" s="243">
        <v>201</v>
      </c>
      <c r="AH8" s="244" t="s">
        <v>188</v>
      </c>
      <c r="AI8" s="230">
        <f>SUM(AI9,AI21,AI30,AI42,AI54,AI65,AI76,AI88,AI97,AI107,AI122,AI131,AI142,AI154,AI164,AI177,AI184,AI191,AI200,AI206,AI213,AI221,AI228,AI234,AI240,AI246,AI252,AI258)</f>
        <v>27360</v>
      </c>
      <c r="AJ8" s="245">
        <f>SUMIF(A:A,AG8,C:C)</f>
        <v>27360</v>
      </c>
      <c r="AK8" s="246">
        <f>AI8-AJ8</f>
        <v>0</v>
      </c>
      <c r="AL8" s="240">
        <v>20101</v>
      </c>
      <c r="AM8" s="241" t="s">
        <v>192</v>
      </c>
      <c r="AN8" s="242">
        <v>1021</v>
      </c>
      <c r="AO8" s="255">
        <v>891</v>
      </c>
      <c r="AP8" s="256">
        <f t="shared" si="1"/>
        <v>-130</v>
      </c>
      <c r="AQ8" s="257">
        <f t="shared" si="2"/>
        <v>-0.127326150832517</v>
      </c>
      <c r="AR8">
        <f t="shared" ref="AR8:AR71" si="20">LEN(AL8)</f>
        <v>5</v>
      </c>
    </row>
    <row r="9" customHeight="1" spans="1:44">
      <c r="A9" s="215">
        <v>2010102</v>
      </c>
      <c r="B9" s="215" t="s">
        <v>196</v>
      </c>
      <c r="C9" s="216">
        <f t="shared" si="3"/>
        <v>9</v>
      </c>
      <c r="D9" s="217">
        <v>2</v>
      </c>
      <c r="E9" s="217">
        <v>4</v>
      </c>
      <c r="F9" s="218">
        <v>4</v>
      </c>
      <c r="G9" s="219">
        <f t="shared" si="4"/>
        <v>-0.555555555555556</v>
      </c>
      <c r="H9" s="219">
        <f t="shared" si="5"/>
        <v>2</v>
      </c>
      <c r="I9" s="219">
        <f t="shared" si="6"/>
        <v>1</v>
      </c>
      <c r="J9" s="231">
        <f t="shared" si="7"/>
        <v>7</v>
      </c>
      <c r="K9" s="43">
        <f t="shared" ref="K9:K19" si="21">SUM(C9:F9)</f>
        <v>19</v>
      </c>
      <c r="L9" s="43">
        <f t="shared" si="8"/>
        <v>7</v>
      </c>
      <c r="M9" s="228">
        <v>2010102</v>
      </c>
      <c r="N9" s="228" t="s">
        <v>197</v>
      </c>
      <c r="O9" s="233">
        <v>4</v>
      </c>
      <c r="P9">
        <f t="shared" si="9"/>
        <v>7</v>
      </c>
      <c r="Q9">
        <f t="shared" si="16"/>
        <v>0</v>
      </c>
      <c r="T9" s="220">
        <v>20103</v>
      </c>
      <c r="U9">
        <f t="shared" si="10"/>
        <v>25660</v>
      </c>
      <c r="V9">
        <f t="shared" si="11"/>
        <v>25660</v>
      </c>
      <c r="W9">
        <f t="shared" si="17"/>
        <v>0</v>
      </c>
      <c r="X9">
        <v>203</v>
      </c>
      <c r="Y9">
        <f t="shared" si="12"/>
        <v>554</v>
      </c>
      <c r="Z9">
        <f t="shared" si="13"/>
        <v>554</v>
      </c>
      <c r="AA9">
        <f t="shared" si="18"/>
        <v>0</v>
      </c>
      <c r="AB9" s="228">
        <v>2010103</v>
      </c>
      <c r="AC9">
        <f t="shared" si="14"/>
        <v>0</v>
      </c>
      <c r="AD9">
        <f t="shared" si="15"/>
        <v>0</v>
      </c>
      <c r="AE9">
        <f t="shared" si="19"/>
        <v>0</v>
      </c>
      <c r="AG9" s="237">
        <v>20101</v>
      </c>
      <c r="AH9" s="238" t="s">
        <v>193</v>
      </c>
      <c r="AI9" s="232">
        <f>SUM(AI10:AI20)</f>
        <v>840</v>
      </c>
      <c r="AJ9" s="239">
        <f t="shared" ref="AJ9:AJ72" si="22">SUMIF(A:A,AG9,C:C)</f>
        <v>840</v>
      </c>
      <c r="AK9" s="246">
        <f t="shared" ref="AK9:AK72" si="23">AI9-AJ9</f>
        <v>0</v>
      </c>
      <c r="AL9" s="240">
        <v>2010101</v>
      </c>
      <c r="AM9" s="241" t="s">
        <v>194</v>
      </c>
      <c r="AN9" s="242">
        <v>447</v>
      </c>
      <c r="AO9" s="255">
        <v>612</v>
      </c>
      <c r="AP9" s="256">
        <f t="shared" si="1"/>
        <v>165</v>
      </c>
      <c r="AQ9" s="257">
        <f t="shared" si="2"/>
        <v>0.369127516778524</v>
      </c>
      <c r="AR9">
        <f t="shared" si="20"/>
        <v>7</v>
      </c>
    </row>
    <row r="10" hidden="1" spans="1:44">
      <c r="A10" s="220">
        <v>2010103</v>
      </c>
      <c r="B10" s="220" t="s">
        <v>198</v>
      </c>
      <c r="C10" s="216">
        <f t="shared" si="3"/>
        <v>0</v>
      </c>
      <c r="D10" s="221">
        <v>0</v>
      </c>
      <c r="E10" s="222">
        <v>0</v>
      </c>
      <c r="F10" s="223">
        <v>0</v>
      </c>
      <c r="G10" s="219">
        <f t="shared" si="4"/>
        <v>0</v>
      </c>
      <c r="H10" s="219">
        <f t="shared" si="5"/>
        <v>0</v>
      </c>
      <c r="I10" s="219">
        <f t="shared" si="6"/>
        <v>0</v>
      </c>
      <c r="J10" s="231">
        <f t="shared" si="7"/>
        <v>7</v>
      </c>
      <c r="K10" s="43">
        <f t="shared" si="21"/>
        <v>0</v>
      </c>
      <c r="L10" s="43">
        <f t="shared" si="8"/>
        <v>7</v>
      </c>
      <c r="M10" s="228">
        <v>2010103</v>
      </c>
      <c r="N10" s="228" t="s">
        <v>199</v>
      </c>
      <c r="O10" s="233">
        <v>0</v>
      </c>
      <c r="P10">
        <f t="shared" si="9"/>
        <v>7</v>
      </c>
      <c r="Q10">
        <f t="shared" si="16"/>
        <v>0</v>
      </c>
      <c r="T10" s="220">
        <v>20104</v>
      </c>
      <c r="U10">
        <f t="shared" si="10"/>
        <v>754</v>
      </c>
      <c r="V10">
        <f t="shared" si="11"/>
        <v>754</v>
      </c>
      <c r="W10">
        <f t="shared" si="17"/>
        <v>0</v>
      </c>
      <c r="X10">
        <v>204</v>
      </c>
      <c r="Y10">
        <f t="shared" si="12"/>
        <v>20975</v>
      </c>
      <c r="Z10">
        <f t="shared" si="13"/>
        <v>20975</v>
      </c>
      <c r="AA10">
        <f t="shared" si="18"/>
        <v>0</v>
      </c>
      <c r="AB10" s="228">
        <v>2010104</v>
      </c>
      <c r="AC10">
        <f t="shared" si="14"/>
        <v>147</v>
      </c>
      <c r="AD10">
        <f t="shared" si="15"/>
        <v>147</v>
      </c>
      <c r="AE10">
        <f t="shared" si="19"/>
        <v>0</v>
      </c>
      <c r="AG10" s="237">
        <v>2010101</v>
      </c>
      <c r="AH10" s="247" t="s">
        <v>195</v>
      </c>
      <c r="AI10" s="233">
        <v>505</v>
      </c>
      <c r="AJ10" s="248">
        <f t="shared" si="22"/>
        <v>505</v>
      </c>
      <c r="AK10" s="246">
        <f t="shared" si="23"/>
        <v>0</v>
      </c>
      <c r="AL10" s="240">
        <v>2010102</v>
      </c>
      <c r="AM10" s="241" t="s">
        <v>196</v>
      </c>
      <c r="AN10" s="242">
        <v>2</v>
      </c>
      <c r="AO10" s="255">
        <v>4</v>
      </c>
      <c r="AP10" s="256">
        <f t="shared" si="1"/>
        <v>2</v>
      </c>
      <c r="AQ10" s="257">
        <f t="shared" si="2"/>
        <v>1</v>
      </c>
      <c r="AR10">
        <f t="shared" si="20"/>
        <v>7</v>
      </c>
    </row>
    <row r="11" customHeight="1" spans="1:44">
      <c r="A11" s="215">
        <v>2010104</v>
      </c>
      <c r="B11" s="215" t="s">
        <v>200</v>
      </c>
      <c r="C11" s="216">
        <f t="shared" si="3"/>
        <v>151</v>
      </c>
      <c r="D11" s="217">
        <v>167</v>
      </c>
      <c r="E11" s="217">
        <v>147</v>
      </c>
      <c r="F11" s="218">
        <v>147</v>
      </c>
      <c r="G11" s="219">
        <f t="shared" si="4"/>
        <v>-0.0264900662251656</v>
      </c>
      <c r="H11" s="219">
        <f t="shared" si="5"/>
        <v>0.880239520958084</v>
      </c>
      <c r="I11" s="219">
        <f t="shared" si="6"/>
        <v>1</v>
      </c>
      <c r="J11" s="231">
        <f t="shared" si="7"/>
        <v>7</v>
      </c>
      <c r="K11" s="43">
        <f t="shared" si="21"/>
        <v>612</v>
      </c>
      <c r="L11" s="43">
        <f t="shared" si="8"/>
        <v>7</v>
      </c>
      <c r="M11" s="228">
        <v>2010104</v>
      </c>
      <c r="N11" s="228" t="s">
        <v>201</v>
      </c>
      <c r="O11" s="233">
        <v>147</v>
      </c>
      <c r="P11">
        <f t="shared" si="9"/>
        <v>7</v>
      </c>
      <c r="Q11">
        <f t="shared" si="16"/>
        <v>0</v>
      </c>
      <c r="T11" s="220">
        <v>20105</v>
      </c>
      <c r="U11">
        <f t="shared" si="10"/>
        <v>313</v>
      </c>
      <c r="V11">
        <f t="shared" si="11"/>
        <v>313</v>
      </c>
      <c r="W11">
        <f t="shared" si="17"/>
        <v>0</v>
      </c>
      <c r="X11">
        <v>205</v>
      </c>
      <c r="Y11">
        <f t="shared" si="12"/>
        <v>38993</v>
      </c>
      <c r="Z11">
        <f t="shared" si="13"/>
        <v>38993</v>
      </c>
      <c r="AA11">
        <f t="shared" si="18"/>
        <v>0</v>
      </c>
      <c r="AB11" s="228">
        <v>2010105</v>
      </c>
      <c r="AC11">
        <f t="shared" si="14"/>
        <v>0</v>
      </c>
      <c r="AD11">
        <f t="shared" si="15"/>
        <v>0</v>
      </c>
      <c r="AE11">
        <f t="shared" si="19"/>
        <v>0</v>
      </c>
      <c r="AG11" s="237">
        <v>2010102</v>
      </c>
      <c r="AH11" s="247" t="s">
        <v>197</v>
      </c>
      <c r="AI11" s="233">
        <v>9</v>
      </c>
      <c r="AJ11" s="248">
        <f t="shared" si="22"/>
        <v>9</v>
      </c>
      <c r="AK11" s="246">
        <f t="shared" si="23"/>
        <v>0</v>
      </c>
      <c r="AL11" s="240">
        <v>2010103</v>
      </c>
      <c r="AM11" s="240" t="s">
        <v>198</v>
      </c>
      <c r="AN11" s="249">
        <v>0</v>
      </c>
      <c r="AO11" s="249">
        <v>0</v>
      </c>
      <c r="AP11" s="256">
        <f t="shared" si="1"/>
        <v>0</v>
      </c>
      <c r="AQ11" s="257">
        <f t="shared" si="2"/>
        <v>0</v>
      </c>
      <c r="AR11">
        <f t="shared" si="20"/>
        <v>7</v>
      </c>
    </row>
    <row r="12" hidden="1" spans="1:44">
      <c r="A12" s="220">
        <v>2010105</v>
      </c>
      <c r="B12" s="220" t="s">
        <v>202</v>
      </c>
      <c r="C12" s="216">
        <f t="shared" si="3"/>
        <v>0</v>
      </c>
      <c r="D12" s="221">
        <v>0</v>
      </c>
      <c r="E12" s="222">
        <v>0</v>
      </c>
      <c r="F12" s="223">
        <v>0</v>
      </c>
      <c r="G12" s="219">
        <f t="shared" si="4"/>
        <v>0</v>
      </c>
      <c r="H12" s="219">
        <f t="shared" si="5"/>
        <v>0</v>
      </c>
      <c r="I12" s="219">
        <f t="shared" si="6"/>
        <v>0</v>
      </c>
      <c r="J12" s="231">
        <f t="shared" si="7"/>
        <v>7</v>
      </c>
      <c r="K12" s="43">
        <f t="shared" si="21"/>
        <v>0</v>
      </c>
      <c r="L12" s="43">
        <f t="shared" si="8"/>
        <v>7</v>
      </c>
      <c r="M12" s="228">
        <v>2010105</v>
      </c>
      <c r="N12" s="228" t="s">
        <v>203</v>
      </c>
      <c r="O12" s="233">
        <v>0</v>
      </c>
      <c r="P12">
        <f t="shared" si="9"/>
        <v>7</v>
      </c>
      <c r="Q12">
        <f t="shared" si="16"/>
        <v>0</v>
      </c>
      <c r="T12" s="220">
        <v>20106</v>
      </c>
      <c r="U12">
        <f t="shared" si="10"/>
        <v>1333</v>
      </c>
      <c r="V12">
        <f t="shared" si="11"/>
        <v>1333</v>
      </c>
      <c r="W12">
        <f t="shared" si="17"/>
        <v>0</v>
      </c>
      <c r="X12">
        <v>206</v>
      </c>
      <c r="Y12">
        <f t="shared" si="12"/>
        <v>740</v>
      </c>
      <c r="Z12">
        <f t="shared" si="13"/>
        <v>740</v>
      </c>
      <c r="AA12">
        <f t="shared" si="18"/>
        <v>0</v>
      </c>
      <c r="AB12" s="228">
        <v>2010106</v>
      </c>
      <c r="AC12">
        <f t="shared" si="14"/>
        <v>0</v>
      </c>
      <c r="AD12">
        <f t="shared" si="15"/>
        <v>0</v>
      </c>
      <c r="AE12">
        <f t="shared" si="19"/>
        <v>0</v>
      </c>
      <c r="AG12" s="237">
        <v>2010103</v>
      </c>
      <c r="AH12" s="247" t="s">
        <v>199</v>
      </c>
      <c r="AI12" s="233">
        <v>0</v>
      </c>
      <c r="AJ12" s="248">
        <f t="shared" si="22"/>
        <v>0</v>
      </c>
      <c r="AK12" s="246">
        <f t="shared" si="23"/>
        <v>0</v>
      </c>
      <c r="AL12" s="240">
        <v>2010104</v>
      </c>
      <c r="AM12" s="241" t="s">
        <v>200</v>
      </c>
      <c r="AN12" s="242">
        <v>167</v>
      </c>
      <c r="AO12" s="242">
        <v>147</v>
      </c>
      <c r="AP12" s="256">
        <f t="shared" si="1"/>
        <v>-20</v>
      </c>
      <c r="AQ12" s="257">
        <f t="shared" si="2"/>
        <v>-0.119760479041916</v>
      </c>
      <c r="AR12">
        <f t="shared" si="20"/>
        <v>7</v>
      </c>
    </row>
    <row r="13" hidden="1" spans="1:44">
      <c r="A13" s="220">
        <v>2010106</v>
      </c>
      <c r="B13" s="220" t="s">
        <v>204</v>
      </c>
      <c r="C13" s="216">
        <f t="shared" si="3"/>
        <v>0</v>
      </c>
      <c r="D13" s="221">
        <v>0</v>
      </c>
      <c r="E13" s="222">
        <v>0</v>
      </c>
      <c r="F13" s="223">
        <v>0</v>
      </c>
      <c r="G13" s="219">
        <f t="shared" si="4"/>
        <v>0</v>
      </c>
      <c r="H13" s="219">
        <f t="shared" si="5"/>
        <v>0</v>
      </c>
      <c r="I13" s="219">
        <f t="shared" si="6"/>
        <v>0</v>
      </c>
      <c r="J13" s="231">
        <f t="shared" si="7"/>
        <v>7</v>
      </c>
      <c r="K13" s="43">
        <f t="shared" si="21"/>
        <v>0</v>
      </c>
      <c r="L13" s="43">
        <f t="shared" si="8"/>
        <v>7</v>
      </c>
      <c r="M13" s="228">
        <v>2010106</v>
      </c>
      <c r="N13" s="228" t="s">
        <v>205</v>
      </c>
      <c r="O13" s="233">
        <v>0</v>
      </c>
      <c r="P13">
        <f t="shared" si="9"/>
        <v>7</v>
      </c>
      <c r="Q13">
        <f t="shared" si="16"/>
        <v>0</v>
      </c>
      <c r="T13" s="220">
        <v>20107</v>
      </c>
      <c r="U13">
        <f t="shared" si="10"/>
        <v>1004</v>
      </c>
      <c r="V13">
        <f t="shared" si="11"/>
        <v>1004</v>
      </c>
      <c r="W13">
        <f t="shared" si="17"/>
        <v>0</v>
      </c>
      <c r="X13">
        <v>207</v>
      </c>
      <c r="Y13">
        <f t="shared" si="12"/>
        <v>5571</v>
      </c>
      <c r="Z13">
        <f t="shared" si="13"/>
        <v>5571</v>
      </c>
      <c r="AA13">
        <f t="shared" si="18"/>
        <v>0</v>
      </c>
      <c r="AB13" s="228">
        <v>2010107</v>
      </c>
      <c r="AC13">
        <f t="shared" si="14"/>
        <v>0</v>
      </c>
      <c r="AD13">
        <f t="shared" si="15"/>
        <v>0</v>
      </c>
      <c r="AE13">
        <f t="shared" si="19"/>
        <v>0</v>
      </c>
      <c r="AG13" s="237">
        <v>2010104</v>
      </c>
      <c r="AH13" s="247" t="s">
        <v>201</v>
      </c>
      <c r="AI13" s="233">
        <v>151</v>
      </c>
      <c r="AJ13" s="248">
        <f t="shared" si="22"/>
        <v>151</v>
      </c>
      <c r="AK13" s="246">
        <f t="shared" si="23"/>
        <v>0</v>
      </c>
      <c r="AL13" s="240">
        <v>2010105</v>
      </c>
      <c r="AM13" s="240" t="s">
        <v>202</v>
      </c>
      <c r="AN13" s="249">
        <v>0</v>
      </c>
      <c r="AO13" s="249">
        <v>0</v>
      </c>
      <c r="AP13" s="256">
        <f t="shared" si="1"/>
        <v>0</v>
      </c>
      <c r="AQ13" s="257">
        <f t="shared" si="2"/>
        <v>0</v>
      </c>
      <c r="AR13">
        <f t="shared" si="20"/>
        <v>7</v>
      </c>
    </row>
    <row r="14" hidden="1" spans="1:44">
      <c r="A14" s="220">
        <v>2010107</v>
      </c>
      <c r="B14" s="220" t="s">
        <v>206</v>
      </c>
      <c r="C14" s="216">
        <f t="shared" si="3"/>
        <v>0</v>
      </c>
      <c r="D14" s="221">
        <v>0</v>
      </c>
      <c r="E14" s="222">
        <v>0</v>
      </c>
      <c r="F14" s="223">
        <v>0</v>
      </c>
      <c r="G14" s="219">
        <f t="shared" si="4"/>
        <v>0</v>
      </c>
      <c r="H14" s="219">
        <f t="shared" si="5"/>
        <v>0</v>
      </c>
      <c r="I14" s="219">
        <f t="shared" si="6"/>
        <v>0</v>
      </c>
      <c r="J14" s="231">
        <f t="shared" si="7"/>
        <v>7</v>
      </c>
      <c r="K14" s="43">
        <f t="shared" si="21"/>
        <v>0</v>
      </c>
      <c r="L14" s="43">
        <f t="shared" si="8"/>
        <v>7</v>
      </c>
      <c r="M14" s="228">
        <v>2010107</v>
      </c>
      <c r="N14" s="228" t="s">
        <v>207</v>
      </c>
      <c r="O14" s="233">
        <v>0</v>
      </c>
      <c r="P14">
        <f t="shared" si="9"/>
        <v>7</v>
      </c>
      <c r="Q14">
        <f t="shared" si="16"/>
        <v>0</v>
      </c>
      <c r="T14" s="220">
        <v>20108</v>
      </c>
      <c r="U14">
        <f t="shared" si="10"/>
        <v>82</v>
      </c>
      <c r="V14">
        <f t="shared" si="11"/>
        <v>82</v>
      </c>
      <c r="W14">
        <f t="shared" si="17"/>
        <v>0</v>
      </c>
      <c r="X14">
        <v>208</v>
      </c>
      <c r="Y14">
        <f t="shared" si="12"/>
        <v>24637</v>
      </c>
      <c r="Z14">
        <f t="shared" si="13"/>
        <v>24637</v>
      </c>
      <c r="AA14">
        <f t="shared" si="18"/>
        <v>0</v>
      </c>
      <c r="AB14" s="228">
        <v>2010108</v>
      </c>
      <c r="AC14">
        <f t="shared" si="14"/>
        <v>59</v>
      </c>
      <c r="AD14">
        <f t="shared" si="15"/>
        <v>59</v>
      </c>
      <c r="AE14">
        <f t="shared" si="19"/>
        <v>0</v>
      </c>
      <c r="AG14" s="237">
        <v>2010105</v>
      </c>
      <c r="AH14" s="247" t="s">
        <v>203</v>
      </c>
      <c r="AI14" s="233">
        <v>0</v>
      </c>
      <c r="AJ14" s="248">
        <f t="shared" si="22"/>
        <v>0</v>
      </c>
      <c r="AK14" s="246">
        <f t="shared" si="23"/>
        <v>0</v>
      </c>
      <c r="AL14" s="240">
        <v>2010106</v>
      </c>
      <c r="AM14" s="240" t="s">
        <v>204</v>
      </c>
      <c r="AN14" s="249">
        <v>0</v>
      </c>
      <c r="AO14" s="249">
        <v>0</v>
      </c>
      <c r="AP14" s="256">
        <f t="shared" si="1"/>
        <v>0</v>
      </c>
      <c r="AQ14" s="257">
        <f t="shared" si="2"/>
        <v>0</v>
      </c>
      <c r="AR14">
        <f t="shared" si="20"/>
        <v>7</v>
      </c>
    </row>
    <row r="15" customHeight="1" spans="1:44">
      <c r="A15" s="215">
        <v>2010108</v>
      </c>
      <c r="B15" s="215" t="s">
        <v>208</v>
      </c>
      <c r="C15" s="216">
        <f t="shared" si="3"/>
        <v>43</v>
      </c>
      <c r="D15" s="217">
        <v>56</v>
      </c>
      <c r="E15" s="217">
        <v>59</v>
      </c>
      <c r="F15" s="218">
        <v>59</v>
      </c>
      <c r="G15" s="219">
        <f t="shared" si="4"/>
        <v>0.372093023255814</v>
      </c>
      <c r="H15" s="219">
        <f t="shared" si="5"/>
        <v>1.05357142857143</v>
      </c>
      <c r="I15" s="219">
        <f t="shared" si="6"/>
        <v>1</v>
      </c>
      <c r="J15" s="231">
        <f t="shared" si="7"/>
        <v>7</v>
      </c>
      <c r="K15" s="43">
        <f t="shared" si="21"/>
        <v>217</v>
      </c>
      <c r="L15" s="43">
        <f t="shared" si="8"/>
        <v>7</v>
      </c>
      <c r="M15" s="228">
        <v>2010108</v>
      </c>
      <c r="N15" s="228" t="s">
        <v>209</v>
      </c>
      <c r="O15" s="233">
        <v>59</v>
      </c>
      <c r="P15">
        <f t="shared" si="9"/>
        <v>7</v>
      </c>
      <c r="Q15">
        <f t="shared" si="16"/>
        <v>0</v>
      </c>
      <c r="T15" s="220">
        <v>20109</v>
      </c>
      <c r="U15">
        <f t="shared" si="10"/>
        <v>0</v>
      </c>
      <c r="V15">
        <f t="shared" si="11"/>
        <v>0</v>
      </c>
      <c r="W15">
        <f t="shared" si="17"/>
        <v>0</v>
      </c>
      <c r="X15">
        <v>209</v>
      </c>
      <c r="Y15">
        <f t="shared" si="12"/>
        <v>0</v>
      </c>
      <c r="Z15">
        <f t="shared" si="13"/>
        <v>0</v>
      </c>
      <c r="AA15">
        <f t="shared" si="18"/>
        <v>0</v>
      </c>
      <c r="AB15" s="228">
        <v>2010109</v>
      </c>
      <c r="AC15">
        <f t="shared" si="14"/>
        <v>0</v>
      </c>
      <c r="AD15">
        <f t="shared" si="15"/>
        <v>0</v>
      </c>
      <c r="AE15">
        <f t="shared" si="19"/>
        <v>0</v>
      </c>
      <c r="AG15" s="237">
        <v>2010106</v>
      </c>
      <c r="AH15" s="247" t="s">
        <v>205</v>
      </c>
      <c r="AI15" s="233">
        <v>0</v>
      </c>
      <c r="AJ15" s="248">
        <f t="shared" si="22"/>
        <v>0</v>
      </c>
      <c r="AK15" s="246">
        <f t="shared" si="23"/>
        <v>0</v>
      </c>
      <c r="AL15" s="240">
        <v>2010107</v>
      </c>
      <c r="AM15" s="240" t="s">
        <v>206</v>
      </c>
      <c r="AN15" s="249">
        <v>0</v>
      </c>
      <c r="AO15" s="249">
        <v>0</v>
      </c>
      <c r="AP15" s="256">
        <f t="shared" si="1"/>
        <v>0</v>
      </c>
      <c r="AQ15" s="257">
        <f t="shared" si="2"/>
        <v>0</v>
      </c>
      <c r="AR15">
        <f t="shared" si="20"/>
        <v>7</v>
      </c>
    </row>
    <row r="16" hidden="1" spans="1:44">
      <c r="A16" s="220">
        <v>2010109</v>
      </c>
      <c r="B16" s="220" t="s">
        <v>210</v>
      </c>
      <c r="C16" s="216">
        <f t="shared" si="3"/>
        <v>0</v>
      </c>
      <c r="D16" s="221">
        <v>0</v>
      </c>
      <c r="E16" s="222">
        <v>0</v>
      </c>
      <c r="F16" s="223">
        <v>0</v>
      </c>
      <c r="G16" s="219">
        <f t="shared" si="4"/>
        <v>0</v>
      </c>
      <c r="H16" s="219">
        <f t="shared" si="5"/>
        <v>0</v>
      </c>
      <c r="I16" s="219">
        <f t="shared" si="6"/>
        <v>0</v>
      </c>
      <c r="J16" s="231">
        <f t="shared" si="7"/>
        <v>7</v>
      </c>
      <c r="K16" s="43">
        <f t="shared" si="21"/>
        <v>0</v>
      </c>
      <c r="L16" s="43">
        <f t="shared" si="8"/>
        <v>7</v>
      </c>
      <c r="M16" s="228">
        <v>2010109</v>
      </c>
      <c r="N16" s="228" t="s">
        <v>211</v>
      </c>
      <c r="O16" s="233">
        <v>0</v>
      </c>
      <c r="P16">
        <f t="shared" si="9"/>
        <v>7</v>
      </c>
      <c r="Q16">
        <f t="shared" si="16"/>
        <v>0</v>
      </c>
      <c r="T16" s="220">
        <v>20110</v>
      </c>
      <c r="U16">
        <f t="shared" si="10"/>
        <v>18</v>
      </c>
      <c r="V16">
        <f t="shared" si="11"/>
        <v>18</v>
      </c>
      <c r="W16">
        <f t="shared" si="17"/>
        <v>0</v>
      </c>
      <c r="X16">
        <v>210</v>
      </c>
      <c r="Y16">
        <f t="shared" si="12"/>
        <v>23227</v>
      </c>
      <c r="Z16">
        <f t="shared" si="13"/>
        <v>23227</v>
      </c>
      <c r="AA16">
        <f t="shared" si="18"/>
        <v>0</v>
      </c>
      <c r="AB16" s="228">
        <v>2010150</v>
      </c>
      <c r="AC16">
        <f t="shared" si="14"/>
        <v>0</v>
      </c>
      <c r="AD16">
        <f t="shared" si="15"/>
        <v>0</v>
      </c>
      <c r="AE16">
        <f t="shared" si="19"/>
        <v>0</v>
      </c>
      <c r="AG16" s="237">
        <v>2010107</v>
      </c>
      <c r="AH16" s="247" t="s">
        <v>207</v>
      </c>
      <c r="AI16" s="233">
        <v>0</v>
      </c>
      <c r="AJ16" s="248">
        <f t="shared" si="22"/>
        <v>0</v>
      </c>
      <c r="AK16" s="246">
        <f t="shared" si="23"/>
        <v>0</v>
      </c>
      <c r="AL16" s="240">
        <v>2010108</v>
      </c>
      <c r="AM16" s="241" t="s">
        <v>208</v>
      </c>
      <c r="AN16" s="242">
        <v>56</v>
      </c>
      <c r="AO16" s="242">
        <v>59</v>
      </c>
      <c r="AP16" s="256">
        <f t="shared" si="1"/>
        <v>3</v>
      </c>
      <c r="AQ16" s="257">
        <f t="shared" si="2"/>
        <v>0.0535714285714286</v>
      </c>
      <c r="AR16">
        <f t="shared" si="20"/>
        <v>7</v>
      </c>
    </row>
    <row r="17" hidden="1" spans="1:44">
      <c r="A17" s="220">
        <v>2010150</v>
      </c>
      <c r="B17" s="220" t="s">
        <v>212</v>
      </c>
      <c r="C17" s="216">
        <f t="shared" si="3"/>
        <v>0</v>
      </c>
      <c r="D17" s="221">
        <v>0</v>
      </c>
      <c r="E17" s="222">
        <v>0</v>
      </c>
      <c r="F17" s="223">
        <v>0</v>
      </c>
      <c r="G17" s="219">
        <f t="shared" si="4"/>
        <v>0</v>
      </c>
      <c r="H17" s="219">
        <f t="shared" si="5"/>
        <v>0</v>
      </c>
      <c r="I17" s="219">
        <f t="shared" si="6"/>
        <v>0</v>
      </c>
      <c r="J17" s="231">
        <f t="shared" si="7"/>
        <v>7</v>
      </c>
      <c r="K17" s="43">
        <f t="shared" si="21"/>
        <v>0</v>
      </c>
      <c r="L17" s="43">
        <f t="shared" si="8"/>
        <v>7</v>
      </c>
      <c r="M17" s="228">
        <v>2010150</v>
      </c>
      <c r="N17" s="228" t="s">
        <v>213</v>
      </c>
      <c r="O17" s="233">
        <v>0</v>
      </c>
      <c r="P17">
        <f t="shared" si="9"/>
        <v>7</v>
      </c>
      <c r="Q17">
        <f t="shared" si="16"/>
        <v>0</v>
      </c>
      <c r="T17" s="220">
        <v>20111</v>
      </c>
      <c r="U17">
        <f t="shared" si="10"/>
        <v>1512</v>
      </c>
      <c r="V17">
        <f t="shared" si="11"/>
        <v>1512</v>
      </c>
      <c r="W17">
        <f t="shared" si="17"/>
        <v>0</v>
      </c>
      <c r="X17">
        <v>211</v>
      </c>
      <c r="Y17">
        <f t="shared" si="12"/>
        <v>2922</v>
      </c>
      <c r="Z17">
        <f t="shared" si="13"/>
        <v>2922</v>
      </c>
      <c r="AA17">
        <f t="shared" si="18"/>
        <v>0</v>
      </c>
      <c r="AB17" s="228">
        <v>2010199</v>
      </c>
      <c r="AC17">
        <f t="shared" si="14"/>
        <v>96</v>
      </c>
      <c r="AD17">
        <f t="shared" si="15"/>
        <v>96</v>
      </c>
      <c r="AE17">
        <f t="shared" si="19"/>
        <v>0</v>
      </c>
      <c r="AG17" s="237">
        <v>2010108</v>
      </c>
      <c r="AH17" s="247" t="s">
        <v>209</v>
      </c>
      <c r="AI17" s="233">
        <v>43</v>
      </c>
      <c r="AJ17" s="248">
        <f t="shared" si="22"/>
        <v>43</v>
      </c>
      <c r="AK17" s="246">
        <f t="shared" si="23"/>
        <v>0</v>
      </c>
      <c r="AL17" s="240">
        <v>2010109</v>
      </c>
      <c r="AM17" s="240" t="s">
        <v>210</v>
      </c>
      <c r="AN17" s="249">
        <v>0</v>
      </c>
      <c r="AO17" s="249">
        <v>0</v>
      </c>
      <c r="AP17" s="256">
        <f t="shared" si="1"/>
        <v>0</v>
      </c>
      <c r="AQ17" s="257">
        <f t="shared" si="2"/>
        <v>0</v>
      </c>
      <c r="AR17">
        <f t="shared" si="20"/>
        <v>7</v>
      </c>
    </row>
    <row r="18" customHeight="1" spans="1:44">
      <c r="A18" s="215">
        <v>2010199</v>
      </c>
      <c r="B18" s="215" t="s">
        <v>214</v>
      </c>
      <c r="C18" s="216">
        <f t="shared" si="3"/>
        <v>132</v>
      </c>
      <c r="D18" s="217">
        <v>349</v>
      </c>
      <c r="E18" s="217">
        <v>69</v>
      </c>
      <c r="F18" s="218">
        <v>96</v>
      </c>
      <c r="G18" s="219">
        <f t="shared" si="4"/>
        <v>-0.272727272727273</v>
      </c>
      <c r="H18" s="219">
        <f t="shared" si="5"/>
        <v>0.275071633237822</v>
      </c>
      <c r="I18" s="219">
        <f t="shared" si="6"/>
        <v>1.39130434782609</v>
      </c>
      <c r="J18" s="231">
        <f t="shared" si="7"/>
        <v>7</v>
      </c>
      <c r="K18" s="43">
        <f t="shared" si="21"/>
        <v>646</v>
      </c>
      <c r="L18" s="43">
        <f t="shared" si="8"/>
        <v>7</v>
      </c>
      <c r="M18" s="228">
        <v>2010199</v>
      </c>
      <c r="N18" s="228" t="s">
        <v>215</v>
      </c>
      <c r="O18" s="233">
        <v>96</v>
      </c>
      <c r="P18">
        <f t="shared" si="9"/>
        <v>7</v>
      </c>
      <c r="Q18">
        <f t="shared" si="16"/>
        <v>0</v>
      </c>
      <c r="T18" s="220">
        <v>20113</v>
      </c>
      <c r="U18">
        <f t="shared" si="10"/>
        <v>1894</v>
      </c>
      <c r="V18">
        <f t="shared" si="11"/>
        <v>1894</v>
      </c>
      <c r="W18">
        <f t="shared" si="17"/>
        <v>0</v>
      </c>
      <c r="X18">
        <v>212</v>
      </c>
      <c r="Y18">
        <f t="shared" si="12"/>
        <v>23561</v>
      </c>
      <c r="Z18">
        <f t="shared" si="13"/>
        <v>23561</v>
      </c>
      <c r="AA18">
        <f t="shared" si="18"/>
        <v>0</v>
      </c>
      <c r="AB18" s="228">
        <v>2010201</v>
      </c>
      <c r="AC18">
        <f t="shared" si="14"/>
        <v>526</v>
      </c>
      <c r="AD18">
        <f t="shared" si="15"/>
        <v>526</v>
      </c>
      <c r="AE18">
        <f t="shared" si="19"/>
        <v>0</v>
      </c>
      <c r="AG18" s="237">
        <v>2010109</v>
      </c>
      <c r="AH18" s="247" t="s">
        <v>211</v>
      </c>
      <c r="AI18" s="233">
        <v>0</v>
      </c>
      <c r="AJ18" s="248">
        <f t="shared" si="22"/>
        <v>0</v>
      </c>
      <c r="AK18" s="246">
        <f t="shared" si="23"/>
        <v>0</v>
      </c>
      <c r="AL18" s="240">
        <v>2010150</v>
      </c>
      <c r="AM18" s="240" t="s">
        <v>212</v>
      </c>
      <c r="AN18" s="249">
        <v>0</v>
      </c>
      <c r="AO18" s="249">
        <v>0</v>
      </c>
      <c r="AP18" s="256">
        <f t="shared" si="1"/>
        <v>0</v>
      </c>
      <c r="AQ18" s="257">
        <f t="shared" si="2"/>
        <v>0</v>
      </c>
      <c r="AR18">
        <f t="shared" si="20"/>
        <v>7</v>
      </c>
    </row>
    <row r="19" hidden="1" customHeight="1" spans="1:44">
      <c r="A19" s="215">
        <v>20102</v>
      </c>
      <c r="B19" s="215" t="s">
        <v>216</v>
      </c>
      <c r="C19" s="216">
        <f t="shared" si="3"/>
        <v>535</v>
      </c>
      <c r="D19" s="217">
        <v>887</v>
      </c>
      <c r="E19" s="217">
        <v>749</v>
      </c>
      <c r="F19" s="218">
        <v>742</v>
      </c>
      <c r="G19" s="219">
        <f t="shared" si="4"/>
        <v>0.386915887850467</v>
      </c>
      <c r="H19" s="219">
        <f t="shared" si="5"/>
        <v>0.836527621195039</v>
      </c>
      <c r="I19" s="219">
        <f t="shared" si="6"/>
        <v>0.990654205607477</v>
      </c>
      <c r="J19" s="231">
        <f t="shared" si="7"/>
        <v>5</v>
      </c>
      <c r="K19" s="43">
        <f t="shared" si="21"/>
        <v>2913</v>
      </c>
      <c r="L19" s="43">
        <f t="shared" si="8"/>
        <v>5</v>
      </c>
      <c r="M19" s="228">
        <v>20102</v>
      </c>
      <c r="N19" s="229" t="s">
        <v>217</v>
      </c>
      <c r="O19" s="232">
        <f>SUM(O20:O27)</f>
        <v>742</v>
      </c>
      <c r="P19">
        <f t="shared" si="9"/>
        <v>5</v>
      </c>
      <c r="Q19">
        <f t="shared" si="16"/>
        <v>201</v>
      </c>
      <c r="T19" s="220">
        <v>20114</v>
      </c>
      <c r="U19">
        <f t="shared" si="10"/>
        <v>0</v>
      </c>
      <c r="V19">
        <f t="shared" si="11"/>
        <v>0</v>
      </c>
      <c r="W19">
        <f t="shared" si="17"/>
        <v>0</v>
      </c>
      <c r="X19">
        <v>213</v>
      </c>
      <c r="Y19">
        <f t="shared" si="12"/>
        <v>33709</v>
      </c>
      <c r="Z19">
        <f t="shared" si="13"/>
        <v>33709</v>
      </c>
      <c r="AA19">
        <f t="shared" si="18"/>
        <v>0</v>
      </c>
      <c r="AB19" s="228">
        <v>2010202</v>
      </c>
      <c r="AC19">
        <f t="shared" si="14"/>
        <v>42</v>
      </c>
      <c r="AD19">
        <f t="shared" si="15"/>
        <v>42</v>
      </c>
      <c r="AE19">
        <f t="shared" si="19"/>
        <v>0</v>
      </c>
      <c r="AG19" s="237">
        <v>2010150</v>
      </c>
      <c r="AH19" s="247" t="s">
        <v>213</v>
      </c>
      <c r="AI19" s="233">
        <v>0</v>
      </c>
      <c r="AJ19" s="248">
        <f t="shared" si="22"/>
        <v>0</v>
      </c>
      <c r="AK19" s="246">
        <f t="shared" si="23"/>
        <v>0</v>
      </c>
      <c r="AL19" s="240">
        <v>2010199</v>
      </c>
      <c r="AM19" s="241" t="s">
        <v>214</v>
      </c>
      <c r="AN19" s="242">
        <v>349</v>
      </c>
      <c r="AO19" s="242">
        <v>69</v>
      </c>
      <c r="AP19" s="256">
        <f t="shared" si="1"/>
        <v>-280</v>
      </c>
      <c r="AQ19" s="257">
        <f t="shared" si="2"/>
        <v>-0.802292263610315</v>
      </c>
      <c r="AR19">
        <f t="shared" si="20"/>
        <v>7</v>
      </c>
    </row>
    <row r="20" customHeight="1" spans="1:44">
      <c r="A20" s="215">
        <v>2010201</v>
      </c>
      <c r="B20" s="215" t="s">
        <v>194</v>
      </c>
      <c r="C20" s="216">
        <f t="shared" si="3"/>
        <v>399</v>
      </c>
      <c r="D20" s="217">
        <v>457</v>
      </c>
      <c r="E20" s="217">
        <v>542</v>
      </c>
      <c r="F20" s="218">
        <v>526</v>
      </c>
      <c r="G20" s="219">
        <f t="shared" si="4"/>
        <v>0.318295739348371</v>
      </c>
      <c r="H20" s="219">
        <f t="shared" si="5"/>
        <v>1.15098468271335</v>
      </c>
      <c r="I20" s="219">
        <f t="shared" si="6"/>
        <v>0.970479704797048</v>
      </c>
      <c r="J20" s="231">
        <f t="shared" si="7"/>
        <v>7</v>
      </c>
      <c r="K20" s="43">
        <f t="shared" ref="K20:K28" si="24">SUM(C20:F20)</f>
        <v>1924</v>
      </c>
      <c r="L20" s="43">
        <f t="shared" si="8"/>
        <v>7</v>
      </c>
      <c r="M20" s="228">
        <v>2010201</v>
      </c>
      <c r="N20" s="228" t="s">
        <v>195</v>
      </c>
      <c r="O20" s="233">
        <v>526</v>
      </c>
      <c r="P20">
        <f t="shared" si="9"/>
        <v>7</v>
      </c>
      <c r="Q20">
        <f t="shared" si="16"/>
        <v>0</v>
      </c>
      <c r="T20" s="220">
        <v>20115</v>
      </c>
      <c r="U20">
        <f t="shared" si="10"/>
        <v>1208</v>
      </c>
      <c r="V20">
        <f t="shared" si="11"/>
        <v>1208</v>
      </c>
      <c r="W20">
        <f t="shared" si="17"/>
        <v>0</v>
      </c>
      <c r="X20">
        <v>214</v>
      </c>
      <c r="Y20">
        <f t="shared" si="12"/>
        <v>3707</v>
      </c>
      <c r="Z20">
        <f t="shared" si="13"/>
        <v>3707</v>
      </c>
      <c r="AA20">
        <f t="shared" si="18"/>
        <v>0</v>
      </c>
      <c r="AB20" s="228">
        <v>2010203</v>
      </c>
      <c r="AC20">
        <f t="shared" si="14"/>
        <v>0</v>
      </c>
      <c r="AD20">
        <f t="shared" si="15"/>
        <v>0</v>
      </c>
      <c r="AE20">
        <f t="shared" si="19"/>
        <v>0</v>
      </c>
      <c r="AG20" s="237">
        <v>2010199</v>
      </c>
      <c r="AH20" s="247" t="s">
        <v>215</v>
      </c>
      <c r="AI20" s="233">
        <v>132</v>
      </c>
      <c r="AJ20" s="248">
        <f t="shared" si="22"/>
        <v>132</v>
      </c>
      <c r="AK20" s="246">
        <f t="shared" si="23"/>
        <v>0</v>
      </c>
      <c r="AL20" s="240">
        <v>20102</v>
      </c>
      <c r="AM20" s="241" t="s">
        <v>216</v>
      </c>
      <c r="AN20" s="242">
        <v>887</v>
      </c>
      <c r="AO20" s="242">
        <v>749</v>
      </c>
      <c r="AP20" s="256">
        <f t="shared" si="1"/>
        <v>-138</v>
      </c>
      <c r="AQ20" s="257">
        <f t="shared" si="2"/>
        <v>-0.155580608793687</v>
      </c>
      <c r="AR20">
        <f t="shared" si="20"/>
        <v>5</v>
      </c>
    </row>
    <row r="21" customHeight="1" spans="1:44">
      <c r="A21" s="215">
        <v>2010202</v>
      </c>
      <c r="B21" s="215" t="s">
        <v>196</v>
      </c>
      <c r="C21" s="216">
        <f t="shared" si="3"/>
        <v>13</v>
      </c>
      <c r="D21" s="217">
        <v>306</v>
      </c>
      <c r="E21" s="217">
        <v>42</v>
      </c>
      <c r="F21" s="218">
        <v>42</v>
      </c>
      <c r="G21" s="219">
        <f t="shared" si="4"/>
        <v>2.23076923076923</v>
      </c>
      <c r="H21" s="219">
        <f t="shared" si="5"/>
        <v>0.137254901960784</v>
      </c>
      <c r="I21" s="219">
        <f t="shared" si="6"/>
        <v>1</v>
      </c>
      <c r="J21" s="231">
        <f t="shared" si="7"/>
        <v>7</v>
      </c>
      <c r="K21" s="43">
        <f t="shared" si="24"/>
        <v>403</v>
      </c>
      <c r="L21" s="43">
        <f t="shared" si="8"/>
        <v>7</v>
      </c>
      <c r="M21" s="228">
        <v>2010202</v>
      </c>
      <c r="N21" s="228" t="s">
        <v>197</v>
      </c>
      <c r="O21" s="233">
        <v>42</v>
      </c>
      <c r="P21">
        <f t="shared" si="9"/>
        <v>7</v>
      </c>
      <c r="Q21">
        <f t="shared" si="16"/>
        <v>0</v>
      </c>
      <c r="T21" s="220">
        <v>20117</v>
      </c>
      <c r="U21">
        <f t="shared" si="10"/>
        <v>120</v>
      </c>
      <c r="V21">
        <f t="shared" si="11"/>
        <v>120</v>
      </c>
      <c r="W21">
        <f t="shared" si="17"/>
        <v>0</v>
      </c>
      <c r="X21">
        <v>215</v>
      </c>
      <c r="Y21">
        <f t="shared" si="12"/>
        <v>-1765</v>
      </c>
      <c r="Z21">
        <f t="shared" si="13"/>
        <v>-1765</v>
      </c>
      <c r="AA21">
        <f t="shared" si="18"/>
        <v>0</v>
      </c>
      <c r="AB21" s="228">
        <v>2010204</v>
      </c>
      <c r="AC21">
        <f t="shared" si="14"/>
        <v>64</v>
      </c>
      <c r="AD21">
        <f t="shared" si="15"/>
        <v>64</v>
      </c>
      <c r="AE21">
        <f t="shared" si="19"/>
        <v>0</v>
      </c>
      <c r="AG21" s="237">
        <v>20102</v>
      </c>
      <c r="AH21" s="238" t="s">
        <v>217</v>
      </c>
      <c r="AI21" s="232">
        <f>SUM(AI22:AI29)</f>
        <v>535</v>
      </c>
      <c r="AJ21" s="239">
        <f t="shared" si="22"/>
        <v>535</v>
      </c>
      <c r="AK21" s="246">
        <f t="shared" si="23"/>
        <v>0</v>
      </c>
      <c r="AL21" s="240">
        <v>2010201</v>
      </c>
      <c r="AM21" s="241" t="s">
        <v>194</v>
      </c>
      <c r="AN21" s="242">
        <v>457</v>
      </c>
      <c r="AO21" s="242">
        <v>542</v>
      </c>
      <c r="AP21" s="256">
        <f t="shared" si="1"/>
        <v>85</v>
      </c>
      <c r="AQ21" s="257">
        <f t="shared" si="2"/>
        <v>0.185995623632385</v>
      </c>
      <c r="AR21">
        <f t="shared" si="20"/>
        <v>7</v>
      </c>
    </row>
    <row r="22" hidden="1" spans="1:44">
      <c r="A22" s="220">
        <v>2010203</v>
      </c>
      <c r="B22" s="220" t="s">
        <v>198</v>
      </c>
      <c r="C22" s="216">
        <f t="shared" si="3"/>
        <v>0</v>
      </c>
      <c r="D22" s="221">
        <v>0</v>
      </c>
      <c r="E22" s="222">
        <v>0</v>
      </c>
      <c r="F22" s="223">
        <v>0</v>
      </c>
      <c r="G22" s="219">
        <f t="shared" si="4"/>
        <v>0</v>
      </c>
      <c r="H22" s="219">
        <f t="shared" si="5"/>
        <v>0</v>
      </c>
      <c r="I22" s="219">
        <f t="shared" si="6"/>
        <v>0</v>
      </c>
      <c r="J22" s="231">
        <f t="shared" si="7"/>
        <v>7</v>
      </c>
      <c r="K22" s="43">
        <f t="shared" si="24"/>
        <v>0</v>
      </c>
      <c r="L22" s="43">
        <f t="shared" si="8"/>
        <v>7</v>
      </c>
      <c r="M22" s="228">
        <v>2010203</v>
      </c>
      <c r="N22" s="228" t="s">
        <v>199</v>
      </c>
      <c r="O22" s="233">
        <v>0</v>
      </c>
      <c r="P22">
        <f t="shared" si="9"/>
        <v>7</v>
      </c>
      <c r="Q22">
        <f t="shared" si="16"/>
        <v>0</v>
      </c>
      <c r="T22" s="220">
        <v>20123</v>
      </c>
      <c r="U22">
        <f t="shared" si="10"/>
        <v>1086</v>
      </c>
      <c r="V22">
        <f t="shared" si="11"/>
        <v>1086</v>
      </c>
      <c r="W22">
        <f t="shared" si="17"/>
        <v>0</v>
      </c>
      <c r="X22">
        <v>216</v>
      </c>
      <c r="Y22">
        <f t="shared" si="12"/>
        <v>3952</v>
      </c>
      <c r="Z22">
        <f t="shared" si="13"/>
        <v>3952</v>
      </c>
      <c r="AA22">
        <f t="shared" si="18"/>
        <v>0</v>
      </c>
      <c r="AB22" s="228">
        <v>2010205</v>
      </c>
      <c r="AC22">
        <f t="shared" si="14"/>
        <v>46</v>
      </c>
      <c r="AD22">
        <f t="shared" si="15"/>
        <v>46</v>
      </c>
      <c r="AE22">
        <f t="shared" si="19"/>
        <v>0</v>
      </c>
      <c r="AG22" s="237">
        <v>2010201</v>
      </c>
      <c r="AH22" s="247" t="s">
        <v>195</v>
      </c>
      <c r="AI22" s="233">
        <v>399</v>
      </c>
      <c r="AJ22" s="248">
        <f t="shared" si="22"/>
        <v>399</v>
      </c>
      <c r="AK22" s="246">
        <f t="shared" si="23"/>
        <v>0</v>
      </c>
      <c r="AL22" s="240">
        <v>2010202</v>
      </c>
      <c r="AM22" s="241" t="s">
        <v>196</v>
      </c>
      <c r="AN22" s="242">
        <v>306</v>
      </c>
      <c r="AO22" s="242">
        <v>42</v>
      </c>
      <c r="AP22" s="256">
        <f t="shared" si="1"/>
        <v>-264</v>
      </c>
      <c r="AQ22" s="257">
        <f t="shared" si="2"/>
        <v>-0.862745098039216</v>
      </c>
      <c r="AR22">
        <f t="shared" si="20"/>
        <v>7</v>
      </c>
    </row>
    <row r="23" customHeight="1" spans="1:44">
      <c r="A23" s="215">
        <v>2010204</v>
      </c>
      <c r="B23" s="215" t="s">
        <v>218</v>
      </c>
      <c r="C23" s="216">
        <f t="shared" si="3"/>
        <v>55</v>
      </c>
      <c r="D23" s="217">
        <v>68</v>
      </c>
      <c r="E23" s="217">
        <v>65</v>
      </c>
      <c r="F23" s="218">
        <v>64</v>
      </c>
      <c r="G23" s="219">
        <f t="shared" si="4"/>
        <v>0.163636363636364</v>
      </c>
      <c r="H23" s="219">
        <f t="shared" si="5"/>
        <v>0.941176470588235</v>
      </c>
      <c r="I23" s="219">
        <f t="shared" si="6"/>
        <v>0.984615384615385</v>
      </c>
      <c r="J23" s="231">
        <f t="shared" si="7"/>
        <v>7</v>
      </c>
      <c r="K23" s="43">
        <f t="shared" si="24"/>
        <v>252</v>
      </c>
      <c r="L23" s="43">
        <f t="shared" si="8"/>
        <v>7</v>
      </c>
      <c r="M23" s="228">
        <v>2010204</v>
      </c>
      <c r="N23" s="228" t="s">
        <v>219</v>
      </c>
      <c r="O23" s="233">
        <v>64</v>
      </c>
      <c r="P23">
        <f t="shared" si="9"/>
        <v>7</v>
      </c>
      <c r="Q23">
        <f t="shared" si="16"/>
        <v>0</v>
      </c>
      <c r="T23" s="220">
        <v>20124</v>
      </c>
      <c r="U23">
        <f t="shared" si="10"/>
        <v>39</v>
      </c>
      <c r="V23">
        <f t="shared" si="11"/>
        <v>39</v>
      </c>
      <c r="W23">
        <f t="shared" si="17"/>
        <v>0</v>
      </c>
      <c r="X23">
        <v>217</v>
      </c>
      <c r="Y23">
        <f t="shared" si="12"/>
        <v>84</v>
      </c>
      <c r="Z23">
        <f t="shared" si="13"/>
        <v>84</v>
      </c>
      <c r="AA23">
        <f t="shared" si="18"/>
        <v>0</v>
      </c>
      <c r="AB23" s="228">
        <v>2010206</v>
      </c>
      <c r="AC23">
        <f t="shared" si="14"/>
        <v>1</v>
      </c>
      <c r="AD23">
        <f t="shared" si="15"/>
        <v>1</v>
      </c>
      <c r="AE23">
        <f t="shared" si="19"/>
        <v>0</v>
      </c>
      <c r="AG23" s="237">
        <v>2010202</v>
      </c>
      <c r="AH23" s="247" t="s">
        <v>197</v>
      </c>
      <c r="AI23" s="233">
        <v>13</v>
      </c>
      <c r="AJ23" s="248">
        <f t="shared" si="22"/>
        <v>13</v>
      </c>
      <c r="AK23" s="246">
        <f t="shared" si="23"/>
        <v>0</v>
      </c>
      <c r="AL23" s="240">
        <v>2010203</v>
      </c>
      <c r="AM23" s="240" t="s">
        <v>198</v>
      </c>
      <c r="AN23" s="249">
        <v>0</v>
      </c>
      <c r="AO23" s="249">
        <v>0</v>
      </c>
      <c r="AP23" s="256">
        <f t="shared" si="1"/>
        <v>0</v>
      </c>
      <c r="AQ23" s="257">
        <f t="shared" si="2"/>
        <v>0</v>
      </c>
      <c r="AR23">
        <f t="shared" si="20"/>
        <v>7</v>
      </c>
    </row>
    <row r="24" customHeight="1" spans="1:44">
      <c r="A24" s="215">
        <v>2010205</v>
      </c>
      <c r="B24" s="215" t="s">
        <v>220</v>
      </c>
      <c r="C24" s="216">
        <f t="shared" si="3"/>
        <v>15</v>
      </c>
      <c r="D24" s="217">
        <v>46</v>
      </c>
      <c r="E24" s="217">
        <v>46</v>
      </c>
      <c r="F24" s="218">
        <v>46</v>
      </c>
      <c r="G24" s="219">
        <f t="shared" si="4"/>
        <v>2.06666666666667</v>
      </c>
      <c r="H24" s="219">
        <f t="shared" si="5"/>
        <v>1</v>
      </c>
      <c r="I24" s="219">
        <f t="shared" si="6"/>
        <v>1</v>
      </c>
      <c r="J24" s="231">
        <f t="shared" si="7"/>
        <v>7</v>
      </c>
      <c r="K24" s="43">
        <f t="shared" si="24"/>
        <v>153</v>
      </c>
      <c r="L24" s="43">
        <f t="shared" si="8"/>
        <v>7</v>
      </c>
      <c r="M24" s="228">
        <v>2010205</v>
      </c>
      <c r="N24" s="228" t="s">
        <v>221</v>
      </c>
      <c r="O24" s="233">
        <v>46</v>
      </c>
      <c r="P24">
        <f t="shared" si="9"/>
        <v>7</v>
      </c>
      <c r="Q24">
        <f t="shared" si="16"/>
        <v>0</v>
      </c>
      <c r="T24" s="220">
        <v>20125</v>
      </c>
      <c r="U24">
        <f t="shared" si="10"/>
        <v>0</v>
      </c>
      <c r="V24">
        <f t="shared" si="11"/>
        <v>0</v>
      </c>
      <c r="W24">
        <f t="shared" si="17"/>
        <v>0</v>
      </c>
      <c r="X24">
        <v>218</v>
      </c>
      <c r="Y24">
        <f t="shared" si="12"/>
        <v>0</v>
      </c>
      <c r="Z24">
        <f t="shared" si="13"/>
        <v>0</v>
      </c>
      <c r="AA24">
        <f t="shared" si="18"/>
        <v>0</v>
      </c>
      <c r="AB24" s="228">
        <v>2010250</v>
      </c>
      <c r="AC24">
        <f t="shared" si="14"/>
        <v>0</v>
      </c>
      <c r="AD24">
        <f t="shared" si="15"/>
        <v>0</v>
      </c>
      <c r="AE24">
        <f t="shared" si="19"/>
        <v>0</v>
      </c>
      <c r="AG24" s="237">
        <v>2010203</v>
      </c>
      <c r="AH24" s="247" t="s">
        <v>199</v>
      </c>
      <c r="AI24" s="233">
        <v>0</v>
      </c>
      <c r="AJ24" s="248">
        <f t="shared" si="22"/>
        <v>0</v>
      </c>
      <c r="AK24" s="246">
        <f t="shared" si="23"/>
        <v>0</v>
      </c>
      <c r="AL24" s="240">
        <v>2010204</v>
      </c>
      <c r="AM24" s="241" t="s">
        <v>218</v>
      </c>
      <c r="AN24" s="242">
        <v>68</v>
      </c>
      <c r="AO24" s="242">
        <v>65</v>
      </c>
      <c r="AP24" s="256">
        <f t="shared" si="1"/>
        <v>-3</v>
      </c>
      <c r="AQ24" s="257">
        <f t="shared" si="2"/>
        <v>-0.0441176470588235</v>
      </c>
      <c r="AR24">
        <f t="shared" si="20"/>
        <v>7</v>
      </c>
    </row>
    <row r="25" customHeight="1" spans="1:44">
      <c r="A25" s="220">
        <v>2010206</v>
      </c>
      <c r="B25" s="220" t="s">
        <v>222</v>
      </c>
      <c r="C25" s="216">
        <f t="shared" si="3"/>
        <v>0</v>
      </c>
      <c r="D25" s="224">
        <v>0</v>
      </c>
      <c r="E25" s="217">
        <v>1</v>
      </c>
      <c r="F25" s="218">
        <v>1</v>
      </c>
      <c r="G25" s="219"/>
      <c r="H25" s="219"/>
      <c r="I25" s="219">
        <f t="shared" si="6"/>
        <v>1</v>
      </c>
      <c r="J25" s="231">
        <f t="shared" si="7"/>
        <v>7</v>
      </c>
      <c r="K25" s="43">
        <f t="shared" si="24"/>
        <v>2</v>
      </c>
      <c r="L25" s="43">
        <f t="shared" si="8"/>
        <v>7</v>
      </c>
      <c r="M25" s="228">
        <v>2010206</v>
      </c>
      <c r="N25" s="228" t="s">
        <v>223</v>
      </c>
      <c r="O25" s="233">
        <v>1</v>
      </c>
      <c r="P25">
        <f t="shared" si="9"/>
        <v>7</v>
      </c>
      <c r="Q25">
        <f t="shared" si="16"/>
        <v>0</v>
      </c>
      <c r="T25" s="220">
        <v>20126</v>
      </c>
      <c r="U25">
        <f t="shared" si="10"/>
        <v>178</v>
      </c>
      <c r="V25">
        <f t="shared" si="11"/>
        <v>178</v>
      </c>
      <c r="W25">
        <f t="shared" si="17"/>
        <v>0</v>
      </c>
      <c r="X25">
        <v>219</v>
      </c>
      <c r="Y25">
        <f t="shared" si="12"/>
        <v>0</v>
      </c>
      <c r="Z25">
        <f t="shared" si="13"/>
        <v>0</v>
      </c>
      <c r="AA25">
        <f t="shared" si="18"/>
        <v>0</v>
      </c>
      <c r="AB25" s="228">
        <v>2010299</v>
      </c>
      <c r="AC25">
        <f t="shared" si="14"/>
        <v>63</v>
      </c>
      <c r="AD25">
        <f t="shared" si="15"/>
        <v>63</v>
      </c>
      <c r="AE25">
        <f t="shared" si="19"/>
        <v>0</v>
      </c>
      <c r="AG25" s="237">
        <v>2010204</v>
      </c>
      <c r="AH25" s="247" t="s">
        <v>219</v>
      </c>
      <c r="AI25" s="233">
        <v>55</v>
      </c>
      <c r="AJ25" s="248">
        <f t="shared" si="22"/>
        <v>55</v>
      </c>
      <c r="AK25" s="246">
        <f t="shared" si="23"/>
        <v>0</v>
      </c>
      <c r="AL25" s="240">
        <v>2010205</v>
      </c>
      <c r="AM25" s="241" t="s">
        <v>220</v>
      </c>
      <c r="AN25" s="242">
        <v>46</v>
      </c>
      <c r="AO25" s="242">
        <v>46</v>
      </c>
      <c r="AP25" s="256">
        <f t="shared" si="1"/>
        <v>0</v>
      </c>
      <c r="AQ25" s="257">
        <f t="shared" si="2"/>
        <v>0</v>
      </c>
      <c r="AR25">
        <f t="shared" si="20"/>
        <v>7</v>
      </c>
    </row>
    <row r="26" hidden="1" spans="1:44">
      <c r="A26" s="220">
        <v>2010250</v>
      </c>
      <c r="B26" s="220" t="s">
        <v>212</v>
      </c>
      <c r="C26" s="216">
        <f t="shared" si="3"/>
        <v>0</v>
      </c>
      <c r="D26" s="221">
        <v>0</v>
      </c>
      <c r="E26" s="222">
        <v>0</v>
      </c>
      <c r="F26" s="223">
        <v>0</v>
      </c>
      <c r="G26" s="219">
        <f t="shared" si="4"/>
        <v>0</v>
      </c>
      <c r="H26" s="219">
        <f t="shared" si="5"/>
        <v>0</v>
      </c>
      <c r="I26" s="219">
        <f t="shared" si="6"/>
        <v>0</v>
      </c>
      <c r="J26" s="231">
        <f t="shared" si="7"/>
        <v>7</v>
      </c>
      <c r="K26" s="43">
        <f t="shared" si="24"/>
        <v>0</v>
      </c>
      <c r="L26" s="43">
        <f t="shared" si="8"/>
        <v>7</v>
      </c>
      <c r="M26" s="228">
        <v>2010250</v>
      </c>
      <c r="N26" s="228" t="s">
        <v>213</v>
      </c>
      <c r="O26" s="233">
        <v>0</v>
      </c>
      <c r="P26">
        <f t="shared" si="9"/>
        <v>7</v>
      </c>
      <c r="Q26">
        <f t="shared" si="16"/>
        <v>0</v>
      </c>
      <c r="T26" s="220">
        <v>20128</v>
      </c>
      <c r="U26">
        <f t="shared" si="10"/>
        <v>282</v>
      </c>
      <c r="V26">
        <f t="shared" si="11"/>
        <v>282</v>
      </c>
      <c r="W26">
        <f t="shared" si="17"/>
        <v>0</v>
      </c>
      <c r="X26">
        <v>220</v>
      </c>
      <c r="Y26">
        <f t="shared" si="12"/>
        <v>2768</v>
      </c>
      <c r="Z26">
        <f t="shared" si="13"/>
        <v>2768</v>
      </c>
      <c r="AA26">
        <f t="shared" si="18"/>
        <v>0</v>
      </c>
      <c r="AB26" s="228">
        <v>2010301</v>
      </c>
      <c r="AC26">
        <f t="shared" si="14"/>
        <v>8457</v>
      </c>
      <c r="AD26">
        <f t="shared" si="15"/>
        <v>8457</v>
      </c>
      <c r="AE26">
        <f t="shared" si="19"/>
        <v>0</v>
      </c>
      <c r="AG26" s="237">
        <v>2010205</v>
      </c>
      <c r="AH26" s="247" t="s">
        <v>221</v>
      </c>
      <c r="AI26" s="233">
        <v>15</v>
      </c>
      <c r="AJ26" s="248">
        <f t="shared" si="22"/>
        <v>15</v>
      </c>
      <c r="AK26" s="246">
        <f t="shared" si="23"/>
        <v>0</v>
      </c>
      <c r="AL26" s="240">
        <v>2010206</v>
      </c>
      <c r="AM26" s="241" t="s">
        <v>222</v>
      </c>
      <c r="AN26" s="242">
        <v>0</v>
      </c>
      <c r="AO26" s="242">
        <v>1</v>
      </c>
      <c r="AP26" s="256">
        <f t="shared" si="1"/>
        <v>1</v>
      </c>
      <c r="AQ26" s="257">
        <f t="shared" si="2"/>
        <v>0</v>
      </c>
      <c r="AR26">
        <f t="shared" si="20"/>
        <v>7</v>
      </c>
    </row>
    <row r="27" customHeight="1" spans="1:44">
      <c r="A27" s="215">
        <v>2010299</v>
      </c>
      <c r="B27" s="215" t="s">
        <v>224</v>
      </c>
      <c r="C27" s="216">
        <f t="shared" si="3"/>
        <v>53</v>
      </c>
      <c r="D27" s="217">
        <v>10</v>
      </c>
      <c r="E27" s="217">
        <v>53</v>
      </c>
      <c r="F27" s="218">
        <v>63</v>
      </c>
      <c r="G27" s="219">
        <f t="shared" si="4"/>
        <v>0.188679245283019</v>
      </c>
      <c r="H27" s="219">
        <f t="shared" si="5"/>
        <v>6.3</v>
      </c>
      <c r="I27" s="219">
        <f t="shared" si="6"/>
        <v>1.18867924528302</v>
      </c>
      <c r="J27" s="231">
        <f t="shared" si="7"/>
        <v>7</v>
      </c>
      <c r="K27" s="43">
        <f t="shared" si="24"/>
        <v>179</v>
      </c>
      <c r="L27" s="43">
        <f t="shared" si="8"/>
        <v>7</v>
      </c>
      <c r="M27" s="228">
        <v>2010299</v>
      </c>
      <c r="N27" s="228" t="s">
        <v>225</v>
      </c>
      <c r="O27" s="233">
        <v>63</v>
      </c>
      <c r="P27">
        <f t="shared" si="9"/>
        <v>7</v>
      </c>
      <c r="Q27">
        <f t="shared" si="16"/>
        <v>0</v>
      </c>
      <c r="T27" s="220">
        <v>20129</v>
      </c>
      <c r="U27">
        <f t="shared" si="10"/>
        <v>2038</v>
      </c>
      <c r="V27">
        <f t="shared" si="11"/>
        <v>2038</v>
      </c>
      <c r="W27">
        <f t="shared" si="17"/>
        <v>0</v>
      </c>
      <c r="X27">
        <v>221</v>
      </c>
      <c r="Y27">
        <f t="shared" si="12"/>
        <v>7675</v>
      </c>
      <c r="Z27">
        <f t="shared" si="13"/>
        <v>7675</v>
      </c>
      <c r="AA27">
        <f t="shared" si="18"/>
        <v>0</v>
      </c>
      <c r="AB27" s="228">
        <v>2010302</v>
      </c>
      <c r="AC27">
        <f t="shared" si="14"/>
        <v>16484</v>
      </c>
      <c r="AD27">
        <f t="shared" si="15"/>
        <v>16484</v>
      </c>
      <c r="AE27">
        <f t="shared" si="19"/>
        <v>0</v>
      </c>
      <c r="AG27" s="237">
        <v>2010206</v>
      </c>
      <c r="AH27" s="247" t="s">
        <v>223</v>
      </c>
      <c r="AI27" s="233">
        <v>0</v>
      </c>
      <c r="AJ27" s="248">
        <f t="shared" si="22"/>
        <v>0</v>
      </c>
      <c r="AK27" s="246">
        <f t="shared" si="23"/>
        <v>0</v>
      </c>
      <c r="AL27" s="240">
        <v>2010250</v>
      </c>
      <c r="AM27" s="240" t="s">
        <v>212</v>
      </c>
      <c r="AN27" s="249">
        <v>0</v>
      </c>
      <c r="AO27" s="249">
        <v>0</v>
      </c>
      <c r="AP27" s="256">
        <f t="shared" si="1"/>
        <v>0</v>
      </c>
      <c r="AQ27" s="257">
        <f t="shared" si="2"/>
        <v>0</v>
      </c>
      <c r="AR27">
        <f t="shared" si="20"/>
        <v>7</v>
      </c>
    </row>
    <row r="28" hidden="1" customHeight="1" spans="1:44">
      <c r="A28" s="215">
        <v>20103</v>
      </c>
      <c r="B28" s="215" t="s">
        <v>226</v>
      </c>
      <c r="C28" s="216">
        <f t="shared" si="3"/>
        <v>8048</v>
      </c>
      <c r="D28" s="217">
        <v>7834</v>
      </c>
      <c r="E28" s="217">
        <v>22357</v>
      </c>
      <c r="F28" s="218">
        <v>25660</v>
      </c>
      <c r="G28" s="219">
        <f t="shared" si="4"/>
        <v>2.18836978131213</v>
      </c>
      <c r="H28" s="219">
        <f t="shared" si="5"/>
        <v>3.27546591779423</v>
      </c>
      <c r="I28" s="219">
        <f t="shared" si="6"/>
        <v>1.14773896318826</v>
      </c>
      <c r="J28" s="231">
        <f t="shared" si="7"/>
        <v>5</v>
      </c>
      <c r="K28" s="43">
        <f t="shared" si="24"/>
        <v>63899</v>
      </c>
      <c r="L28" s="43">
        <f t="shared" si="8"/>
        <v>5</v>
      </c>
      <c r="M28" s="228">
        <v>20103</v>
      </c>
      <c r="N28" s="229" t="s">
        <v>227</v>
      </c>
      <c r="O28" s="232">
        <f>SUM(O29:O39)</f>
        <v>25660</v>
      </c>
      <c r="P28">
        <f t="shared" si="9"/>
        <v>5</v>
      </c>
      <c r="Q28">
        <f t="shared" si="16"/>
        <v>201</v>
      </c>
      <c r="T28" s="220">
        <v>20131</v>
      </c>
      <c r="U28">
        <f t="shared" si="10"/>
        <v>5662</v>
      </c>
      <c r="V28">
        <f t="shared" si="11"/>
        <v>5662</v>
      </c>
      <c r="W28">
        <f t="shared" si="17"/>
        <v>0</v>
      </c>
      <c r="X28">
        <v>222</v>
      </c>
      <c r="Y28">
        <f t="shared" si="12"/>
        <v>583</v>
      </c>
      <c r="Z28">
        <f t="shared" si="13"/>
        <v>583</v>
      </c>
      <c r="AA28">
        <f t="shared" si="18"/>
        <v>0</v>
      </c>
      <c r="AB28" s="228">
        <v>2010303</v>
      </c>
      <c r="AC28">
        <f t="shared" si="14"/>
        <v>0</v>
      </c>
      <c r="AD28">
        <f t="shared" si="15"/>
        <v>0</v>
      </c>
      <c r="AE28">
        <f t="shared" si="19"/>
        <v>0</v>
      </c>
      <c r="AG28" s="237">
        <v>2010250</v>
      </c>
      <c r="AH28" s="247" t="s">
        <v>213</v>
      </c>
      <c r="AI28" s="233">
        <v>0</v>
      </c>
      <c r="AJ28" s="248">
        <f t="shared" si="22"/>
        <v>0</v>
      </c>
      <c r="AK28" s="246">
        <f t="shared" si="23"/>
        <v>0</v>
      </c>
      <c r="AL28" s="240">
        <v>2010299</v>
      </c>
      <c r="AM28" s="241" t="s">
        <v>224</v>
      </c>
      <c r="AN28" s="242">
        <v>10</v>
      </c>
      <c r="AO28" s="242">
        <v>53</v>
      </c>
      <c r="AP28" s="256">
        <f t="shared" si="1"/>
        <v>43</v>
      </c>
      <c r="AQ28" s="257">
        <f t="shared" si="2"/>
        <v>4.3</v>
      </c>
      <c r="AR28">
        <f t="shared" si="20"/>
        <v>7</v>
      </c>
    </row>
    <row r="29" customHeight="1" spans="1:44">
      <c r="A29" s="215">
        <v>2010301</v>
      </c>
      <c r="B29" s="215" t="s">
        <v>194</v>
      </c>
      <c r="C29" s="216">
        <f t="shared" si="3"/>
        <v>6358</v>
      </c>
      <c r="D29" s="217">
        <v>6696</v>
      </c>
      <c r="E29" s="217">
        <v>8178</v>
      </c>
      <c r="F29" s="218">
        <v>8457</v>
      </c>
      <c r="G29" s="219">
        <f t="shared" si="4"/>
        <v>0.330135262661214</v>
      </c>
      <c r="H29" s="219">
        <f t="shared" si="5"/>
        <v>1.26299283154122</v>
      </c>
      <c r="I29" s="219">
        <f t="shared" si="6"/>
        <v>1.03411592076302</v>
      </c>
      <c r="J29" s="231">
        <f t="shared" si="7"/>
        <v>7</v>
      </c>
      <c r="K29" s="43">
        <f t="shared" ref="K29:K40" si="25">SUM(C29:F29)</f>
        <v>29689</v>
      </c>
      <c r="L29" s="43">
        <f t="shared" si="8"/>
        <v>7</v>
      </c>
      <c r="M29" s="228">
        <v>2010301</v>
      </c>
      <c r="N29" s="228" t="s">
        <v>195</v>
      </c>
      <c r="O29" s="233">
        <v>8457</v>
      </c>
      <c r="P29">
        <f t="shared" si="9"/>
        <v>7</v>
      </c>
      <c r="Q29">
        <f t="shared" si="16"/>
        <v>0</v>
      </c>
      <c r="T29" s="220">
        <v>20132</v>
      </c>
      <c r="U29">
        <f t="shared" si="10"/>
        <v>452</v>
      </c>
      <c r="V29">
        <f t="shared" si="11"/>
        <v>452</v>
      </c>
      <c r="W29">
        <f t="shared" si="17"/>
        <v>0</v>
      </c>
      <c r="X29">
        <v>223</v>
      </c>
      <c r="Y29">
        <f t="shared" si="12"/>
        <v>0</v>
      </c>
      <c r="Z29">
        <f t="shared" si="13"/>
        <v>0</v>
      </c>
      <c r="AA29">
        <f t="shared" si="18"/>
        <v>0</v>
      </c>
      <c r="AB29" s="228">
        <v>2010304</v>
      </c>
      <c r="AC29">
        <f t="shared" si="14"/>
        <v>0</v>
      </c>
      <c r="AD29">
        <f t="shared" si="15"/>
        <v>0</v>
      </c>
      <c r="AE29">
        <f t="shared" si="19"/>
        <v>0</v>
      </c>
      <c r="AG29" s="237">
        <v>2010299</v>
      </c>
      <c r="AH29" s="247" t="s">
        <v>225</v>
      </c>
      <c r="AI29" s="233">
        <v>53</v>
      </c>
      <c r="AJ29" s="248">
        <f t="shared" si="22"/>
        <v>53</v>
      </c>
      <c r="AK29" s="246">
        <f t="shared" si="23"/>
        <v>0</v>
      </c>
      <c r="AL29" s="240">
        <v>20103</v>
      </c>
      <c r="AM29" s="241" t="s">
        <v>226</v>
      </c>
      <c r="AN29" s="242">
        <v>7834</v>
      </c>
      <c r="AO29" s="242">
        <v>22357</v>
      </c>
      <c r="AP29" s="256">
        <f t="shared" si="1"/>
        <v>14523</v>
      </c>
      <c r="AQ29" s="257">
        <f t="shared" si="2"/>
        <v>1.85384222619352</v>
      </c>
      <c r="AR29">
        <f t="shared" si="20"/>
        <v>5</v>
      </c>
    </row>
    <row r="30" customHeight="1" spans="1:44">
      <c r="A30" s="215">
        <v>2010302</v>
      </c>
      <c r="B30" s="215" t="s">
        <v>196</v>
      </c>
      <c r="C30" s="216">
        <f t="shared" si="3"/>
        <v>1032</v>
      </c>
      <c r="D30" s="217">
        <v>426</v>
      </c>
      <c r="E30" s="217">
        <v>13456</v>
      </c>
      <c r="F30" s="218">
        <v>16484</v>
      </c>
      <c r="G30" s="219">
        <f t="shared" si="4"/>
        <v>14.9728682170543</v>
      </c>
      <c r="H30" s="219">
        <f t="shared" si="5"/>
        <v>38.6948356807512</v>
      </c>
      <c r="I30" s="219">
        <f t="shared" si="6"/>
        <v>1.22502972651605</v>
      </c>
      <c r="J30" s="231">
        <f t="shared" si="7"/>
        <v>7</v>
      </c>
      <c r="K30" s="43">
        <f t="shared" si="25"/>
        <v>31398</v>
      </c>
      <c r="L30" s="43">
        <f t="shared" si="8"/>
        <v>7</v>
      </c>
      <c r="M30" s="228">
        <v>2010302</v>
      </c>
      <c r="N30" s="228" t="s">
        <v>197</v>
      </c>
      <c r="O30" s="233">
        <v>16484</v>
      </c>
      <c r="P30">
        <f t="shared" si="9"/>
        <v>7</v>
      </c>
      <c r="Q30">
        <f t="shared" si="16"/>
        <v>0</v>
      </c>
      <c r="T30" s="220">
        <v>20133</v>
      </c>
      <c r="U30">
        <f t="shared" si="10"/>
        <v>905</v>
      </c>
      <c r="V30">
        <f t="shared" si="11"/>
        <v>905</v>
      </c>
      <c r="W30">
        <f t="shared" si="17"/>
        <v>0</v>
      </c>
      <c r="X30">
        <v>224</v>
      </c>
      <c r="Y30">
        <f t="shared" si="12"/>
        <v>0</v>
      </c>
      <c r="Z30">
        <f t="shared" si="13"/>
        <v>0</v>
      </c>
      <c r="AA30">
        <f t="shared" si="18"/>
        <v>0</v>
      </c>
      <c r="AB30" s="228">
        <v>2010305</v>
      </c>
      <c r="AC30">
        <f t="shared" si="14"/>
        <v>0</v>
      </c>
      <c r="AD30">
        <f t="shared" si="15"/>
        <v>0</v>
      </c>
      <c r="AE30">
        <f t="shared" si="19"/>
        <v>0</v>
      </c>
      <c r="AG30" s="237">
        <v>20103</v>
      </c>
      <c r="AH30" s="238" t="s">
        <v>227</v>
      </c>
      <c r="AI30" s="232">
        <f>SUM(AI31:AI41)</f>
        <v>8048</v>
      </c>
      <c r="AJ30" s="239">
        <f t="shared" si="22"/>
        <v>8048</v>
      </c>
      <c r="AK30" s="246">
        <f t="shared" si="23"/>
        <v>0</v>
      </c>
      <c r="AL30" s="240">
        <v>2010301</v>
      </c>
      <c r="AM30" s="241" t="s">
        <v>194</v>
      </c>
      <c r="AN30" s="242">
        <v>6696</v>
      </c>
      <c r="AO30" s="242">
        <v>8178</v>
      </c>
      <c r="AP30" s="256">
        <f t="shared" si="1"/>
        <v>1482</v>
      </c>
      <c r="AQ30" s="257">
        <f t="shared" si="2"/>
        <v>0.221326164874552</v>
      </c>
      <c r="AR30">
        <f t="shared" si="20"/>
        <v>7</v>
      </c>
    </row>
    <row r="31" hidden="1" spans="1:44">
      <c r="A31" s="215">
        <v>2010303</v>
      </c>
      <c r="B31" s="215" t="s">
        <v>198</v>
      </c>
      <c r="C31" s="216">
        <f t="shared" si="3"/>
        <v>0</v>
      </c>
      <c r="D31" s="222">
        <v>0</v>
      </c>
      <c r="E31" s="222">
        <v>0</v>
      </c>
      <c r="F31" s="223">
        <v>0</v>
      </c>
      <c r="G31" s="219">
        <f t="shared" si="4"/>
        <v>0</v>
      </c>
      <c r="H31" s="219">
        <f t="shared" si="5"/>
        <v>0</v>
      </c>
      <c r="I31" s="219">
        <f t="shared" si="6"/>
        <v>0</v>
      </c>
      <c r="J31" s="231">
        <f t="shared" si="7"/>
        <v>7</v>
      </c>
      <c r="K31" s="43">
        <f t="shared" si="25"/>
        <v>0</v>
      </c>
      <c r="L31" s="43">
        <f t="shared" si="8"/>
        <v>7</v>
      </c>
      <c r="M31" s="228">
        <v>2010303</v>
      </c>
      <c r="N31" s="228" t="s">
        <v>199</v>
      </c>
      <c r="O31" s="233">
        <v>0</v>
      </c>
      <c r="P31">
        <f t="shared" si="9"/>
        <v>7</v>
      </c>
      <c r="Q31">
        <f t="shared" si="16"/>
        <v>0</v>
      </c>
      <c r="T31" s="220">
        <v>20134</v>
      </c>
      <c r="U31">
        <f t="shared" si="10"/>
        <v>205</v>
      </c>
      <c r="V31">
        <f t="shared" si="11"/>
        <v>205</v>
      </c>
      <c r="W31">
        <f t="shared" si="17"/>
        <v>0</v>
      </c>
      <c r="X31">
        <v>225</v>
      </c>
      <c r="Y31">
        <f t="shared" si="12"/>
        <v>0</v>
      </c>
      <c r="Z31">
        <f t="shared" si="13"/>
        <v>0</v>
      </c>
      <c r="AA31">
        <f t="shared" si="18"/>
        <v>0</v>
      </c>
      <c r="AB31" s="228">
        <v>2010306</v>
      </c>
      <c r="AC31">
        <f t="shared" si="14"/>
        <v>0</v>
      </c>
      <c r="AD31">
        <f t="shared" si="15"/>
        <v>0</v>
      </c>
      <c r="AE31">
        <f t="shared" si="19"/>
        <v>0</v>
      </c>
      <c r="AG31" s="237">
        <v>2010301</v>
      </c>
      <c r="AH31" s="247" t="s">
        <v>195</v>
      </c>
      <c r="AI31" s="233">
        <v>6358</v>
      </c>
      <c r="AJ31" s="248">
        <f t="shared" si="22"/>
        <v>6358</v>
      </c>
      <c r="AK31" s="246">
        <f t="shared" si="23"/>
        <v>0</v>
      </c>
      <c r="AL31" s="240">
        <v>2010302</v>
      </c>
      <c r="AM31" s="241" t="s">
        <v>196</v>
      </c>
      <c r="AN31" s="242">
        <v>426</v>
      </c>
      <c r="AO31" s="242">
        <v>13456</v>
      </c>
      <c r="AP31" s="256">
        <f t="shared" si="1"/>
        <v>13030</v>
      </c>
      <c r="AQ31" s="257">
        <f t="shared" si="2"/>
        <v>30.5868544600939</v>
      </c>
      <c r="AR31">
        <f t="shared" si="20"/>
        <v>7</v>
      </c>
    </row>
    <row r="32" hidden="1" spans="1:44">
      <c r="A32" s="215">
        <v>2010304</v>
      </c>
      <c r="B32" s="215" t="s">
        <v>228</v>
      </c>
      <c r="C32" s="216">
        <f t="shared" si="3"/>
        <v>0</v>
      </c>
      <c r="D32" s="222">
        <v>0</v>
      </c>
      <c r="E32" s="222">
        <v>0</v>
      </c>
      <c r="F32" s="223">
        <v>0</v>
      </c>
      <c r="G32" s="219">
        <f t="shared" si="4"/>
        <v>0</v>
      </c>
      <c r="H32" s="219">
        <f t="shared" si="5"/>
        <v>0</v>
      </c>
      <c r="I32" s="219">
        <f t="shared" si="6"/>
        <v>0</v>
      </c>
      <c r="J32" s="231">
        <f t="shared" si="7"/>
        <v>7</v>
      </c>
      <c r="K32" s="43">
        <f t="shared" si="25"/>
        <v>0</v>
      </c>
      <c r="L32" s="43">
        <f t="shared" si="8"/>
        <v>7</v>
      </c>
      <c r="M32" s="228">
        <v>2010304</v>
      </c>
      <c r="N32" s="228" t="s">
        <v>229</v>
      </c>
      <c r="O32" s="233">
        <v>0</v>
      </c>
      <c r="P32">
        <f t="shared" si="9"/>
        <v>7</v>
      </c>
      <c r="Q32">
        <f t="shared" si="16"/>
        <v>0</v>
      </c>
      <c r="T32" s="220">
        <v>20135</v>
      </c>
      <c r="U32">
        <f t="shared" si="10"/>
        <v>0</v>
      </c>
      <c r="V32">
        <f t="shared" si="11"/>
        <v>0</v>
      </c>
      <c r="W32">
        <f t="shared" si="17"/>
        <v>0</v>
      </c>
      <c r="X32">
        <v>226</v>
      </c>
      <c r="Y32">
        <f t="shared" si="12"/>
        <v>0</v>
      </c>
      <c r="Z32">
        <f t="shared" si="13"/>
        <v>0</v>
      </c>
      <c r="AA32">
        <f t="shared" si="18"/>
        <v>0</v>
      </c>
      <c r="AB32" s="228">
        <v>2010307</v>
      </c>
      <c r="AC32">
        <f t="shared" si="14"/>
        <v>0</v>
      </c>
      <c r="AD32">
        <f t="shared" si="15"/>
        <v>0</v>
      </c>
      <c r="AE32">
        <f t="shared" si="19"/>
        <v>0</v>
      </c>
      <c r="AG32" s="237">
        <v>2010302</v>
      </c>
      <c r="AH32" s="247" t="s">
        <v>197</v>
      </c>
      <c r="AI32" s="233">
        <v>1032</v>
      </c>
      <c r="AJ32" s="248">
        <f t="shared" si="22"/>
        <v>1032</v>
      </c>
      <c r="AK32" s="246">
        <f t="shared" si="23"/>
        <v>0</v>
      </c>
      <c r="AL32" s="240">
        <v>2010303</v>
      </c>
      <c r="AM32" s="240" t="s">
        <v>198</v>
      </c>
      <c r="AN32" s="249">
        <v>0</v>
      </c>
      <c r="AO32" s="249">
        <v>0</v>
      </c>
      <c r="AP32" s="256">
        <f t="shared" si="1"/>
        <v>0</v>
      </c>
      <c r="AQ32" s="257">
        <f t="shared" si="2"/>
        <v>0</v>
      </c>
      <c r="AR32">
        <f t="shared" si="20"/>
        <v>7</v>
      </c>
    </row>
    <row r="33" hidden="1" spans="1:44">
      <c r="A33" s="220">
        <v>2010305</v>
      </c>
      <c r="B33" s="220" t="s">
        <v>230</v>
      </c>
      <c r="C33" s="216">
        <f t="shared" si="3"/>
        <v>0</v>
      </c>
      <c r="D33" s="221">
        <v>0</v>
      </c>
      <c r="E33" s="222">
        <v>0</v>
      </c>
      <c r="F33" s="223">
        <v>0</v>
      </c>
      <c r="G33" s="219">
        <f t="shared" si="4"/>
        <v>0</v>
      </c>
      <c r="H33" s="219">
        <f t="shared" si="5"/>
        <v>0</v>
      </c>
      <c r="I33" s="219">
        <f t="shared" si="6"/>
        <v>0</v>
      </c>
      <c r="J33" s="231">
        <f t="shared" si="7"/>
        <v>7</v>
      </c>
      <c r="K33" s="43">
        <f t="shared" si="25"/>
        <v>0</v>
      </c>
      <c r="L33" s="43">
        <f t="shared" si="8"/>
        <v>7</v>
      </c>
      <c r="M33" s="228">
        <v>2010305</v>
      </c>
      <c r="N33" s="228" t="s">
        <v>231</v>
      </c>
      <c r="O33" s="233">
        <v>0</v>
      </c>
      <c r="P33">
        <f t="shared" si="9"/>
        <v>7</v>
      </c>
      <c r="Q33">
        <f t="shared" si="16"/>
        <v>0</v>
      </c>
      <c r="T33" s="220">
        <v>20136</v>
      </c>
      <c r="U33">
        <f t="shared" si="10"/>
        <v>126</v>
      </c>
      <c r="V33">
        <f t="shared" si="11"/>
        <v>126</v>
      </c>
      <c r="W33">
        <f t="shared" si="17"/>
        <v>0</v>
      </c>
      <c r="X33">
        <v>227</v>
      </c>
      <c r="Y33">
        <f t="shared" si="12"/>
        <v>0</v>
      </c>
      <c r="Z33">
        <f t="shared" si="13"/>
        <v>0</v>
      </c>
      <c r="AA33">
        <f t="shared" si="18"/>
        <v>0</v>
      </c>
      <c r="AB33" s="228">
        <v>2010308</v>
      </c>
      <c r="AC33">
        <f t="shared" si="14"/>
        <v>-3</v>
      </c>
      <c r="AD33">
        <f t="shared" si="15"/>
        <v>-3</v>
      </c>
      <c r="AE33">
        <f t="shared" si="19"/>
        <v>0</v>
      </c>
      <c r="AG33" s="237">
        <v>2010303</v>
      </c>
      <c r="AH33" s="247" t="s">
        <v>199</v>
      </c>
      <c r="AI33" s="233">
        <v>0</v>
      </c>
      <c r="AJ33" s="248">
        <f t="shared" si="22"/>
        <v>0</v>
      </c>
      <c r="AK33" s="246">
        <f t="shared" si="23"/>
        <v>0</v>
      </c>
      <c r="AL33" s="240">
        <v>2010304</v>
      </c>
      <c r="AM33" s="240" t="s">
        <v>228</v>
      </c>
      <c r="AN33" s="249">
        <v>0</v>
      </c>
      <c r="AO33" s="249">
        <v>0</v>
      </c>
      <c r="AP33" s="256">
        <f t="shared" si="1"/>
        <v>0</v>
      </c>
      <c r="AQ33" s="257">
        <f t="shared" si="2"/>
        <v>0</v>
      </c>
      <c r="AR33">
        <f t="shared" si="20"/>
        <v>7</v>
      </c>
    </row>
    <row r="34" hidden="1" spans="1:44">
      <c r="A34" s="220">
        <v>2010306</v>
      </c>
      <c r="B34" s="220" t="s">
        <v>232</v>
      </c>
      <c r="C34" s="216">
        <f t="shared" si="3"/>
        <v>0</v>
      </c>
      <c r="D34" s="221">
        <v>0</v>
      </c>
      <c r="E34" s="222">
        <v>0</v>
      </c>
      <c r="F34" s="223">
        <v>0</v>
      </c>
      <c r="G34" s="219">
        <f t="shared" si="4"/>
        <v>0</v>
      </c>
      <c r="H34" s="219">
        <f t="shared" si="5"/>
        <v>0</v>
      </c>
      <c r="I34" s="219">
        <f t="shared" si="6"/>
        <v>0</v>
      </c>
      <c r="J34" s="231">
        <f t="shared" si="7"/>
        <v>7</v>
      </c>
      <c r="K34" s="43">
        <f t="shared" si="25"/>
        <v>0</v>
      </c>
      <c r="L34" s="43">
        <f t="shared" si="8"/>
        <v>7</v>
      </c>
      <c r="M34" s="228">
        <v>2010306</v>
      </c>
      <c r="N34" s="228" t="s">
        <v>233</v>
      </c>
      <c r="O34" s="233">
        <v>0</v>
      </c>
      <c r="P34">
        <f t="shared" si="9"/>
        <v>7</v>
      </c>
      <c r="Q34">
        <f t="shared" si="16"/>
        <v>0</v>
      </c>
      <c r="T34" s="220">
        <v>20199</v>
      </c>
      <c r="U34">
        <f t="shared" si="10"/>
        <v>21789</v>
      </c>
      <c r="V34">
        <f t="shared" si="11"/>
        <v>21789</v>
      </c>
      <c r="W34">
        <f t="shared" si="17"/>
        <v>0</v>
      </c>
      <c r="X34">
        <v>228</v>
      </c>
      <c r="Y34">
        <f t="shared" si="12"/>
        <v>0</v>
      </c>
      <c r="Z34">
        <f t="shared" si="13"/>
        <v>0</v>
      </c>
      <c r="AA34">
        <f t="shared" si="18"/>
        <v>0</v>
      </c>
      <c r="AB34" s="228">
        <v>2010309</v>
      </c>
      <c r="AC34">
        <f t="shared" si="14"/>
        <v>0</v>
      </c>
      <c r="AD34">
        <f t="shared" si="15"/>
        <v>0</v>
      </c>
      <c r="AE34">
        <f t="shared" si="19"/>
        <v>0</v>
      </c>
      <c r="AG34" s="237">
        <v>2010304</v>
      </c>
      <c r="AH34" s="247" t="s">
        <v>229</v>
      </c>
      <c r="AI34" s="233">
        <v>0</v>
      </c>
      <c r="AJ34" s="248">
        <f t="shared" si="22"/>
        <v>0</v>
      </c>
      <c r="AK34" s="246">
        <f t="shared" si="23"/>
        <v>0</v>
      </c>
      <c r="AL34" s="240">
        <v>2010305</v>
      </c>
      <c r="AM34" s="240" t="s">
        <v>230</v>
      </c>
      <c r="AN34" s="249">
        <v>0</v>
      </c>
      <c r="AO34" s="249">
        <v>0</v>
      </c>
      <c r="AP34" s="256">
        <f t="shared" si="1"/>
        <v>0</v>
      </c>
      <c r="AQ34" s="257">
        <f t="shared" si="2"/>
        <v>0</v>
      </c>
      <c r="AR34">
        <f t="shared" si="20"/>
        <v>7</v>
      </c>
    </row>
    <row r="35" hidden="1" spans="1:44">
      <c r="A35" s="220">
        <v>2010307</v>
      </c>
      <c r="B35" s="220" t="s">
        <v>234</v>
      </c>
      <c r="C35" s="216">
        <f t="shared" si="3"/>
        <v>0</v>
      </c>
      <c r="D35" s="221">
        <v>0</v>
      </c>
      <c r="E35" s="222">
        <v>0</v>
      </c>
      <c r="F35" s="223">
        <v>0</v>
      </c>
      <c r="G35" s="219">
        <f t="shared" si="4"/>
        <v>0</v>
      </c>
      <c r="H35" s="219">
        <f t="shared" si="5"/>
        <v>0</v>
      </c>
      <c r="I35" s="219">
        <f t="shared" si="6"/>
        <v>0</v>
      </c>
      <c r="J35" s="231">
        <f t="shared" si="7"/>
        <v>7</v>
      </c>
      <c r="K35" s="43">
        <f t="shared" si="25"/>
        <v>0</v>
      </c>
      <c r="L35" s="43">
        <f t="shared" si="8"/>
        <v>7</v>
      </c>
      <c r="M35" s="228">
        <v>2010307</v>
      </c>
      <c r="N35" s="228" t="s">
        <v>235</v>
      </c>
      <c r="O35" s="233">
        <v>0</v>
      </c>
      <c r="P35">
        <f t="shared" si="9"/>
        <v>7</v>
      </c>
      <c r="Q35">
        <f t="shared" si="16"/>
        <v>0</v>
      </c>
      <c r="T35" s="220">
        <v>20201</v>
      </c>
      <c r="U35">
        <f t="shared" si="10"/>
        <v>0</v>
      </c>
      <c r="V35">
        <f t="shared" si="11"/>
        <v>0</v>
      </c>
      <c r="W35">
        <f t="shared" si="17"/>
        <v>0</v>
      </c>
      <c r="X35">
        <v>229</v>
      </c>
      <c r="Y35">
        <f t="shared" si="12"/>
        <v>2445</v>
      </c>
      <c r="Z35">
        <f t="shared" si="13"/>
        <v>2445</v>
      </c>
      <c r="AA35">
        <f t="shared" si="18"/>
        <v>0</v>
      </c>
      <c r="AB35" s="228">
        <v>2010350</v>
      </c>
      <c r="AC35">
        <f t="shared" si="14"/>
        <v>0</v>
      </c>
      <c r="AD35">
        <f t="shared" si="15"/>
        <v>0</v>
      </c>
      <c r="AE35">
        <f t="shared" si="19"/>
        <v>0</v>
      </c>
      <c r="AG35" s="237">
        <v>2010305</v>
      </c>
      <c r="AH35" s="247" t="s">
        <v>231</v>
      </c>
      <c r="AI35" s="233">
        <v>0</v>
      </c>
      <c r="AJ35" s="248">
        <f t="shared" si="22"/>
        <v>0</v>
      </c>
      <c r="AK35" s="246">
        <f t="shared" si="23"/>
        <v>0</v>
      </c>
      <c r="AL35" s="240">
        <v>2010306</v>
      </c>
      <c r="AM35" s="240" t="s">
        <v>232</v>
      </c>
      <c r="AN35" s="249">
        <v>0</v>
      </c>
      <c r="AO35" s="249">
        <v>0</v>
      </c>
      <c r="AP35" s="256">
        <f t="shared" si="1"/>
        <v>0</v>
      </c>
      <c r="AQ35" s="257">
        <f t="shared" si="2"/>
        <v>0</v>
      </c>
      <c r="AR35">
        <f t="shared" si="20"/>
        <v>7</v>
      </c>
    </row>
    <row r="36" customHeight="1" spans="1:44">
      <c r="A36" s="215">
        <v>2010308</v>
      </c>
      <c r="B36" s="215" t="s">
        <v>236</v>
      </c>
      <c r="C36" s="216">
        <f t="shared" si="3"/>
        <v>19</v>
      </c>
      <c r="D36" s="217">
        <v>0</v>
      </c>
      <c r="E36" s="217">
        <v>4</v>
      </c>
      <c r="F36" s="218">
        <v>-3</v>
      </c>
      <c r="G36" s="219">
        <f t="shared" si="4"/>
        <v>-1.15789473684211</v>
      </c>
      <c r="H36" s="219"/>
      <c r="I36" s="219">
        <f t="shared" si="6"/>
        <v>-0.75</v>
      </c>
      <c r="J36" s="231">
        <f t="shared" si="7"/>
        <v>7</v>
      </c>
      <c r="K36" s="43">
        <f t="shared" si="25"/>
        <v>20</v>
      </c>
      <c r="L36" s="43">
        <f t="shared" si="8"/>
        <v>7</v>
      </c>
      <c r="M36" s="228">
        <v>2010308</v>
      </c>
      <c r="N36" s="228" t="s">
        <v>237</v>
      </c>
      <c r="O36" s="233">
        <v>-3</v>
      </c>
      <c r="P36">
        <f t="shared" si="9"/>
        <v>7</v>
      </c>
      <c r="Q36">
        <f t="shared" si="16"/>
        <v>0</v>
      </c>
      <c r="T36" s="220">
        <v>20202</v>
      </c>
      <c r="U36">
        <f t="shared" si="10"/>
        <v>0</v>
      </c>
      <c r="V36">
        <f t="shared" si="11"/>
        <v>0</v>
      </c>
      <c r="W36">
        <f t="shared" si="17"/>
        <v>0</v>
      </c>
      <c r="X36">
        <v>230</v>
      </c>
      <c r="Y36">
        <f t="shared" si="12"/>
        <v>0</v>
      </c>
      <c r="Z36">
        <f t="shared" si="13"/>
        <v>0</v>
      </c>
      <c r="AA36">
        <f t="shared" si="18"/>
        <v>0</v>
      </c>
      <c r="AB36" s="228">
        <v>2010399</v>
      </c>
      <c r="AC36">
        <f t="shared" si="14"/>
        <v>722</v>
      </c>
      <c r="AD36">
        <f t="shared" si="15"/>
        <v>722</v>
      </c>
      <c r="AE36">
        <f t="shared" si="19"/>
        <v>0</v>
      </c>
      <c r="AG36" s="237">
        <v>2010306</v>
      </c>
      <c r="AH36" s="247" t="s">
        <v>233</v>
      </c>
      <c r="AI36" s="233">
        <v>0</v>
      </c>
      <c r="AJ36" s="248">
        <f t="shared" si="22"/>
        <v>0</v>
      </c>
      <c r="AK36" s="246">
        <f t="shared" si="23"/>
        <v>0</v>
      </c>
      <c r="AL36" s="240">
        <v>2010307</v>
      </c>
      <c r="AM36" s="240" t="s">
        <v>234</v>
      </c>
      <c r="AN36" s="249">
        <v>0</v>
      </c>
      <c r="AO36" s="249">
        <v>0</v>
      </c>
      <c r="AP36" s="256">
        <f t="shared" si="1"/>
        <v>0</v>
      </c>
      <c r="AQ36" s="257">
        <f t="shared" si="2"/>
        <v>0</v>
      </c>
      <c r="AR36">
        <f t="shared" si="20"/>
        <v>7</v>
      </c>
    </row>
    <row r="37" hidden="1" spans="1:44">
      <c r="A37" s="220">
        <v>2010309</v>
      </c>
      <c r="B37" s="220" t="s">
        <v>238</v>
      </c>
      <c r="C37" s="216">
        <f t="shared" si="3"/>
        <v>0</v>
      </c>
      <c r="D37" s="221">
        <v>0</v>
      </c>
      <c r="E37" s="222">
        <v>0</v>
      </c>
      <c r="F37" s="223">
        <v>0</v>
      </c>
      <c r="G37" s="219">
        <f t="shared" si="4"/>
        <v>0</v>
      </c>
      <c r="H37" s="219">
        <f t="shared" si="5"/>
        <v>0</v>
      </c>
      <c r="I37" s="219">
        <f t="shared" si="6"/>
        <v>0</v>
      </c>
      <c r="J37" s="231">
        <f t="shared" si="7"/>
        <v>7</v>
      </c>
      <c r="K37" s="43">
        <f t="shared" si="25"/>
        <v>0</v>
      </c>
      <c r="L37" s="43">
        <f t="shared" si="8"/>
        <v>7</v>
      </c>
      <c r="M37" s="228">
        <v>2010309</v>
      </c>
      <c r="N37" s="228" t="s">
        <v>239</v>
      </c>
      <c r="O37" s="233">
        <v>0</v>
      </c>
      <c r="P37">
        <f t="shared" si="9"/>
        <v>7</v>
      </c>
      <c r="Q37">
        <f t="shared" si="16"/>
        <v>0</v>
      </c>
      <c r="T37" s="220">
        <v>20203</v>
      </c>
      <c r="U37">
        <f t="shared" si="10"/>
        <v>0</v>
      </c>
      <c r="V37">
        <f t="shared" si="11"/>
        <v>0</v>
      </c>
      <c r="W37">
        <f t="shared" si="17"/>
        <v>0</v>
      </c>
      <c r="X37">
        <v>231</v>
      </c>
      <c r="Y37">
        <f t="shared" si="12"/>
        <v>0</v>
      </c>
      <c r="Z37">
        <f t="shared" si="13"/>
        <v>0</v>
      </c>
      <c r="AA37">
        <f t="shared" si="18"/>
        <v>0</v>
      </c>
      <c r="AB37" s="228">
        <v>2010401</v>
      </c>
      <c r="AC37">
        <f t="shared" si="14"/>
        <v>615</v>
      </c>
      <c r="AD37">
        <f t="shared" si="15"/>
        <v>615</v>
      </c>
      <c r="AE37">
        <f t="shared" si="19"/>
        <v>0</v>
      </c>
      <c r="AG37" s="237">
        <v>2010307</v>
      </c>
      <c r="AH37" s="247" t="s">
        <v>235</v>
      </c>
      <c r="AI37" s="233">
        <v>0</v>
      </c>
      <c r="AJ37" s="248">
        <f t="shared" si="22"/>
        <v>0</v>
      </c>
      <c r="AK37" s="246">
        <f t="shared" si="23"/>
        <v>0</v>
      </c>
      <c r="AL37" s="240">
        <v>2010308</v>
      </c>
      <c r="AM37" s="241" t="s">
        <v>236</v>
      </c>
      <c r="AN37" s="242">
        <v>0</v>
      </c>
      <c r="AO37" s="242">
        <v>4</v>
      </c>
      <c r="AP37" s="256">
        <f t="shared" si="1"/>
        <v>4</v>
      </c>
      <c r="AQ37" s="257">
        <f t="shared" si="2"/>
        <v>0</v>
      </c>
      <c r="AR37">
        <f t="shared" si="20"/>
        <v>7</v>
      </c>
    </row>
    <row r="38" hidden="1" spans="1:44">
      <c r="A38" s="220">
        <v>2010350</v>
      </c>
      <c r="B38" s="220" t="s">
        <v>212</v>
      </c>
      <c r="C38" s="216">
        <f t="shared" si="3"/>
        <v>0</v>
      </c>
      <c r="D38" s="221">
        <v>0</v>
      </c>
      <c r="E38" s="222">
        <v>0</v>
      </c>
      <c r="F38" s="223">
        <v>0</v>
      </c>
      <c r="G38" s="219">
        <f t="shared" si="4"/>
        <v>0</v>
      </c>
      <c r="H38" s="219">
        <f t="shared" si="5"/>
        <v>0</v>
      </c>
      <c r="I38" s="219">
        <f t="shared" si="6"/>
        <v>0</v>
      </c>
      <c r="J38" s="231">
        <f t="shared" si="7"/>
        <v>7</v>
      </c>
      <c r="K38" s="43">
        <f t="shared" si="25"/>
        <v>0</v>
      </c>
      <c r="L38" s="43">
        <f t="shared" si="8"/>
        <v>7</v>
      </c>
      <c r="M38" s="228">
        <v>2010350</v>
      </c>
      <c r="N38" s="228" t="s">
        <v>213</v>
      </c>
      <c r="O38" s="233">
        <v>0</v>
      </c>
      <c r="P38">
        <f t="shared" si="9"/>
        <v>7</v>
      </c>
      <c r="Q38">
        <f t="shared" si="16"/>
        <v>0</v>
      </c>
      <c r="T38" s="220">
        <v>20204</v>
      </c>
      <c r="U38">
        <f t="shared" si="10"/>
        <v>0</v>
      </c>
      <c r="V38">
        <f t="shared" si="11"/>
        <v>0</v>
      </c>
      <c r="W38">
        <f t="shared" si="17"/>
        <v>0</v>
      </c>
      <c r="X38">
        <v>232</v>
      </c>
      <c r="Y38">
        <f t="shared" si="12"/>
        <v>1756</v>
      </c>
      <c r="Z38">
        <f t="shared" si="13"/>
        <v>1756</v>
      </c>
      <c r="AA38">
        <f t="shared" si="18"/>
        <v>0</v>
      </c>
      <c r="AB38" s="228">
        <v>2010402</v>
      </c>
      <c r="AC38">
        <f t="shared" si="14"/>
        <v>40</v>
      </c>
      <c r="AD38">
        <f t="shared" si="15"/>
        <v>40</v>
      </c>
      <c r="AE38">
        <f t="shared" si="19"/>
        <v>0</v>
      </c>
      <c r="AG38" s="237">
        <v>2010308</v>
      </c>
      <c r="AH38" s="247" t="s">
        <v>237</v>
      </c>
      <c r="AI38" s="233">
        <v>19</v>
      </c>
      <c r="AJ38" s="248">
        <f t="shared" si="22"/>
        <v>19</v>
      </c>
      <c r="AK38" s="246">
        <f t="shared" si="23"/>
        <v>0</v>
      </c>
      <c r="AL38" s="240">
        <v>2010309</v>
      </c>
      <c r="AM38" s="240" t="s">
        <v>238</v>
      </c>
      <c r="AN38" s="249">
        <v>0</v>
      </c>
      <c r="AO38" s="249">
        <v>0</v>
      </c>
      <c r="AP38" s="256">
        <f t="shared" si="1"/>
        <v>0</v>
      </c>
      <c r="AQ38" s="257">
        <f t="shared" si="2"/>
        <v>0</v>
      </c>
      <c r="AR38">
        <f t="shared" si="20"/>
        <v>7</v>
      </c>
    </row>
    <row r="39" customHeight="1" spans="1:44">
      <c r="A39" s="215">
        <v>2010399</v>
      </c>
      <c r="B39" s="215" t="s">
        <v>240</v>
      </c>
      <c r="C39" s="216">
        <f t="shared" si="3"/>
        <v>639</v>
      </c>
      <c r="D39" s="217">
        <v>712</v>
      </c>
      <c r="E39" s="217">
        <v>719</v>
      </c>
      <c r="F39" s="218">
        <v>722</v>
      </c>
      <c r="G39" s="219">
        <f t="shared" si="4"/>
        <v>0.129890453834116</v>
      </c>
      <c r="H39" s="219">
        <f t="shared" si="5"/>
        <v>1.01404494382022</v>
      </c>
      <c r="I39" s="219">
        <f t="shared" si="6"/>
        <v>1.00417246175243</v>
      </c>
      <c r="J39" s="231">
        <f t="shared" si="7"/>
        <v>7</v>
      </c>
      <c r="K39" s="43">
        <f t="shared" si="25"/>
        <v>2792</v>
      </c>
      <c r="L39" s="43">
        <f t="shared" si="8"/>
        <v>7</v>
      </c>
      <c r="M39" s="228">
        <v>2010399</v>
      </c>
      <c r="N39" s="228" t="s">
        <v>241</v>
      </c>
      <c r="O39" s="233">
        <v>722</v>
      </c>
      <c r="P39">
        <f t="shared" si="9"/>
        <v>7</v>
      </c>
      <c r="Q39">
        <f t="shared" si="16"/>
        <v>0</v>
      </c>
      <c r="T39" s="220">
        <v>20205</v>
      </c>
      <c r="U39">
        <f t="shared" si="10"/>
        <v>0</v>
      </c>
      <c r="V39">
        <f t="shared" si="11"/>
        <v>0</v>
      </c>
      <c r="W39">
        <f t="shared" si="17"/>
        <v>0</v>
      </c>
      <c r="X39">
        <v>233</v>
      </c>
      <c r="Y39">
        <f t="shared" si="12"/>
        <v>30</v>
      </c>
      <c r="Z39">
        <f t="shared" si="13"/>
        <v>30</v>
      </c>
      <c r="AA39">
        <f t="shared" si="18"/>
        <v>0</v>
      </c>
      <c r="AB39" s="228">
        <v>2010403</v>
      </c>
      <c r="AC39">
        <f t="shared" si="14"/>
        <v>0</v>
      </c>
      <c r="AD39">
        <f t="shared" si="15"/>
        <v>0</v>
      </c>
      <c r="AE39">
        <f t="shared" si="19"/>
        <v>0</v>
      </c>
      <c r="AG39" s="237">
        <v>2010309</v>
      </c>
      <c r="AH39" s="247" t="s">
        <v>239</v>
      </c>
      <c r="AI39" s="233">
        <v>0</v>
      </c>
      <c r="AJ39" s="248">
        <f t="shared" si="22"/>
        <v>0</v>
      </c>
      <c r="AK39" s="246">
        <f t="shared" si="23"/>
        <v>0</v>
      </c>
      <c r="AL39" s="240">
        <v>2010350</v>
      </c>
      <c r="AM39" s="240" t="s">
        <v>212</v>
      </c>
      <c r="AN39" s="249">
        <v>0</v>
      </c>
      <c r="AO39" s="249">
        <v>0</v>
      </c>
      <c r="AP39" s="256">
        <f t="shared" si="1"/>
        <v>0</v>
      </c>
      <c r="AQ39" s="257">
        <f t="shared" si="2"/>
        <v>0</v>
      </c>
      <c r="AR39">
        <f t="shared" si="20"/>
        <v>7</v>
      </c>
    </row>
    <row r="40" hidden="1" customHeight="1" spans="1:44">
      <c r="A40" s="215">
        <v>20104</v>
      </c>
      <c r="B40" s="215" t="s">
        <v>242</v>
      </c>
      <c r="C40" s="216">
        <f t="shared" si="3"/>
        <v>719</v>
      </c>
      <c r="D40" s="217">
        <v>691</v>
      </c>
      <c r="E40" s="217">
        <v>769</v>
      </c>
      <c r="F40" s="218">
        <v>754</v>
      </c>
      <c r="G40" s="219">
        <f t="shared" si="4"/>
        <v>0.0486787204450625</v>
      </c>
      <c r="H40" s="219">
        <f t="shared" si="5"/>
        <v>1.09117221418234</v>
      </c>
      <c r="I40" s="219">
        <f t="shared" si="6"/>
        <v>0.980494148244473</v>
      </c>
      <c r="J40" s="231">
        <f t="shared" si="7"/>
        <v>5</v>
      </c>
      <c r="K40" s="43">
        <f t="shared" si="25"/>
        <v>2933</v>
      </c>
      <c r="L40" s="43">
        <f t="shared" si="8"/>
        <v>5</v>
      </c>
      <c r="M40" s="228">
        <v>20104</v>
      </c>
      <c r="N40" s="229" t="s">
        <v>243</v>
      </c>
      <c r="O40" s="232">
        <f>SUM(O41:O51)</f>
        <v>754</v>
      </c>
      <c r="P40">
        <f t="shared" si="9"/>
        <v>5</v>
      </c>
      <c r="Q40">
        <f t="shared" si="16"/>
        <v>201</v>
      </c>
      <c r="T40" s="220">
        <v>20206</v>
      </c>
      <c r="U40">
        <f t="shared" si="10"/>
        <v>0</v>
      </c>
      <c r="V40">
        <f t="shared" si="11"/>
        <v>0</v>
      </c>
      <c r="W40">
        <f t="shared" si="17"/>
        <v>0</v>
      </c>
      <c r="X40">
        <v>234</v>
      </c>
      <c r="Y40">
        <f t="shared" si="12"/>
        <v>0</v>
      </c>
      <c r="Z40">
        <f t="shared" si="13"/>
        <v>0</v>
      </c>
      <c r="AA40">
        <f t="shared" si="18"/>
        <v>0</v>
      </c>
      <c r="AB40" s="228">
        <v>2010404</v>
      </c>
      <c r="AC40">
        <f t="shared" si="14"/>
        <v>0</v>
      </c>
      <c r="AD40">
        <f t="shared" si="15"/>
        <v>0</v>
      </c>
      <c r="AE40">
        <f t="shared" si="19"/>
        <v>0</v>
      </c>
      <c r="AG40" s="237">
        <v>2010350</v>
      </c>
      <c r="AH40" s="247" t="s">
        <v>213</v>
      </c>
      <c r="AI40" s="233">
        <v>0</v>
      </c>
      <c r="AJ40" s="248">
        <f t="shared" si="22"/>
        <v>0</v>
      </c>
      <c r="AK40" s="246">
        <f t="shared" si="23"/>
        <v>0</v>
      </c>
      <c r="AL40" s="240">
        <v>2010399</v>
      </c>
      <c r="AM40" s="241" t="s">
        <v>240</v>
      </c>
      <c r="AN40" s="242">
        <v>712</v>
      </c>
      <c r="AO40" s="242">
        <v>719</v>
      </c>
      <c r="AP40" s="256">
        <f t="shared" si="1"/>
        <v>7</v>
      </c>
      <c r="AQ40" s="257">
        <f t="shared" si="2"/>
        <v>0.0098314606741573</v>
      </c>
      <c r="AR40">
        <f t="shared" si="20"/>
        <v>7</v>
      </c>
    </row>
    <row r="41" customHeight="1" spans="1:44">
      <c r="A41" s="215">
        <v>2010401</v>
      </c>
      <c r="B41" s="215" t="s">
        <v>194</v>
      </c>
      <c r="C41" s="216">
        <f t="shared" si="3"/>
        <v>630</v>
      </c>
      <c r="D41" s="217">
        <v>691</v>
      </c>
      <c r="E41" s="217">
        <v>627</v>
      </c>
      <c r="F41" s="218">
        <v>615</v>
      </c>
      <c r="G41" s="219">
        <f t="shared" si="4"/>
        <v>-0.0238095238095238</v>
      </c>
      <c r="H41" s="219">
        <f t="shared" si="5"/>
        <v>0.890014471780029</v>
      </c>
      <c r="I41" s="219">
        <f t="shared" si="6"/>
        <v>0.980861244019139</v>
      </c>
      <c r="J41" s="231">
        <f t="shared" si="7"/>
        <v>7</v>
      </c>
      <c r="K41" s="43">
        <f t="shared" ref="K41:K52" si="26">SUM(C41:F41)</f>
        <v>2563</v>
      </c>
      <c r="L41" s="43">
        <f t="shared" si="8"/>
        <v>7</v>
      </c>
      <c r="M41" s="228">
        <v>2010401</v>
      </c>
      <c r="N41" s="228" t="s">
        <v>195</v>
      </c>
      <c r="O41" s="233">
        <v>615</v>
      </c>
      <c r="P41">
        <f t="shared" si="9"/>
        <v>7</v>
      </c>
      <c r="Q41">
        <f t="shared" si="16"/>
        <v>0</v>
      </c>
      <c r="T41" s="220">
        <v>20207</v>
      </c>
      <c r="U41">
        <f t="shared" si="10"/>
        <v>0</v>
      </c>
      <c r="V41">
        <f t="shared" si="11"/>
        <v>0</v>
      </c>
      <c r="W41">
        <f t="shared" si="17"/>
        <v>0</v>
      </c>
      <c r="X41">
        <v>235</v>
      </c>
      <c r="Y41">
        <f t="shared" si="12"/>
        <v>0</v>
      </c>
      <c r="Z41">
        <f t="shared" si="13"/>
        <v>0</v>
      </c>
      <c r="AA41">
        <f t="shared" si="18"/>
        <v>0</v>
      </c>
      <c r="AB41" s="228">
        <v>2010405</v>
      </c>
      <c r="AC41">
        <f t="shared" si="14"/>
        <v>0</v>
      </c>
      <c r="AD41">
        <f t="shared" si="15"/>
        <v>0</v>
      </c>
      <c r="AE41">
        <f t="shared" si="19"/>
        <v>0</v>
      </c>
      <c r="AG41" s="237">
        <v>2010399</v>
      </c>
      <c r="AH41" s="247" t="s">
        <v>241</v>
      </c>
      <c r="AI41" s="233">
        <v>639</v>
      </c>
      <c r="AJ41" s="248">
        <f t="shared" si="22"/>
        <v>639</v>
      </c>
      <c r="AK41" s="246">
        <f t="shared" si="23"/>
        <v>0</v>
      </c>
      <c r="AL41" s="240">
        <v>20104</v>
      </c>
      <c r="AM41" s="241" t="s">
        <v>242</v>
      </c>
      <c r="AN41" s="242">
        <v>691</v>
      </c>
      <c r="AO41" s="242">
        <v>769</v>
      </c>
      <c r="AP41" s="256">
        <f t="shared" si="1"/>
        <v>78</v>
      </c>
      <c r="AQ41" s="257">
        <f t="shared" si="2"/>
        <v>0.11287988422576</v>
      </c>
      <c r="AR41">
        <f t="shared" si="20"/>
        <v>5</v>
      </c>
    </row>
    <row r="42" customHeight="1" spans="1:44">
      <c r="A42" s="220">
        <v>2010402</v>
      </c>
      <c r="B42" s="220" t="s">
        <v>196</v>
      </c>
      <c r="C42" s="216">
        <f t="shared" si="3"/>
        <v>0</v>
      </c>
      <c r="D42" s="224">
        <v>0</v>
      </c>
      <c r="E42" s="217">
        <v>40</v>
      </c>
      <c r="F42" s="218">
        <v>40</v>
      </c>
      <c r="G42" s="219"/>
      <c r="H42" s="219"/>
      <c r="I42" s="219">
        <f t="shared" si="6"/>
        <v>1</v>
      </c>
      <c r="J42" s="231">
        <f t="shared" si="7"/>
        <v>7</v>
      </c>
      <c r="K42" s="43">
        <f t="shared" si="26"/>
        <v>80</v>
      </c>
      <c r="L42" s="43">
        <f t="shared" si="8"/>
        <v>7</v>
      </c>
      <c r="M42" s="228">
        <v>2010402</v>
      </c>
      <c r="N42" s="228" t="s">
        <v>197</v>
      </c>
      <c r="O42" s="233">
        <v>40</v>
      </c>
      <c r="P42">
        <f t="shared" si="9"/>
        <v>7</v>
      </c>
      <c r="Q42">
        <f t="shared" si="16"/>
        <v>0</v>
      </c>
      <c r="T42" s="220">
        <v>20299</v>
      </c>
      <c r="U42">
        <f t="shared" si="10"/>
        <v>0</v>
      </c>
      <c r="V42">
        <f t="shared" si="11"/>
        <v>0</v>
      </c>
      <c r="W42">
        <f t="shared" si="17"/>
        <v>0</v>
      </c>
      <c r="Y42">
        <f t="shared" si="12"/>
        <v>0</v>
      </c>
      <c r="AB42" s="228">
        <v>2010406</v>
      </c>
      <c r="AC42">
        <f t="shared" si="14"/>
        <v>0</v>
      </c>
      <c r="AD42">
        <f t="shared" si="15"/>
        <v>0</v>
      </c>
      <c r="AE42">
        <f t="shared" si="19"/>
        <v>0</v>
      </c>
      <c r="AG42" s="237">
        <v>20104</v>
      </c>
      <c r="AH42" s="238" t="s">
        <v>243</v>
      </c>
      <c r="AI42" s="232">
        <f>SUM(AI43:AI53)</f>
        <v>719</v>
      </c>
      <c r="AJ42" s="239">
        <f t="shared" si="22"/>
        <v>719</v>
      </c>
      <c r="AK42" s="246">
        <f t="shared" si="23"/>
        <v>0</v>
      </c>
      <c r="AL42" s="240">
        <v>2010401</v>
      </c>
      <c r="AM42" s="241" t="s">
        <v>194</v>
      </c>
      <c r="AN42" s="242">
        <v>691</v>
      </c>
      <c r="AO42" s="242">
        <v>627</v>
      </c>
      <c r="AP42" s="256">
        <f t="shared" si="1"/>
        <v>-64</v>
      </c>
      <c r="AQ42" s="257">
        <f t="shared" si="2"/>
        <v>-0.0926193921852388</v>
      </c>
      <c r="AR42">
        <f t="shared" si="20"/>
        <v>7</v>
      </c>
    </row>
    <row r="43" hidden="1" spans="1:44">
      <c r="A43" s="220">
        <v>2010403</v>
      </c>
      <c r="B43" s="220" t="s">
        <v>198</v>
      </c>
      <c r="C43" s="216">
        <f t="shared" si="3"/>
        <v>0</v>
      </c>
      <c r="D43" s="221">
        <v>0</v>
      </c>
      <c r="E43" s="222">
        <v>0</v>
      </c>
      <c r="F43" s="223">
        <v>0</v>
      </c>
      <c r="G43" s="219">
        <f t="shared" si="4"/>
        <v>0</v>
      </c>
      <c r="H43" s="219">
        <f t="shared" si="5"/>
        <v>0</v>
      </c>
      <c r="I43" s="219">
        <f t="shared" si="6"/>
        <v>0</v>
      </c>
      <c r="J43" s="231">
        <f t="shared" si="7"/>
        <v>7</v>
      </c>
      <c r="K43" s="43">
        <f t="shared" si="26"/>
        <v>0</v>
      </c>
      <c r="L43" s="43">
        <f t="shared" si="8"/>
        <v>7</v>
      </c>
      <c r="M43" s="228">
        <v>2010403</v>
      </c>
      <c r="N43" s="228" t="s">
        <v>199</v>
      </c>
      <c r="O43" s="233">
        <v>0</v>
      </c>
      <c r="P43">
        <f t="shared" si="9"/>
        <v>7</v>
      </c>
      <c r="Q43">
        <f t="shared" si="16"/>
        <v>0</v>
      </c>
      <c r="T43" s="220">
        <v>20301</v>
      </c>
      <c r="U43">
        <f t="shared" si="10"/>
        <v>0</v>
      </c>
      <c r="V43">
        <f t="shared" si="11"/>
        <v>0</v>
      </c>
      <c r="W43">
        <f t="shared" si="17"/>
        <v>0</v>
      </c>
      <c r="Y43">
        <f t="shared" si="12"/>
        <v>0</v>
      </c>
      <c r="AB43" s="228">
        <v>2010407</v>
      </c>
      <c r="AC43">
        <f t="shared" si="14"/>
        <v>0</v>
      </c>
      <c r="AD43">
        <f t="shared" si="15"/>
        <v>0</v>
      </c>
      <c r="AE43">
        <f t="shared" si="19"/>
        <v>0</v>
      </c>
      <c r="AG43" s="237">
        <v>2010401</v>
      </c>
      <c r="AH43" s="247" t="s">
        <v>195</v>
      </c>
      <c r="AI43" s="233">
        <v>630</v>
      </c>
      <c r="AJ43" s="248">
        <f t="shared" si="22"/>
        <v>630</v>
      </c>
      <c r="AK43" s="246">
        <f t="shared" si="23"/>
        <v>0</v>
      </c>
      <c r="AL43" s="240">
        <v>2010402</v>
      </c>
      <c r="AM43" s="241" t="s">
        <v>196</v>
      </c>
      <c r="AN43" s="242">
        <v>0</v>
      </c>
      <c r="AO43" s="242">
        <v>40</v>
      </c>
      <c r="AP43" s="256">
        <f t="shared" si="1"/>
        <v>40</v>
      </c>
      <c r="AQ43" s="257">
        <f t="shared" si="2"/>
        <v>0</v>
      </c>
      <c r="AR43">
        <f t="shared" si="20"/>
        <v>7</v>
      </c>
    </row>
    <row r="44" hidden="1" spans="1:44">
      <c r="A44" s="220">
        <v>2010404</v>
      </c>
      <c r="B44" s="220" t="s">
        <v>244</v>
      </c>
      <c r="C44" s="216">
        <f t="shared" si="3"/>
        <v>0</v>
      </c>
      <c r="D44" s="221">
        <v>0</v>
      </c>
      <c r="E44" s="222">
        <v>0</v>
      </c>
      <c r="F44" s="223">
        <v>0</v>
      </c>
      <c r="G44" s="219">
        <f t="shared" si="4"/>
        <v>0</v>
      </c>
      <c r="H44" s="219">
        <f t="shared" si="5"/>
        <v>0</v>
      </c>
      <c r="I44" s="219">
        <f t="shared" si="6"/>
        <v>0</v>
      </c>
      <c r="J44" s="231">
        <f t="shared" si="7"/>
        <v>7</v>
      </c>
      <c r="K44" s="43">
        <f t="shared" si="26"/>
        <v>0</v>
      </c>
      <c r="L44" s="43">
        <f t="shared" si="8"/>
        <v>7</v>
      </c>
      <c r="M44" s="228">
        <v>2010404</v>
      </c>
      <c r="N44" s="228" t="s">
        <v>245</v>
      </c>
      <c r="O44" s="233">
        <v>0</v>
      </c>
      <c r="P44">
        <f t="shared" si="9"/>
        <v>7</v>
      </c>
      <c r="Q44">
        <f t="shared" si="16"/>
        <v>0</v>
      </c>
      <c r="T44" s="220">
        <v>20304</v>
      </c>
      <c r="U44">
        <f t="shared" si="10"/>
        <v>0</v>
      </c>
      <c r="V44">
        <f t="shared" si="11"/>
        <v>0</v>
      </c>
      <c r="W44">
        <f t="shared" si="17"/>
        <v>0</v>
      </c>
      <c r="Y44">
        <f t="shared" si="12"/>
        <v>0</v>
      </c>
      <c r="AB44" s="228">
        <v>2010408</v>
      </c>
      <c r="AC44">
        <f t="shared" si="14"/>
        <v>0</v>
      </c>
      <c r="AD44">
        <f t="shared" si="15"/>
        <v>0</v>
      </c>
      <c r="AE44">
        <f t="shared" si="19"/>
        <v>0</v>
      </c>
      <c r="AG44" s="237">
        <v>2010402</v>
      </c>
      <c r="AH44" s="247" t="s">
        <v>197</v>
      </c>
      <c r="AI44" s="233">
        <v>0</v>
      </c>
      <c r="AJ44" s="248">
        <f t="shared" si="22"/>
        <v>0</v>
      </c>
      <c r="AK44" s="246">
        <f t="shared" si="23"/>
        <v>0</v>
      </c>
      <c r="AL44" s="240">
        <v>2010403</v>
      </c>
      <c r="AM44" s="240" t="s">
        <v>198</v>
      </c>
      <c r="AN44" s="249">
        <v>0</v>
      </c>
      <c r="AO44" s="249">
        <v>0</v>
      </c>
      <c r="AP44" s="256">
        <f t="shared" si="1"/>
        <v>0</v>
      </c>
      <c r="AQ44" s="257">
        <f t="shared" si="2"/>
        <v>0</v>
      </c>
      <c r="AR44">
        <f t="shared" si="20"/>
        <v>7</v>
      </c>
    </row>
    <row r="45" hidden="1" spans="1:44">
      <c r="A45" s="220">
        <v>2010405</v>
      </c>
      <c r="B45" s="220" t="s">
        <v>246</v>
      </c>
      <c r="C45" s="216">
        <f t="shared" si="3"/>
        <v>0</v>
      </c>
      <c r="D45" s="221">
        <v>0</v>
      </c>
      <c r="E45" s="222">
        <v>0</v>
      </c>
      <c r="F45" s="223">
        <v>0</v>
      </c>
      <c r="G45" s="219">
        <f t="shared" si="4"/>
        <v>0</v>
      </c>
      <c r="H45" s="219">
        <f t="shared" si="5"/>
        <v>0</v>
      </c>
      <c r="I45" s="219">
        <f t="shared" si="6"/>
        <v>0</v>
      </c>
      <c r="J45" s="231">
        <f t="shared" si="7"/>
        <v>7</v>
      </c>
      <c r="K45" s="43">
        <f t="shared" si="26"/>
        <v>0</v>
      </c>
      <c r="L45" s="43">
        <f t="shared" si="8"/>
        <v>7</v>
      </c>
      <c r="M45" s="228">
        <v>2010405</v>
      </c>
      <c r="N45" s="228" t="s">
        <v>247</v>
      </c>
      <c r="O45" s="233">
        <v>0</v>
      </c>
      <c r="P45">
        <f t="shared" si="9"/>
        <v>7</v>
      </c>
      <c r="Q45">
        <f t="shared" si="16"/>
        <v>0</v>
      </c>
      <c r="T45" s="220">
        <v>20305</v>
      </c>
      <c r="U45">
        <f t="shared" si="10"/>
        <v>0</v>
      </c>
      <c r="V45">
        <f t="shared" si="11"/>
        <v>0</v>
      </c>
      <c r="W45">
        <f t="shared" si="17"/>
        <v>0</v>
      </c>
      <c r="Y45">
        <f t="shared" si="12"/>
        <v>0</v>
      </c>
      <c r="AB45" s="228">
        <v>2010409</v>
      </c>
      <c r="AC45">
        <f t="shared" si="14"/>
        <v>0</v>
      </c>
      <c r="AD45">
        <f t="shared" si="15"/>
        <v>0</v>
      </c>
      <c r="AE45">
        <f t="shared" si="19"/>
        <v>0</v>
      </c>
      <c r="AG45" s="237">
        <v>2010403</v>
      </c>
      <c r="AH45" s="247" t="s">
        <v>199</v>
      </c>
      <c r="AI45" s="233">
        <v>0</v>
      </c>
      <c r="AJ45" s="248">
        <f t="shared" si="22"/>
        <v>0</v>
      </c>
      <c r="AK45" s="246">
        <f t="shared" si="23"/>
        <v>0</v>
      </c>
      <c r="AL45" s="240">
        <v>2010404</v>
      </c>
      <c r="AM45" s="240" t="s">
        <v>244</v>
      </c>
      <c r="AN45" s="249">
        <v>0</v>
      </c>
      <c r="AO45" s="249">
        <v>0</v>
      </c>
      <c r="AP45" s="256">
        <f t="shared" si="1"/>
        <v>0</v>
      </c>
      <c r="AQ45" s="257">
        <f t="shared" si="2"/>
        <v>0</v>
      </c>
      <c r="AR45">
        <f t="shared" si="20"/>
        <v>7</v>
      </c>
    </row>
    <row r="46" hidden="1" spans="1:44">
      <c r="A46" s="220">
        <v>2010406</v>
      </c>
      <c r="B46" s="220" t="s">
        <v>248</v>
      </c>
      <c r="C46" s="216">
        <f t="shared" si="3"/>
        <v>0</v>
      </c>
      <c r="D46" s="221">
        <v>0</v>
      </c>
      <c r="E46" s="222">
        <v>0</v>
      </c>
      <c r="F46" s="223">
        <v>0</v>
      </c>
      <c r="G46" s="219">
        <f t="shared" si="4"/>
        <v>0</v>
      </c>
      <c r="H46" s="219">
        <f t="shared" si="5"/>
        <v>0</v>
      </c>
      <c r="I46" s="219">
        <f t="shared" si="6"/>
        <v>0</v>
      </c>
      <c r="J46" s="231">
        <f t="shared" si="7"/>
        <v>7</v>
      </c>
      <c r="K46" s="43">
        <f t="shared" si="26"/>
        <v>0</v>
      </c>
      <c r="L46" s="43">
        <f t="shared" si="8"/>
        <v>7</v>
      </c>
      <c r="M46" s="228">
        <v>2010406</v>
      </c>
      <c r="N46" s="228" t="s">
        <v>249</v>
      </c>
      <c r="O46" s="233">
        <v>0</v>
      </c>
      <c r="P46">
        <f t="shared" si="9"/>
        <v>7</v>
      </c>
      <c r="Q46">
        <f t="shared" si="16"/>
        <v>0</v>
      </c>
      <c r="T46" s="220">
        <v>20306</v>
      </c>
      <c r="U46">
        <f t="shared" si="10"/>
        <v>504</v>
      </c>
      <c r="V46">
        <f t="shared" si="11"/>
        <v>504</v>
      </c>
      <c r="W46">
        <f t="shared" si="17"/>
        <v>0</v>
      </c>
      <c r="Y46">
        <f t="shared" si="12"/>
        <v>0</v>
      </c>
      <c r="AB46" s="228">
        <v>2010450</v>
      </c>
      <c r="AC46">
        <f t="shared" si="14"/>
        <v>0</v>
      </c>
      <c r="AD46">
        <f t="shared" si="15"/>
        <v>0</v>
      </c>
      <c r="AE46">
        <f t="shared" si="19"/>
        <v>0</v>
      </c>
      <c r="AG46" s="237">
        <v>2010404</v>
      </c>
      <c r="AH46" s="247" t="s">
        <v>245</v>
      </c>
      <c r="AI46" s="233">
        <v>0</v>
      </c>
      <c r="AJ46" s="248">
        <f t="shared" si="22"/>
        <v>0</v>
      </c>
      <c r="AK46" s="246">
        <f t="shared" si="23"/>
        <v>0</v>
      </c>
      <c r="AL46" s="240">
        <v>2010405</v>
      </c>
      <c r="AM46" s="240" t="s">
        <v>246</v>
      </c>
      <c r="AN46" s="249">
        <v>0</v>
      </c>
      <c r="AO46" s="249">
        <v>0</v>
      </c>
      <c r="AP46" s="256">
        <f t="shared" si="1"/>
        <v>0</v>
      </c>
      <c r="AQ46" s="257">
        <f t="shared" si="2"/>
        <v>0</v>
      </c>
      <c r="AR46">
        <f t="shared" si="20"/>
        <v>7</v>
      </c>
    </row>
    <row r="47" hidden="1" spans="1:44">
      <c r="A47" s="220">
        <v>2010407</v>
      </c>
      <c r="B47" s="220" t="s">
        <v>250</v>
      </c>
      <c r="C47" s="216">
        <f t="shared" si="3"/>
        <v>0</v>
      </c>
      <c r="D47" s="221">
        <v>0</v>
      </c>
      <c r="E47" s="222">
        <v>0</v>
      </c>
      <c r="F47" s="223">
        <v>0</v>
      </c>
      <c r="G47" s="219">
        <f t="shared" si="4"/>
        <v>0</v>
      </c>
      <c r="H47" s="219">
        <f t="shared" si="5"/>
        <v>0</v>
      </c>
      <c r="I47" s="219">
        <f t="shared" si="6"/>
        <v>0</v>
      </c>
      <c r="J47" s="231">
        <f t="shared" si="7"/>
        <v>7</v>
      </c>
      <c r="K47" s="43">
        <f t="shared" si="26"/>
        <v>0</v>
      </c>
      <c r="L47" s="43">
        <f t="shared" si="8"/>
        <v>7</v>
      </c>
      <c r="M47" s="228">
        <v>2010407</v>
      </c>
      <c r="N47" s="228" t="s">
        <v>251</v>
      </c>
      <c r="O47" s="233">
        <v>0</v>
      </c>
      <c r="P47">
        <f t="shared" si="9"/>
        <v>7</v>
      </c>
      <c r="Q47">
        <f t="shared" si="16"/>
        <v>0</v>
      </c>
      <c r="T47" s="220">
        <v>20399</v>
      </c>
      <c r="U47">
        <f t="shared" si="10"/>
        <v>50</v>
      </c>
      <c r="V47">
        <f t="shared" si="11"/>
        <v>50</v>
      </c>
      <c r="W47">
        <f t="shared" si="17"/>
        <v>0</v>
      </c>
      <c r="Y47">
        <f t="shared" si="12"/>
        <v>0</v>
      </c>
      <c r="AB47" s="228">
        <v>2010499</v>
      </c>
      <c r="AC47">
        <f t="shared" si="14"/>
        <v>99</v>
      </c>
      <c r="AD47">
        <f t="shared" si="15"/>
        <v>99</v>
      </c>
      <c r="AE47">
        <f t="shared" si="19"/>
        <v>0</v>
      </c>
      <c r="AG47" s="237">
        <v>2010405</v>
      </c>
      <c r="AH47" s="247" t="s">
        <v>247</v>
      </c>
      <c r="AI47" s="233">
        <v>0</v>
      </c>
      <c r="AJ47" s="248">
        <f t="shared" si="22"/>
        <v>0</v>
      </c>
      <c r="AK47" s="246">
        <f t="shared" si="23"/>
        <v>0</v>
      </c>
      <c r="AL47" s="240">
        <v>2010406</v>
      </c>
      <c r="AM47" s="240" t="s">
        <v>248</v>
      </c>
      <c r="AN47" s="249">
        <v>0</v>
      </c>
      <c r="AO47" s="249">
        <v>0</v>
      </c>
      <c r="AP47" s="256">
        <f t="shared" si="1"/>
        <v>0</v>
      </c>
      <c r="AQ47" s="257">
        <f t="shared" si="2"/>
        <v>0</v>
      </c>
      <c r="AR47">
        <f t="shared" si="20"/>
        <v>7</v>
      </c>
    </row>
    <row r="48" hidden="1" spans="1:44">
      <c r="A48" s="220">
        <v>2010408</v>
      </c>
      <c r="B48" s="220" t="s">
        <v>252</v>
      </c>
      <c r="C48" s="216">
        <f t="shared" si="3"/>
        <v>0</v>
      </c>
      <c r="D48" s="221">
        <v>0</v>
      </c>
      <c r="E48" s="222">
        <v>0</v>
      </c>
      <c r="F48" s="223">
        <v>0</v>
      </c>
      <c r="G48" s="219">
        <f t="shared" si="4"/>
        <v>0</v>
      </c>
      <c r="H48" s="219">
        <f t="shared" si="5"/>
        <v>0</v>
      </c>
      <c r="I48" s="219">
        <f t="shared" si="6"/>
        <v>0</v>
      </c>
      <c r="J48" s="231">
        <f t="shared" si="7"/>
        <v>7</v>
      </c>
      <c r="K48" s="43">
        <f t="shared" si="26"/>
        <v>0</v>
      </c>
      <c r="L48" s="43">
        <f t="shared" si="8"/>
        <v>7</v>
      </c>
      <c r="M48" s="228">
        <v>2010408</v>
      </c>
      <c r="N48" s="228" t="s">
        <v>253</v>
      </c>
      <c r="O48" s="233">
        <v>0</v>
      </c>
      <c r="P48">
        <f t="shared" si="9"/>
        <v>7</v>
      </c>
      <c r="Q48">
        <f t="shared" si="16"/>
        <v>0</v>
      </c>
      <c r="T48" s="220">
        <v>20401</v>
      </c>
      <c r="U48">
        <f t="shared" si="10"/>
        <v>4327</v>
      </c>
      <c r="V48">
        <f t="shared" si="11"/>
        <v>4327</v>
      </c>
      <c r="W48">
        <f t="shared" si="17"/>
        <v>0</v>
      </c>
      <c r="Y48">
        <f t="shared" si="12"/>
        <v>0</v>
      </c>
      <c r="AB48" s="228">
        <v>2010501</v>
      </c>
      <c r="AC48">
        <f t="shared" si="14"/>
        <v>249</v>
      </c>
      <c r="AD48">
        <f t="shared" si="15"/>
        <v>249</v>
      </c>
      <c r="AE48">
        <f t="shared" si="19"/>
        <v>0</v>
      </c>
      <c r="AG48" s="237">
        <v>2010406</v>
      </c>
      <c r="AH48" s="247" t="s">
        <v>249</v>
      </c>
      <c r="AI48" s="233">
        <v>0</v>
      </c>
      <c r="AJ48" s="248">
        <f t="shared" si="22"/>
        <v>0</v>
      </c>
      <c r="AK48" s="246">
        <f t="shared" si="23"/>
        <v>0</v>
      </c>
      <c r="AL48" s="240">
        <v>2010407</v>
      </c>
      <c r="AM48" s="240" t="s">
        <v>250</v>
      </c>
      <c r="AN48" s="249">
        <v>0</v>
      </c>
      <c r="AO48" s="249">
        <v>0</v>
      </c>
      <c r="AP48" s="256">
        <f t="shared" si="1"/>
        <v>0</v>
      </c>
      <c r="AQ48" s="257">
        <f t="shared" si="2"/>
        <v>0</v>
      </c>
      <c r="AR48">
        <f t="shared" si="20"/>
        <v>7</v>
      </c>
    </row>
    <row r="49" hidden="1" spans="1:44">
      <c r="A49" s="220">
        <v>2010409</v>
      </c>
      <c r="B49" s="220" t="s">
        <v>254</v>
      </c>
      <c r="C49" s="216">
        <f t="shared" si="3"/>
        <v>0</v>
      </c>
      <c r="D49" s="221">
        <v>0</v>
      </c>
      <c r="E49" s="222">
        <v>0</v>
      </c>
      <c r="F49" s="223">
        <v>0</v>
      </c>
      <c r="G49" s="219">
        <f t="shared" si="4"/>
        <v>0</v>
      </c>
      <c r="H49" s="219">
        <f t="shared" si="5"/>
        <v>0</v>
      </c>
      <c r="I49" s="219">
        <f t="shared" si="6"/>
        <v>0</v>
      </c>
      <c r="J49" s="231">
        <f t="shared" si="7"/>
        <v>7</v>
      </c>
      <c r="K49" s="43">
        <f t="shared" si="26"/>
        <v>0</v>
      </c>
      <c r="L49" s="43">
        <f t="shared" si="8"/>
        <v>7</v>
      </c>
      <c r="M49" s="228">
        <v>2010409</v>
      </c>
      <c r="N49" s="228" t="s">
        <v>255</v>
      </c>
      <c r="O49" s="233">
        <v>0</v>
      </c>
      <c r="P49">
        <f t="shared" si="9"/>
        <v>7</v>
      </c>
      <c r="Q49">
        <f t="shared" si="16"/>
        <v>0</v>
      </c>
      <c r="T49" s="220">
        <v>20402</v>
      </c>
      <c r="U49">
        <f t="shared" si="10"/>
        <v>13055</v>
      </c>
      <c r="V49">
        <f t="shared" si="11"/>
        <v>13055</v>
      </c>
      <c r="W49">
        <f t="shared" si="17"/>
        <v>0</v>
      </c>
      <c r="Y49">
        <f t="shared" si="12"/>
        <v>0</v>
      </c>
      <c r="AB49" s="228">
        <v>2010502</v>
      </c>
      <c r="AC49">
        <f t="shared" si="14"/>
        <v>40</v>
      </c>
      <c r="AD49">
        <f t="shared" si="15"/>
        <v>40</v>
      </c>
      <c r="AE49">
        <f t="shared" si="19"/>
        <v>0</v>
      </c>
      <c r="AG49" s="237">
        <v>2010407</v>
      </c>
      <c r="AH49" s="247" t="s">
        <v>251</v>
      </c>
      <c r="AI49" s="233">
        <v>0</v>
      </c>
      <c r="AJ49" s="248">
        <f t="shared" si="22"/>
        <v>0</v>
      </c>
      <c r="AK49" s="246">
        <f t="shared" si="23"/>
        <v>0</v>
      </c>
      <c r="AL49" s="240">
        <v>2010408</v>
      </c>
      <c r="AM49" s="240" t="s">
        <v>252</v>
      </c>
      <c r="AN49" s="249">
        <v>0</v>
      </c>
      <c r="AO49" s="249">
        <v>0</v>
      </c>
      <c r="AP49" s="256">
        <f t="shared" si="1"/>
        <v>0</v>
      </c>
      <c r="AQ49" s="257">
        <f t="shared" si="2"/>
        <v>0</v>
      </c>
      <c r="AR49">
        <f t="shared" si="20"/>
        <v>7</v>
      </c>
    </row>
    <row r="50" hidden="1" spans="1:44">
      <c r="A50" s="220">
        <v>2010450</v>
      </c>
      <c r="B50" s="220" t="s">
        <v>212</v>
      </c>
      <c r="C50" s="216">
        <f t="shared" si="3"/>
        <v>0</v>
      </c>
      <c r="D50" s="221">
        <v>0</v>
      </c>
      <c r="E50" s="222">
        <v>0</v>
      </c>
      <c r="F50" s="223">
        <v>0</v>
      </c>
      <c r="G50" s="219">
        <f t="shared" si="4"/>
        <v>0</v>
      </c>
      <c r="H50" s="219">
        <f t="shared" si="5"/>
        <v>0</v>
      </c>
      <c r="I50" s="219">
        <f t="shared" si="6"/>
        <v>0</v>
      </c>
      <c r="J50" s="231">
        <f t="shared" si="7"/>
        <v>7</v>
      </c>
      <c r="K50" s="43">
        <f t="shared" si="26"/>
        <v>0</v>
      </c>
      <c r="L50" s="43">
        <f t="shared" si="8"/>
        <v>7</v>
      </c>
      <c r="M50" s="228">
        <v>2010450</v>
      </c>
      <c r="N50" s="228" t="s">
        <v>213</v>
      </c>
      <c r="O50" s="233">
        <v>0</v>
      </c>
      <c r="P50">
        <f t="shared" si="9"/>
        <v>7</v>
      </c>
      <c r="Q50">
        <f t="shared" si="16"/>
        <v>0</v>
      </c>
      <c r="T50" s="220">
        <v>20403</v>
      </c>
      <c r="U50">
        <f t="shared" si="10"/>
        <v>0</v>
      </c>
      <c r="V50">
        <f t="shared" si="11"/>
        <v>0</v>
      </c>
      <c r="W50">
        <f t="shared" si="17"/>
        <v>0</v>
      </c>
      <c r="Y50">
        <f t="shared" si="12"/>
        <v>0</v>
      </c>
      <c r="AB50" s="228">
        <v>2010503</v>
      </c>
      <c r="AC50">
        <f t="shared" si="14"/>
        <v>0</v>
      </c>
      <c r="AD50">
        <f t="shared" si="15"/>
        <v>0</v>
      </c>
      <c r="AE50">
        <f t="shared" si="19"/>
        <v>0</v>
      </c>
      <c r="AG50" s="237">
        <v>2010408</v>
      </c>
      <c r="AH50" s="247" t="s">
        <v>253</v>
      </c>
      <c r="AI50" s="233">
        <v>0</v>
      </c>
      <c r="AJ50" s="248">
        <f t="shared" si="22"/>
        <v>0</v>
      </c>
      <c r="AK50" s="246">
        <f t="shared" si="23"/>
        <v>0</v>
      </c>
      <c r="AL50" s="240">
        <v>2010409</v>
      </c>
      <c r="AM50" s="240" t="s">
        <v>254</v>
      </c>
      <c r="AN50" s="249">
        <v>0</v>
      </c>
      <c r="AO50" s="249">
        <v>0</v>
      </c>
      <c r="AP50" s="256">
        <f t="shared" si="1"/>
        <v>0</v>
      </c>
      <c r="AQ50" s="257">
        <f t="shared" si="2"/>
        <v>0</v>
      </c>
      <c r="AR50">
        <f t="shared" si="20"/>
        <v>7</v>
      </c>
    </row>
    <row r="51" customHeight="1" spans="1:44">
      <c r="A51" s="215">
        <v>2010499</v>
      </c>
      <c r="B51" s="215" t="s">
        <v>256</v>
      </c>
      <c r="C51" s="216">
        <f t="shared" si="3"/>
        <v>89</v>
      </c>
      <c r="D51" s="217">
        <v>0</v>
      </c>
      <c r="E51" s="217">
        <v>102</v>
      </c>
      <c r="F51" s="218">
        <v>99</v>
      </c>
      <c r="G51" s="219">
        <f t="shared" si="4"/>
        <v>0.112359550561798</v>
      </c>
      <c r="H51" s="219"/>
      <c r="I51" s="219">
        <f t="shared" si="6"/>
        <v>0.970588235294118</v>
      </c>
      <c r="J51" s="231">
        <f t="shared" si="7"/>
        <v>7</v>
      </c>
      <c r="K51" s="43">
        <f t="shared" si="26"/>
        <v>290</v>
      </c>
      <c r="L51" s="43">
        <f t="shared" si="8"/>
        <v>7</v>
      </c>
      <c r="M51" s="228">
        <v>2010499</v>
      </c>
      <c r="N51" s="228" t="s">
        <v>257</v>
      </c>
      <c r="O51" s="233">
        <v>99</v>
      </c>
      <c r="P51">
        <f t="shared" si="9"/>
        <v>7</v>
      </c>
      <c r="Q51">
        <f t="shared" si="16"/>
        <v>0</v>
      </c>
      <c r="T51" s="220">
        <v>20404</v>
      </c>
      <c r="U51">
        <f t="shared" si="10"/>
        <v>974</v>
      </c>
      <c r="V51">
        <f t="shared" si="11"/>
        <v>974</v>
      </c>
      <c r="W51">
        <f t="shared" si="17"/>
        <v>0</v>
      </c>
      <c r="Y51">
        <f t="shared" si="12"/>
        <v>0</v>
      </c>
      <c r="AB51" s="228">
        <v>2010504</v>
      </c>
      <c r="AC51">
        <f t="shared" si="14"/>
        <v>0</v>
      </c>
      <c r="AD51">
        <f t="shared" si="15"/>
        <v>0</v>
      </c>
      <c r="AE51">
        <f t="shared" si="19"/>
        <v>0</v>
      </c>
      <c r="AG51" s="237">
        <v>2010409</v>
      </c>
      <c r="AH51" s="247" t="s">
        <v>255</v>
      </c>
      <c r="AI51" s="233">
        <v>0</v>
      </c>
      <c r="AJ51" s="248">
        <f t="shared" si="22"/>
        <v>0</v>
      </c>
      <c r="AK51" s="246">
        <f t="shared" si="23"/>
        <v>0</v>
      </c>
      <c r="AL51" s="240">
        <v>2010450</v>
      </c>
      <c r="AM51" s="240" t="s">
        <v>212</v>
      </c>
      <c r="AN51" s="249">
        <v>0</v>
      </c>
      <c r="AO51" s="249">
        <v>0</v>
      </c>
      <c r="AP51" s="256">
        <f t="shared" si="1"/>
        <v>0</v>
      </c>
      <c r="AQ51" s="257">
        <f t="shared" si="2"/>
        <v>0</v>
      </c>
      <c r="AR51">
        <f t="shared" si="20"/>
        <v>7</v>
      </c>
    </row>
    <row r="52" hidden="1" customHeight="1" spans="1:44">
      <c r="A52" s="215">
        <v>20105</v>
      </c>
      <c r="B52" s="215" t="s">
        <v>258</v>
      </c>
      <c r="C52" s="216">
        <f t="shared" si="3"/>
        <v>314</v>
      </c>
      <c r="D52" s="217">
        <v>277</v>
      </c>
      <c r="E52" s="217">
        <v>317</v>
      </c>
      <c r="F52" s="218">
        <v>313</v>
      </c>
      <c r="G52" s="219">
        <f t="shared" si="4"/>
        <v>-0.00318471337579618</v>
      </c>
      <c r="H52" s="219">
        <f t="shared" si="5"/>
        <v>1.12996389891697</v>
      </c>
      <c r="I52" s="219">
        <f t="shared" si="6"/>
        <v>0.987381703470032</v>
      </c>
      <c r="J52" s="231">
        <f t="shared" si="7"/>
        <v>5</v>
      </c>
      <c r="K52" s="43">
        <f t="shared" si="26"/>
        <v>1221</v>
      </c>
      <c r="L52" s="43">
        <f t="shared" si="8"/>
        <v>5</v>
      </c>
      <c r="M52" s="228">
        <v>20105</v>
      </c>
      <c r="N52" s="229" t="s">
        <v>259</v>
      </c>
      <c r="O52" s="232">
        <f>SUM(O53:O62)</f>
        <v>313</v>
      </c>
      <c r="P52">
        <f t="shared" si="9"/>
        <v>5</v>
      </c>
      <c r="Q52">
        <f t="shared" si="16"/>
        <v>201</v>
      </c>
      <c r="T52" s="220">
        <v>20405</v>
      </c>
      <c r="U52">
        <f t="shared" si="10"/>
        <v>384</v>
      </c>
      <c r="V52">
        <f t="shared" si="11"/>
        <v>384</v>
      </c>
      <c r="W52">
        <f t="shared" si="17"/>
        <v>0</v>
      </c>
      <c r="Y52">
        <f t="shared" si="12"/>
        <v>0</v>
      </c>
      <c r="AB52" s="228">
        <v>2010505</v>
      </c>
      <c r="AC52">
        <f t="shared" si="14"/>
        <v>0</v>
      </c>
      <c r="AD52">
        <f t="shared" si="15"/>
        <v>0</v>
      </c>
      <c r="AE52">
        <f t="shared" si="19"/>
        <v>0</v>
      </c>
      <c r="AG52" s="237">
        <v>2010450</v>
      </c>
      <c r="AH52" s="247" t="s">
        <v>213</v>
      </c>
      <c r="AI52" s="233">
        <v>0</v>
      </c>
      <c r="AJ52" s="248">
        <f t="shared" si="22"/>
        <v>0</v>
      </c>
      <c r="AK52" s="246">
        <f t="shared" si="23"/>
        <v>0</v>
      </c>
      <c r="AL52" s="240">
        <v>2010499</v>
      </c>
      <c r="AM52" s="241" t="s">
        <v>256</v>
      </c>
      <c r="AN52" s="242">
        <v>0</v>
      </c>
      <c r="AO52" s="242">
        <v>102</v>
      </c>
      <c r="AP52" s="256">
        <f t="shared" si="1"/>
        <v>102</v>
      </c>
      <c r="AQ52" s="257">
        <f t="shared" si="2"/>
        <v>0</v>
      </c>
      <c r="AR52">
        <f t="shared" si="20"/>
        <v>7</v>
      </c>
    </row>
    <row r="53" customHeight="1" spans="1:44">
      <c r="A53" s="215">
        <v>2010501</v>
      </c>
      <c r="B53" s="215" t="s">
        <v>194</v>
      </c>
      <c r="C53" s="216">
        <f t="shared" si="3"/>
        <v>246</v>
      </c>
      <c r="D53" s="217">
        <v>269</v>
      </c>
      <c r="E53" s="217">
        <v>254</v>
      </c>
      <c r="F53" s="218">
        <v>249</v>
      </c>
      <c r="G53" s="219">
        <f t="shared" si="4"/>
        <v>0.0121951219512195</v>
      </c>
      <c r="H53" s="219">
        <f t="shared" si="5"/>
        <v>0.925650557620818</v>
      </c>
      <c r="I53" s="219">
        <f t="shared" si="6"/>
        <v>0.980314960629921</v>
      </c>
      <c r="J53" s="231">
        <f t="shared" si="7"/>
        <v>7</v>
      </c>
      <c r="K53" s="43">
        <f t="shared" ref="K53:K63" si="27">SUM(C53:F53)</f>
        <v>1018</v>
      </c>
      <c r="L53" s="43">
        <f t="shared" si="8"/>
        <v>7</v>
      </c>
      <c r="M53" s="228">
        <v>2010501</v>
      </c>
      <c r="N53" s="228" t="s">
        <v>195</v>
      </c>
      <c r="O53" s="233">
        <v>249</v>
      </c>
      <c r="P53">
        <f t="shared" si="9"/>
        <v>7</v>
      </c>
      <c r="Q53">
        <f t="shared" si="16"/>
        <v>0</v>
      </c>
      <c r="T53" s="220">
        <v>20406</v>
      </c>
      <c r="U53">
        <f t="shared" si="10"/>
        <v>738</v>
      </c>
      <c r="V53">
        <f t="shared" si="11"/>
        <v>738</v>
      </c>
      <c r="W53">
        <f t="shared" si="17"/>
        <v>0</v>
      </c>
      <c r="Y53">
        <f t="shared" si="12"/>
        <v>0</v>
      </c>
      <c r="AB53" s="228">
        <v>2010506</v>
      </c>
      <c r="AC53">
        <f t="shared" si="14"/>
        <v>0</v>
      </c>
      <c r="AD53">
        <f t="shared" si="15"/>
        <v>0</v>
      </c>
      <c r="AE53">
        <f t="shared" si="19"/>
        <v>0</v>
      </c>
      <c r="AG53" s="237">
        <v>2010499</v>
      </c>
      <c r="AH53" s="247" t="s">
        <v>257</v>
      </c>
      <c r="AI53" s="233">
        <v>89</v>
      </c>
      <c r="AJ53" s="248">
        <f t="shared" si="22"/>
        <v>89</v>
      </c>
      <c r="AK53" s="246">
        <f t="shared" si="23"/>
        <v>0</v>
      </c>
      <c r="AL53" s="240">
        <v>20105</v>
      </c>
      <c r="AM53" s="241" t="s">
        <v>258</v>
      </c>
      <c r="AN53" s="242">
        <v>277</v>
      </c>
      <c r="AO53" s="242">
        <v>317</v>
      </c>
      <c r="AP53" s="256">
        <f t="shared" si="1"/>
        <v>40</v>
      </c>
      <c r="AQ53" s="257">
        <f t="shared" si="2"/>
        <v>0.144404332129964</v>
      </c>
      <c r="AR53">
        <f t="shared" si="20"/>
        <v>5</v>
      </c>
    </row>
    <row r="54" customHeight="1" spans="1:44">
      <c r="A54" s="215">
        <v>2010502</v>
      </c>
      <c r="B54" s="215" t="s">
        <v>196</v>
      </c>
      <c r="C54" s="216">
        <f t="shared" si="3"/>
        <v>1</v>
      </c>
      <c r="D54" s="217">
        <v>0</v>
      </c>
      <c r="E54" s="217">
        <v>40</v>
      </c>
      <c r="F54" s="218">
        <v>40</v>
      </c>
      <c r="G54" s="219">
        <f t="shared" si="4"/>
        <v>39</v>
      </c>
      <c r="H54" s="219"/>
      <c r="I54" s="219">
        <f t="shared" si="6"/>
        <v>1</v>
      </c>
      <c r="J54" s="231">
        <f t="shared" si="7"/>
        <v>7</v>
      </c>
      <c r="K54" s="43">
        <f t="shared" si="27"/>
        <v>81</v>
      </c>
      <c r="L54" s="43">
        <f t="shared" si="8"/>
        <v>7</v>
      </c>
      <c r="M54" s="228">
        <v>2010502</v>
      </c>
      <c r="N54" s="228" t="s">
        <v>197</v>
      </c>
      <c r="O54" s="233">
        <v>40</v>
      </c>
      <c r="P54">
        <f t="shared" si="9"/>
        <v>7</v>
      </c>
      <c r="Q54">
        <f t="shared" si="16"/>
        <v>0</v>
      </c>
      <c r="T54" s="220">
        <v>20407</v>
      </c>
      <c r="U54">
        <f t="shared" si="10"/>
        <v>0</v>
      </c>
      <c r="V54">
        <f t="shared" si="11"/>
        <v>0</v>
      </c>
      <c r="W54">
        <f t="shared" si="17"/>
        <v>0</v>
      </c>
      <c r="Y54">
        <f t="shared" si="12"/>
        <v>0</v>
      </c>
      <c r="AB54" s="228">
        <v>2010507</v>
      </c>
      <c r="AC54">
        <f t="shared" si="14"/>
        <v>9</v>
      </c>
      <c r="AD54">
        <f t="shared" si="15"/>
        <v>9</v>
      </c>
      <c r="AE54">
        <f t="shared" si="19"/>
        <v>0</v>
      </c>
      <c r="AG54" s="237">
        <v>20105</v>
      </c>
      <c r="AH54" s="238" t="s">
        <v>259</v>
      </c>
      <c r="AI54" s="232">
        <f>SUM(AI55:AI64)</f>
        <v>314</v>
      </c>
      <c r="AJ54" s="239">
        <f t="shared" si="22"/>
        <v>314</v>
      </c>
      <c r="AK54" s="246">
        <f t="shared" si="23"/>
        <v>0</v>
      </c>
      <c r="AL54" s="240">
        <v>2010501</v>
      </c>
      <c r="AM54" s="241" t="s">
        <v>194</v>
      </c>
      <c r="AN54" s="242">
        <v>269</v>
      </c>
      <c r="AO54" s="242">
        <v>254</v>
      </c>
      <c r="AP54" s="256">
        <f t="shared" si="1"/>
        <v>-15</v>
      </c>
      <c r="AQ54" s="257">
        <f t="shared" si="2"/>
        <v>-0.0557620817843866</v>
      </c>
      <c r="AR54">
        <f t="shared" si="20"/>
        <v>7</v>
      </c>
    </row>
    <row r="55" hidden="1" spans="1:44">
      <c r="A55" s="220">
        <v>2010503</v>
      </c>
      <c r="B55" s="220" t="s">
        <v>198</v>
      </c>
      <c r="C55" s="216">
        <f t="shared" si="3"/>
        <v>0</v>
      </c>
      <c r="D55" s="221">
        <v>0</v>
      </c>
      <c r="E55" s="222">
        <v>0</v>
      </c>
      <c r="F55" s="223">
        <v>0</v>
      </c>
      <c r="G55" s="219">
        <f t="shared" si="4"/>
        <v>0</v>
      </c>
      <c r="H55" s="219">
        <f t="shared" si="5"/>
        <v>0</v>
      </c>
      <c r="I55" s="219">
        <f t="shared" si="6"/>
        <v>0</v>
      </c>
      <c r="J55" s="231">
        <f t="shared" si="7"/>
        <v>7</v>
      </c>
      <c r="K55" s="43">
        <f t="shared" si="27"/>
        <v>0</v>
      </c>
      <c r="L55" s="43">
        <f t="shared" si="8"/>
        <v>7</v>
      </c>
      <c r="M55" s="228">
        <v>2010503</v>
      </c>
      <c r="N55" s="228" t="s">
        <v>199</v>
      </c>
      <c r="O55" s="233">
        <v>0</v>
      </c>
      <c r="P55">
        <f t="shared" si="9"/>
        <v>7</v>
      </c>
      <c r="Q55">
        <f t="shared" si="16"/>
        <v>0</v>
      </c>
      <c r="T55" s="220">
        <v>20408</v>
      </c>
      <c r="U55">
        <f t="shared" si="10"/>
        <v>0</v>
      </c>
      <c r="V55">
        <f t="shared" si="11"/>
        <v>0</v>
      </c>
      <c r="W55">
        <f t="shared" si="17"/>
        <v>0</v>
      </c>
      <c r="Y55">
        <f t="shared" si="12"/>
        <v>0</v>
      </c>
      <c r="AB55" s="228">
        <v>2010508</v>
      </c>
      <c r="AC55">
        <f t="shared" si="14"/>
        <v>15</v>
      </c>
      <c r="AD55">
        <f t="shared" si="15"/>
        <v>15</v>
      </c>
      <c r="AE55">
        <f t="shared" si="19"/>
        <v>0</v>
      </c>
      <c r="AG55" s="237">
        <v>2010501</v>
      </c>
      <c r="AH55" s="247" t="s">
        <v>195</v>
      </c>
      <c r="AI55" s="233">
        <v>246</v>
      </c>
      <c r="AJ55" s="248">
        <f t="shared" si="22"/>
        <v>246</v>
      </c>
      <c r="AK55" s="246">
        <f t="shared" si="23"/>
        <v>0</v>
      </c>
      <c r="AL55" s="240">
        <v>2010502</v>
      </c>
      <c r="AM55" s="241" t="s">
        <v>196</v>
      </c>
      <c r="AN55" s="242">
        <v>0</v>
      </c>
      <c r="AO55" s="242">
        <v>40</v>
      </c>
      <c r="AP55" s="256">
        <f t="shared" si="1"/>
        <v>40</v>
      </c>
      <c r="AQ55" s="257">
        <f t="shared" si="2"/>
        <v>0</v>
      </c>
      <c r="AR55">
        <f t="shared" si="20"/>
        <v>7</v>
      </c>
    </row>
    <row r="56" hidden="1" spans="1:44">
      <c r="A56" s="220">
        <v>2010504</v>
      </c>
      <c r="B56" s="220" t="s">
        <v>260</v>
      </c>
      <c r="C56" s="216">
        <f t="shared" si="3"/>
        <v>0</v>
      </c>
      <c r="D56" s="221">
        <v>0</v>
      </c>
      <c r="E56" s="222">
        <v>0</v>
      </c>
      <c r="F56" s="223">
        <v>0</v>
      </c>
      <c r="G56" s="219">
        <f t="shared" si="4"/>
        <v>0</v>
      </c>
      <c r="H56" s="219">
        <f t="shared" si="5"/>
        <v>0</v>
      </c>
      <c r="I56" s="219">
        <f t="shared" si="6"/>
        <v>0</v>
      </c>
      <c r="J56" s="231">
        <f t="shared" si="7"/>
        <v>7</v>
      </c>
      <c r="K56" s="43">
        <f t="shared" si="27"/>
        <v>0</v>
      </c>
      <c r="L56" s="43">
        <f t="shared" si="8"/>
        <v>7</v>
      </c>
      <c r="M56" s="228">
        <v>2010504</v>
      </c>
      <c r="N56" s="228" t="s">
        <v>261</v>
      </c>
      <c r="O56" s="233">
        <v>0</v>
      </c>
      <c r="P56">
        <f t="shared" si="9"/>
        <v>7</v>
      </c>
      <c r="Q56">
        <f t="shared" si="16"/>
        <v>0</v>
      </c>
      <c r="T56" s="220">
        <v>20409</v>
      </c>
      <c r="U56">
        <f t="shared" si="10"/>
        <v>0</v>
      </c>
      <c r="V56">
        <f t="shared" si="11"/>
        <v>0</v>
      </c>
      <c r="W56">
        <f t="shared" si="17"/>
        <v>0</v>
      </c>
      <c r="Y56">
        <f t="shared" si="12"/>
        <v>0</v>
      </c>
      <c r="AB56" s="228">
        <v>2010550</v>
      </c>
      <c r="AC56">
        <f t="shared" si="14"/>
        <v>0</v>
      </c>
      <c r="AD56">
        <f t="shared" si="15"/>
        <v>0</v>
      </c>
      <c r="AE56">
        <f t="shared" si="19"/>
        <v>0</v>
      </c>
      <c r="AG56" s="237">
        <v>2010502</v>
      </c>
      <c r="AH56" s="247" t="s">
        <v>197</v>
      </c>
      <c r="AI56" s="233">
        <v>1</v>
      </c>
      <c r="AJ56" s="248">
        <f t="shared" si="22"/>
        <v>1</v>
      </c>
      <c r="AK56" s="246">
        <f t="shared" si="23"/>
        <v>0</v>
      </c>
      <c r="AL56" s="240">
        <v>2010503</v>
      </c>
      <c r="AM56" s="240" t="s">
        <v>198</v>
      </c>
      <c r="AN56" s="249">
        <v>0</v>
      </c>
      <c r="AO56" s="249">
        <v>0</v>
      </c>
      <c r="AP56" s="256">
        <f t="shared" si="1"/>
        <v>0</v>
      </c>
      <c r="AQ56" s="257">
        <f t="shared" si="2"/>
        <v>0</v>
      </c>
      <c r="AR56">
        <f t="shared" si="20"/>
        <v>7</v>
      </c>
    </row>
    <row r="57" hidden="1" spans="1:44">
      <c r="A57" s="220">
        <v>2010505</v>
      </c>
      <c r="B57" s="220" t="s">
        <v>262</v>
      </c>
      <c r="C57" s="216">
        <f t="shared" si="3"/>
        <v>0</v>
      </c>
      <c r="D57" s="221">
        <v>0</v>
      </c>
      <c r="E57" s="222">
        <v>0</v>
      </c>
      <c r="F57" s="223">
        <v>0</v>
      </c>
      <c r="G57" s="219">
        <f t="shared" si="4"/>
        <v>0</v>
      </c>
      <c r="H57" s="219">
        <f t="shared" si="5"/>
        <v>0</v>
      </c>
      <c r="I57" s="219">
        <f t="shared" si="6"/>
        <v>0</v>
      </c>
      <c r="J57" s="231">
        <f t="shared" si="7"/>
        <v>7</v>
      </c>
      <c r="K57" s="43">
        <f t="shared" si="27"/>
        <v>0</v>
      </c>
      <c r="L57" s="43">
        <f t="shared" si="8"/>
        <v>7</v>
      </c>
      <c r="M57" s="228">
        <v>2010505</v>
      </c>
      <c r="N57" s="228" t="s">
        <v>263</v>
      </c>
      <c r="O57" s="233">
        <v>0</v>
      </c>
      <c r="P57">
        <f t="shared" si="9"/>
        <v>7</v>
      </c>
      <c r="Q57">
        <f t="shared" si="16"/>
        <v>0</v>
      </c>
      <c r="T57" s="220">
        <v>20410</v>
      </c>
      <c r="U57">
        <f t="shared" si="10"/>
        <v>0</v>
      </c>
      <c r="V57">
        <f t="shared" si="11"/>
        <v>0</v>
      </c>
      <c r="W57">
        <f t="shared" si="17"/>
        <v>0</v>
      </c>
      <c r="Y57">
        <f t="shared" si="12"/>
        <v>0</v>
      </c>
      <c r="AB57" s="228">
        <v>2010599</v>
      </c>
      <c r="AC57">
        <f t="shared" si="14"/>
        <v>0</v>
      </c>
      <c r="AD57">
        <f t="shared" si="15"/>
        <v>0</v>
      </c>
      <c r="AE57">
        <f t="shared" si="19"/>
        <v>0</v>
      </c>
      <c r="AG57" s="237">
        <v>2010503</v>
      </c>
      <c r="AH57" s="247" t="s">
        <v>199</v>
      </c>
      <c r="AI57" s="233">
        <v>0</v>
      </c>
      <c r="AJ57" s="248">
        <f t="shared" si="22"/>
        <v>0</v>
      </c>
      <c r="AK57" s="246">
        <f t="shared" si="23"/>
        <v>0</v>
      </c>
      <c r="AL57" s="240">
        <v>2010504</v>
      </c>
      <c r="AM57" s="240" t="s">
        <v>260</v>
      </c>
      <c r="AN57" s="249">
        <v>0</v>
      </c>
      <c r="AO57" s="249">
        <v>0</v>
      </c>
      <c r="AP57" s="256">
        <f t="shared" si="1"/>
        <v>0</v>
      </c>
      <c r="AQ57" s="257">
        <f t="shared" si="2"/>
        <v>0</v>
      </c>
      <c r="AR57">
        <f t="shared" si="20"/>
        <v>7</v>
      </c>
    </row>
    <row r="58" hidden="1" spans="1:44">
      <c r="A58" s="220">
        <v>2010506</v>
      </c>
      <c r="B58" s="220" t="s">
        <v>264</v>
      </c>
      <c r="C58" s="216">
        <f t="shared" si="3"/>
        <v>0</v>
      </c>
      <c r="D58" s="221">
        <v>0</v>
      </c>
      <c r="E58" s="222">
        <v>0</v>
      </c>
      <c r="F58" s="223">
        <v>0</v>
      </c>
      <c r="G58" s="219">
        <f t="shared" si="4"/>
        <v>0</v>
      </c>
      <c r="H58" s="219">
        <f t="shared" si="5"/>
        <v>0</v>
      </c>
      <c r="I58" s="219">
        <f t="shared" si="6"/>
        <v>0</v>
      </c>
      <c r="J58" s="231">
        <f t="shared" si="7"/>
        <v>7</v>
      </c>
      <c r="K58" s="43">
        <f t="shared" si="27"/>
        <v>0</v>
      </c>
      <c r="L58" s="43">
        <f t="shared" si="8"/>
        <v>7</v>
      </c>
      <c r="M58" s="228">
        <v>2010506</v>
      </c>
      <c r="N58" s="228" t="s">
        <v>265</v>
      </c>
      <c r="O58" s="233">
        <v>0</v>
      </c>
      <c r="P58">
        <f t="shared" si="9"/>
        <v>7</v>
      </c>
      <c r="Q58">
        <f t="shared" si="16"/>
        <v>0</v>
      </c>
      <c r="T58" s="220">
        <v>20499</v>
      </c>
      <c r="U58">
        <f t="shared" si="10"/>
        <v>1497</v>
      </c>
      <c r="V58">
        <f t="shared" si="11"/>
        <v>1497</v>
      </c>
      <c r="W58">
        <f t="shared" si="17"/>
        <v>0</v>
      </c>
      <c r="Y58">
        <f t="shared" si="12"/>
        <v>0</v>
      </c>
      <c r="AB58" s="228">
        <v>2010601</v>
      </c>
      <c r="AC58">
        <f t="shared" si="14"/>
        <v>1139</v>
      </c>
      <c r="AD58">
        <f t="shared" si="15"/>
        <v>1139</v>
      </c>
      <c r="AE58">
        <f t="shared" si="19"/>
        <v>0</v>
      </c>
      <c r="AG58" s="237">
        <v>2010504</v>
      </c>
      <c r="AH58" s="247" t="s">
        <v>261</v>
      </c>
      <c r="AI58" s="233">
        <v>0</v>
      </c>
      <c r="AJ58" s="248">
        <f t="shared" si="22"/>
        <v>0</v>
      </c>
      <c r="AK58" s="246">
        <f t="shared" si="23"/>
        <v>0</v>
      </c>
      <c r="AL58" s="240">
        <v>2010505</v>
      </c>
      <c r="AM58" s="240" t="s">
        <v>262</v>
      </c>
      <c r="AN58" s="249">
        <v>0</v>
      </c>
      <c r="AO58" s="249">
        <v>0</v>
      </c>
      <c r="AP58" s="256">
        <f t="shared" si="1"/>
        <v>0</v>
      </c>
      <c r="AQ58" s="257">
        <f t="shared" si="2"/>
        <v>0</v>
      </c>
      <c r="AR58">
        <f t="shared" si="20"/>
        <v>7</v>
      </c>
    </row>
    <row r="59" customHeight="1" spans="1:44">
      <c r="A59" s="215">
        <v>2010507</v>
      </c>
      <c r="B59" s="215" t="s">
        <v>266</v>
      </c>
      <c r="C59" s="216">
        <f t="shared" si="3"/>
        <v>3</v>
      </c>
      <c r="D59" s="217">
        <v>2</v>
      </c>
      <c r="E59" s="217">
        <v>8</v>
      </c>
      <c r="F59" s="218">
        <v>9</v>
      </c>
      <c r="G59" s="219">
        <f t="shared" si="4"/>
        <v>2</v>
      </c>
      <c r="H59" s="219">
        <f t="shared" si="5"/>
        <v>4.5</v>
      </c>
      <c r="I59" s="219">
        <f t="shared" si="6"/>
        <v>1.125</v>
      </c>
      <c r="J59" s="231">
        <f t="shared" si="7"/>
        <v>7</v>
      </c>
      <c r="K59" s="43">
        <f t="shared" si="27"/>
        <v>22</v>
      </c>
      <c r="L59" s="43">
        <f t="shared" si="8"/>
        <v>7</v>
      </c>
      <c r="M59" s="228">
        <v>2010507</v>
      </c>
      <c r="N59" s="228" t="s">
        <v>267</v>
      </c>
      <c r="O59" s="233">
        <v>9</v>
      </c>
      <c r="P59">
        <f t="shared" si="9"/>
        <v>7</v>
      </c>
      <c r="Q59">
        <f t="shared" si="16"/>
        <v>0</v>
      </c>
      <c r="T59" s="220">
        <v>20501</v>
      </c>
      <c r="U59">
        <f t="shared" si="10"/>
        <v>250</v>
      </c>
      <c r="V59">
        <f t="shared" si="11"/>
        <v>250</v>
      </c>
      <c r="W59">
        <f t="shared" si="17"/>
        <v>0</v>
      </c>
      <c r="Y59">
        <f t="shared" si="12"/>
        <v>0</v>
      </c>
      <c r="AB59" s="228">
        <v>2010602</v>
      </c>
      <c r="AC59">
        <f t="shared" si="14"/>
        <v>133</v>
      </c>
      <c r="AD59">
        <f t="shared" si="15"/>
        <v>133</v>
      </c>
      <c r="AE59">
        <f t="shared" si="19"/>
        <v>0</v>
      </c>
      <c r="AG59" s="237">
        <v>2010505</v>
      </c>
      <c r="AH59" s="247" t="s">
        <v>263</v>
      </c>
      <c r="AI59" s="233">
        <v>0</v>
      </c>
      <c r="AJ59" s="248">
        <f t="shared" si="22"/>
        <v>0</v>
      </c>
      <c r="AK59" s="246">
        <f t="shared" si="23"/>
        <v>0</v>
      </c>
      <c r="AL59" s="240">
        <v>2010506</v>
      </c>
      <c r="AM59" s="240" t="s">
        <v>264</v>
      </c>
      <c r="AN59" s="249">
        <v>0</v>
      </c>
      <c r="AO59" s="249">
        <v>0</v>
      </c>
      <c r="AP59" s="256">
        <f t="shared" si="1"/>
        <v>0</v>
      </c>
      <c r="AQ59" s="257">
        <f t="shared" si="2"/>
        <v>0</v>
      </c>
      <c r="AR59">
        <f t="shared" si="20"/>
        <v>7</v>
      </c>
    </row>
    <row r="60" customHeight="1" spans="1:44">
      <c r="A60" s="215">
        <v>2010508</v>
      </c>
      <c r="B60" s="215" t="s">
        <v>268</v>
      </c>
      <c r="C60" s="216">
        <f t="shared" si="3"/>
        <v>29</v>
      </c>
      <c r="D60" s="217">
        <v>6</v>
      </c>
      <c r="E60" s="217">
        <v>15</v>
      </c>
      <c r="F60" s="218">
        <v>15</v>
      </c>
      <c r="G60" s="219">
        <f t="shared" si="4"/>
        <v>-0.482758620689655</v>
      </c>
      <c r="H60" s="219">
        <f t="shared" si="5"/>
        <v>2.5</v>
      </c>
      <c r="I60" s="219">
        <f t="shared" si="6"/>
        <v>1</v>
      </c>
      <c r="J60" s="231">
        <f t="shared" si="7"/>
        <v>7</v>
      </c>
      <c r="K60" s="43">
        <f t="shared" si="27"/>
        <v>65</v>
      </c>
      <c r="L60" s="43">
        <f t="shared" si="8"/>
        <v>7</v>
      </c>
      <c r="M60" s="228">
        <v>2010508</v>
      </c>
      <c r="N60" s="228" t="s">
        <v>269</v>
      </c>
      <c r="O60" s="233">
        <v>15</v>
      </c>
      <c r="P60">
        <f t="shared" si="9"/>
        <v>7</v>
      </c>
      <c r="Q60">
        <f t="shared" si="16"/>
        <v>0</v>
      </c>
      <c r="T60" s="220">
        <v>20502</v>
      </c>
      <c r="U60">
        <f t="shared" si="10"/>
        <v>35715</v>
      </c>
      <c r="V60">
        <f t="shared" si="11"/>
        <v>35715</v>
      </c>
      <c r="W60">
        <f t="shared" si="17"/>
        <v>0</v>
      </c>
      <c r="Y60">
        <f t="shared" si="12"/>
        <v>0</v>
      </c>
      <c r="AB60" s="228">
        <v>2010603</v>
      </c>
      <c r="AC60">
        <f t="shared" si="14"/>
        <v>0</v>
      </c>
      <c r="AD60">
        <f t="shared" si="15"/>
        <v>0</v>
      </c>
      <c r="AE60">
        <f t="shared" si="19"/>
        <v>0</v>
      </c>
      <c r="AG60" s="237">
        <v>2010506</v>
      </c>
      <c r="AH60" s="247" t="s">
        <v>265</v>
      </c>
      <c r="AI60" s="233">
        <v>0</v>
      </c>
      <c r="AJ60" s="248">
        <f t="shared" si="22"/>
        <v>0</v>
      </c>
      <c r="AK60" s="246">
        <f t="shared" si="23"/>
        <v>0</v>
      </c>
      <c r="AL60" s="240">
        <v>2010507</v>
      </c>
      <c r="AM60" s="241" t="s">
        <v>266</v>
      </c>
      <c r="AN60" s="242">
        <v>2</v>
      </c>
      <c r="AO60" s="242">
        <v>8</v>
      </c>
      <c r="AP60" s="256">
        <f t="shared" si="1"/>
        <v>6</v>
      </c>
      <c r="AQ60" s="257">
        <f t="shared" si="2"/>
        <v>3</v>
      </c>
      <c r="AR60">
        <f t="shared" si="20"/>
        <v>7</v>
      </c>
    </row>
    <row r="61" hidden="1" spans="1:44">
      <c r="A61" s="220">
        <v>2010550</v>
      </c>
      <c r="B61" s="220" t="s">
        <v>212</v>
      </c>
      <c r="C61" s="216">
        <f t="shared" si="3"/>
        <v>0</v>
      </c>
      <c r="D61" s="221">
        <v>0</v>
      </c>
      <c r="E61" s="222">
        <v>0</v>
      </c>
      <c r="F61" s="223">
        <v>0</v>
      </c>
      <c r="G61" s="219">
        <f t="shared" si="4"/>
        <v>0</v>
      </c>
      <c r="H61" s="219">
        <f t="shared" si="5"/>
        <v>0</v>
      </c>
      <c r="I61" s="219">
        <f t="shared" si="6"/>
        <v>0</v>
      </c>
      <c r="J61" s="231">
        <f t="shared" si="7"/>
        <v>7</v>
      </c>
      <c r="K61" s="43">
        <f t="shared" si="27"/>
        <v>0</v>
      </c>
      <c r="L61" s="43">
        <f t="shared" si="8"/>
        <v>7</v>
      </c>
      <c r="M61" s="228">
        <v>2010550</v>
      </c>
      <c r="N61" s="228" t="s">
        <v>213</v>
      </c>
      <c r="O61" s="233">
        <v>0</v>
      </c>
      <c r="P61">
        <f t="shared" si="9"/>
        <v>7</v>
      </c>
      <c r="Q61">
        <f t="shared" si="16"/>
        <v>0</v>
      </c>
      <c r="T61" s="220">
        <v>20503</v>
      </c>
      <c r="U61">
        <f t="shared" si="10"/>
        <v>747</v>
      </c>
      <c r="V61">
        <f t="shared" si="11"/>
        <v>747</v>
      </c>
      <c r="W61">
        <f t="shared" si="17"/>
        <v>0</v>
      </c>
      <c r="Y61">
        <f t="shared" si="12"/>
        <v>0</v>
      </c>
      <c r="AB61" s="228">
        <v>2010604</v>
      </c>
      <c r="AC61">
        <f t="shared" si="14"/>
        <v>5</v>
      </c>
      <c r="AD61">
        <f t="shared" si="15"/>
        <v>5</v>
      </c>
      <c r="AE61">
        <f t="shared" si="19"/>
        <v>0</v>
      </c>
      <c r="AG61" s="237">
        <v>2010507</v>
      </c>
      <c r="AH61" s="247" t="s">
        <v>267</v>
      </c>
      <c r="AI61" s="233">
        <v>3</v>
      </c>
      <c r="AJ61" s="248">
        <f t="shared" si="22"/>
        <v>3</v>
      </c>
      <c r="AK61" s="246">
        <f t="shared" si="23"/>
        <v>0</v>
      </c>
      <c r="AL61" s="240">
        <v>2010508</v>
      </c>
      <c r="AM61" s="241" t="s">
        <v>268</v>
      </c>
      <c r="AN61" s="242">
        <v>6</v>
      </c>
      <c r="AO61" s="242">
        <v>15</v>
      </c>
      <c r="AP61" s="256">
        <f t="shared" si="1"/>
        <v>9</v>
      </c>
      <c r="AQ61" s="257">
        <f t="shared" si="2"/>
        <v>1.5</v>
      </c>
      <c r="AR61">
        <f t="shared" si="20"/>
        <v>7</v>
      </c>
    </row>
    <row r="62" customHeight="1" spans="1:44">
      <c r="A62" s="215">
        <v>2010599</v>
      </c>
      <c r="B62" s="215" t="s">
        <v>270</v>
      </c>
      <c r="C62" s="216">
        <f t="shared" si="3"/>
        <v>35</v>
      </c>
      <c r="D62" s="217">
        <v>0</v>
      </c>
      <c r="E62" s="217">
        <v>0</v>
      </c>
      <c r="F62" s="218">
        <v>0</v>
      </c>
      <c r="G62" s="219">
        <f t="shared" si="4"/>
        <v>0</v>
      </c>
      <c r="H62" s="219">
        <f t="shared" si="5"/>
        <v>0</v>
      </c>
      <c r="I62" s="219">
        <f t="shared" si="6"/>
        <v>0</v>
      </c>
      <c r="J62" s="231">
        <f t="shared" si="7"/>
        <v>7</v>
      </c>
      <c r="K62" s="43">
        <f t="shared" si="27"/>
        <v>35</v>
      </c>
      <c r="L62" s="43">
        <f t="shared" si="8"/>
        <v>7</v>
      </c>
      <c r="M62" s="228">
        <v>2010599</v>
      </c>
      <c r="N62" s="228" t="s">
        <v>271</v>
      </c>
      <c r="O62" s="233">
        <v>0</v>
      </c>
      <c r="P62">
        <f t="shared" si="9"/>
        <v>7</v>
      </c>
      <c r="Q62">
        <f t="shared" si="16"/>
        <v>0</v>
      </c>
      <c r="T62" s="220">
        <v>20504</v>
      </c>
      <c r="U62">
        <f t="shared" si="10"/>
        <v>0</v>
      </c>
      <c r="V62">
        <f t="shared" si="11"/>
        <v>0</v>
      </c>
      <c r="W62">
        <f t="shared" si="17"/>
        <v>0</v>
      </c>
      <c r="Y62">
        <f t="shared" si="12"/>
        <v>0</v>
      </c>
      <c r="AB62" s="228">
        <v>2010605</v>
      </c>
      <c r="AC62">
        <f t="shared" si="14"/>
        <v>0</v>
      </c>
      <c r="AD62">
        <f t="shared" si="15"/>
        <v>0</v>
      </c>
      <c r="AE62">
        <f t="shared" si="19"/>
        <v>0</v>
      </c>
      <c r="AG62" s="237">
        <v>2010508</v>
      </c>
      <c r="AH62" s="247" t="s">
        <v>269</v>
      </c>
      <c r="AI62" s="233">
        <v>29</v>
      </c>
      <c r="AJ62" s="248">
        <f t="shared" si="22"/>
        <v>29</v>
      </c>
      <c r="AK62" s="246">
        <f t="shared" si="23"/>
        <v>0</v>
      </c>
      <c r="AL62" s="240">
        <v>2010550</v>
      </c>
      <c r="AM62" s="240" t="s">
        <v>212</v>
      </c>
      <c r="AN62" s="249">
        <v>0</v>
      </c>
      <c r="AO62" s="249">
        <v>0</v>
      </c>
      <c r="AP62" s="256">
        <f t="shared" si="1"/>
        <v>0</v>
      </c>
      <c r="AQ62" s="257">
        <f t="shared" si="2"/>
        <v>0</v>
      </c>
      <c r="AR62">
        <f t="shared" si="20"/>
        <v>7</v>
      </c>
    </row>
    <row r="63" hidden="1" customHeight="1" spans="1:44">
      <c r="A63" s="215">
        <v>20106</v>
      </c>
      <c r="B63" s="215" t="s">
        <v>272</v>
      </c>
      <c r="C63" s="216">
        <f t="shared" si="3"/>
        <v>1010</v>
      </c>
      <c r="D63" s="217">
        <v>1124</v>
      </c>
      <c r="E63" s="217">
        <v>1337</v>
      </c>
      <c r="F63" s="218">
        <v>1333</v>
      </c>
      <c r="G63" s="219">
        <f t="shared" si="4"/>
        <v>0.31980198019802</v>
      </c>
      <c r="H63" s="219">
        <f t="shared" si="5"/>
        <v>1.18594306049822</v>
      </c>
      <c r="I63" s="219">
        <f t="shared" si="6"/>
        <v>0.99700822737472</v>
      </c>
      <c r="J63" s="231">
        <f t="shared" si="7"/>
        <v>5</v>
      </c>
      <c r="K63" s="43">
        <f t="shared" si="27"/>
        <v>4804</v>
      </c>
      <c r="L63" s="43">
        <f t="shared" si="8"/>
        <v>5</v>
      </c>
      <c r="M63" s="228">
        <v>20106</v>
      </c>
      <c r="N63" s="229" t="s">
        <v>273</v>
      </c>
      <c r="O63" s="232">
        <f>SUM(O64:O73)</f>
        <v>1333</v>
      </c>
      <c r="P63">
        <f t="shared" si="9"/>
        <v>5</v>
      </c>
      <c r="Q63">
        <f t="shared" si="16"/>
        <v>201</v>
      </c>
      <c r="T63" s="220">
        <v>20505</v>
      </c>
      <c r="U63">
        <f t="shared" si="10"/>
        <v>0</v>
      </c>
      <c r="V63">
        <f t="shared" si="11"/>
        <v>0</v>
      </c>
      <c r="W63">
        <f t="shared" si="17"/>
        <v>0</v>
      </c>
      <c r="Y63">
        <f t="shared" si="12"/>
        <v>0</v>
      </c>
      <c r="AB63" s="228">
        <v>2010606</v>
      </c>
      <c r="AC63">
        <f t="shared" si="14"/>
        <v>0</v>
      </c>
      <c r="AD63">
        <f t="shared" si="15"/>
        <v>0</v>
      </c>
      <c r="AE63">
        <f t="shared" si="19"/>
        <v>0</v>
      </c>
      <c r="AG63" s="237">
        <v>2010550</v>
      </c>
      <c r="AH63" s="247" t="s">
        <v>213</v>
      </c>
      <c r="AI63" s="233">
        <v>0</v>
      </c>
      <c r="AJ63" s="248">
        <f t="shared" si="22"/>
        <v>0</v>
      </c>
      <c r="AK63" s="246">
        <f t="shared" si="23"/>
        <v>0</v>
      </c>
      <c r="AL63" s="240">
        <v>2010599</v>
      </c>
      <c r="AM63" s="240" t="s">
        <v>270</v>
      </c>
      <c r="AN63" s="249">
        <v>0</v>
      </c>
      <c r="AO63" s="249">
        <v>0</v>
      </c>
      <c r="AP63" s="256">
        <f t="shared" si="1"/>
        <v>0</v>
      </c>
      <c r="AQ63" s="257">
        <f t="shared" si="2"/>
        <v>0</v>
      </c>
      <c r="AR63">
        <f t="shared" si="20"/>
        <v>7</v>
      </c>
    </row>
    <row r="64" customHeight="1" spans="1:44">
      <c r="A64" s="215">
        <v>2010601</v>
      </c>
      <c r="B64" s="215" t="s">
        <v>194</v>
      </c>
      <c r="C64" s="216">
        <f t="shared" si="3"/>
        <v>829</v>
      </c>
      <c r="D64" s="217">
        <v>902</v>
      </c>
      <c r="E64" s="217">
        <v>1182</v>
      </c>
      <c r="F64" s="218">
        <v>1139</v>
      </c>
      <c r="G64" s="219">
        <f t="shared" si="4"/>
        <v>0.37394451145959</v>
      </c>
      <c r="H64" s="219">
        <f t="shared" si="5"/>
        <v>1.26274944567627</v>
      </c>
      <c r="I64" s="219">
        <f t="shared" si="6"/>
        <v>0.963620981387479</v>
      </c>
      <c r="J64" s="231">
        <f t="shared" si="7"/>
        <v>7</v>
      </c>
      <c r="K64" s="43">
        <f t="shared" ref="K64:K74" si="28">SUM(C64:F64)</f>
        <v>4052</v>
      </c>
      <c r="L64" s="43">
        <f t="shared" si="8"/>
        <v>7</v>
      </c>
      <c r="M64" s="228">
        <v>2010601</v>
      </c>
      <c r="N64" s="228" t="s">
        <v>195</v>
      </c>
      <c r="O64" s="233">
        <v>1139</v>
      </c>
      <c r="P64">
        <f t="shared" si="9"/>
        <v>7</v>
      </c>
      <c r="Q64">
        <f t="shared" si="16"/>
        <v>0</v>
      </c>
      <c r="T64" s="220">
        <v>20506</v>
      </c>
      <c r="U64">
        <f t="shared" si="10"/>
        <v>0</v>
      </c>
      <c r="V64">
        <f t="shared" si="11"/>
        <v>0</v>
      </c>
      <c r="W64">
        <f t="shared" si="17"/>
        <v>0</v>
      </c>
      <c r="Y64">
        <f t="shared" si="12"/>
        <v>0</v>
      </c>
      <c r="AB64" s="228">
        <v>2010607</v>
      </c>
      <c r="AC64">
        <f t="shared" si="14"/>
        <v>0</v>
      </c>
      <c r="AD64">
        <f t="shared" si="15"/>
        <v>0</v>
      </c>
      <c r="AE64">
        <f t="shared" si="19"/>
        <v>0</v>
      </c>
      <c r="AG64" s="237">
        <v>2010599</v>
      </c>
      <c r="AH64" s="247" t="s">
        <v>271</v>
      </c>
      <c r="AI64" s="233">
        <v>35</v>
      </c>
      <c r="AJ64" s="248">
        <f t="shared" si="22"/>
        <v>35</v>
      </c>
      <c r="AK64" s="246">
        <f t="shared" si="23"/>
        <v>0</v>
      </c>
      <c r="AL64" s="240">
        <v>20106</v>
      </c>
      <c r="AM64" s="241" t="s">
        <v>272</v>
      </c>
      <c r="AN64" s="242">
        <v>1124</v>
      </c>
      <c r="AO64" s="242">
        <v>1337</v>
      </c>
      <c r="AP64" s="256">
        <f t="shared" si="1"/>
        <v>213</v>
      </c>
      <c r="AQ64" s="257">
        <f t="shared" si="2"/>
        <v>0.189501779359431</v>
      </c>
      <c r="AR64">
        <f t="shared" si="20"/>
        <v>5</v>
      </c>
    </row>
    <row r="65" customHeight="1" spans="1:44">
      <c r="A65" s="215">
        <v>2010602</v>
      </c>
      <c r="B65" s="215" t="s">
        <v>196</v>
      </c>
      <c r="C65" s="216">
        <f t="shared" si="3"/>
        <v>139</v>
      </c>
      <c r="D65" s="217">
        <v>112</v>
      </c>
      <c r="E65" s="217">
        <v>94</v>
      </c>
      <c r="F65" s="218">
        <v>133</v>
      </c>
      <c r="G65" s="219">
        <f t="shared" si="4"/>
        <v>-0.0431654676258992</v>
      </c>
      <c r="H65" s="219">
        <f t="shared" si="5"/>
        <v>1.1875</v>
      </c>
      <c r="I65" s="219">
        <f t="shared" si="6"/>
        <v>1.41489361702128</v>
      </c>
      <c r="J65" s="231">
        <f t="shared" si="7"/>
        <v>7</v>
      </c>
      <c r="K65" s="43">
        <f t="shared" si="28"/>
        <v>478</v>
      </c>
      <c r="L65" s="43">
        <f t="shared" si="8"/>
        <v>7</v>
      </c>
      <c r="M65" s="228">
        <v>2010602</v>
      </c>
      <c r="N65" s="228" t="s">
        <v>197</v>
      </c>
      <c r="O65" s="233">
        <v>133</v>
      </c>
      <c r="P65">
        <f t="shared" si="9"/>
        <v>7</v>
      </c>
      <c r="Q65">
        <f t="shared" si="16"/>
        <v>0</v>
      </c>
      <c r="T65" s="220">
        <v>20507</v>
      </c>
      <c r="U65">
        <f t="shared" si="10"/>
        <v>75</v>
      </c>
      <c r="V65">
        <f t="shared" si="11"/>
        <v>75</v>
      </c>
      <c r="W65">
        <f t="shared" si="17"/>
        <v>0</v>
      </c>
      <c r="Y65">
        <f t="shared" si="12"/>
        <v>0</v>
      </c>
      <c r="AB65" s="228">
        <v>2010608</v>
      </c>
      <c r="AC65">
        <f t="shared" si="14"/>
        <v>0</v>
      </c>
      <c r="AD65">
        <f t="shared" si="15"/>
        <v>0</v>
      </c>
      <c r="AE65">
        <f t="shared" si="19"/>
        <v>0</v>
      </c>
      <c r="AG65" s="237">
        <v>20106</v>
      </c>
      <c r="AH65" s="238" t="s">
        <v>273</v>
      </c>
      <c r="AI65" s="232">
        <f>SUM(AI66:AI75)</f>
        <v>1010</v>
      </c>
      <c r="AJ65" s="239">
        <f t="shared" si="22"/>
        <v>1010</v>
      </c>
      <c r="AK65" s="246">
        <f t="shared" si="23"/>
        <v>0</v>
      </c>
      <c r="AL65" s="240">
        <v>2010601</v>
      </c>
      <c r="AM65" s="241" t="s">
        <v>194</v>
      </c>
      <c r="AN65" s="242">
        <v>902</v>
      </c>
      <c r="AO65" s="242">
        <v>1182</v>
      </c>
      <c r="AP65" s="256">
        <f t="shared" si="1"/>
        <v>280</v>
      </c>
      <c r="AQ65" s="257">
        <f t="shared" si="2"/>
        <v>0.310421286031042</v>
      </c>
      <c r="AR65">
        <f t="shared" si="20"/>
        <v>7</v>
      </c>
    </row>
    <row r="66" hidden="1" spans="1:44">
      <c r="A66" s="220">
        <v>2010603</v>
      </c>
      <c r="B66" s="220" t="s">
        <v>198</v>
      </c>
      <c r="C66" s="216">
        <f t="shared" si="3"/>
        <v>0</v>
      </c>
      <c r="D66" s="221">
        <v>0</v>
      </c>
      <c r="E66" s="222">
        <v>0</v>
      </c>
      <c r="F66" s="223">
        <v>0</v>
      </c>
      <c r="G66" s="219">
        <f t="shared" si="4"/>
        <v>0</v>
      </c>
      <c r="H66" s="219">
        <f t="shared" si="5"/>
        <v>0</v>
      </c>
      <c r="I66" s="219">
        <f t="shared" si="6"/>
        <v>0</v>
      </c>
      <c r="J66" s="231">
        <f t="shared" si="7"/>
        <v>7</v>
      </c>
      <c r="K66" s="43">
        <f t="shared" si="28"/>
        <v>0</v>
      </c>
      <c r="L66" s="43">
        <f t="shared" si="8"/>
        <v>7</v>
      </c>
      <c r="M66" s="228">
        <v>2010603</v>
      </c>
      <c r="N66" s="228" t="s">
        <v>199</v>
      </c>
      <c r="O66" s="233">
        <v>0</v>
      </c>
      <c r="P66">
        <f t="shared" si="9"/>
        <v>7</v>
      </c>
      <c r="Q66">
        <f t="shared" si="16"/>
        <v>0</v>
      </c>
      <c r="T66" s="220">
        <v>20508</v>
      </c>
      <c r="U66">
        <f t="shared" si="10"/>
        <v>614</v>
      </c>
      <c r="V66">
        <f t="shared" si="11"/>
        <v>614</v>
      </c>
      <c r="W66">
        <f t="shared" si="17"/>
        <v>0</v>
      </c>
      <c r="Y66">
        <f t="shared" si="12"/>
        <v>0</v>
      </c>
      <c r="AB66" s="228">
        <v>2010650</v>
      </c>
      <c r="AC66">
        <f t="shared" si="14"/>
        <v>0</v>
      </c>
      <c r="AD66">
        <f t="shared" si="15"/>
        <v>0</v>
      </c>
      <c r="AE66">
        <f t="shared" si="19"/>
        <v>0</v>
      </c>
      <c r="AG66" s="237">
        <v>2010601</v>
      </c>
      <c r="AH66" s="247" t="s">
        <v>195</v>
      </c>
      <c r="AI66" s="233">
        <v>829</v>
      </c>
      <c r="AJ66" s="248">
        <f t="shared" si="22"/>
        <v>829</v>
      </c>
      <c r="AK66" s="246">
        <f t="shared" si="23"/>
        <v>0</v>
      </c>
      <c r="AL66" s="240">
        <v>2010602</v>
      </c>
      <c r="AM66" s="241" t="s">
        <v>196</v>
      </c>
      <c r="AN66" s="242">
        <v>112</v>
      </c>
      <c r="AO66" s="242">
        <v>94</v>
      </c>
      <c r="AP66" s="256">
        <f t="shared" si="1"/>
        <v>-18</v>
      </c>
      <c r="AQ66" s="257">
        <f t="shared" si="2"/>
        <v>-0.160714285714286</v>
      </c>
      <c r="AR66">
        <f t="shared" si="20"/>
        <v>7</v>
      </c>
    </row>
    <row r="67" customHeight="1" spans="1:44">
      <c r="A67" s="220">
        <v>2010604</v>
      </c>
      <c r="B67" s="220" t="s">
        <v>274</v>
      </c>
      <c r="C67" s="216">
        <f t="shared" si="3"/>
        <v>0</v>
      </c>
      <c r="D67" s="224">
        <v>2</v>
      </c>
      <c r="E67" s="217">
        <v>5</v>
      </c>
      <c r="F67" s="218">
        <v>5</v>
      </c>
      <c r="G67" s="219"/>
      <c r="H67" s="219">
        <f t="shared" si="5"/>
        <v>2.5</v>
      </c>
      <c r="I67" s="219">
        <f t="shared" si="6"/>
        <v>1</v>
      </c>
      <c r="J67" s="231">
        <f t="shared" si="7"/>
        <v>7</v>
      </c>
      <c r="K67" s="43">
        <f t="shared" si="28"/>
        <v>12</v>
      </c>
      <c r="L67" s="43">
        <f t="shared" si="8"/>
        <v>7</v>
      </c>
      <c r="M67" s="228">
        <v>2010604</v>
      </c>
      <c r="N67" s="228" t="s">
        <v>275</v>
      </c>
      <c r="O67" s="233">
        <v>5</v>
      </c>
      <c r="P67">
        <f t="shared" si="9"/>
        <v>7</v>
      </c>
      <c r="Q67">
        <f t="shared" si="16"/>
        <v>0</v>
      </c>
      <c r="T67" s="220">
        <v>20509</v>
      </c>
      <c r="U67">
        <f t="shared" si="10"/>
        <v>1574</v>
      </c>
      <c r="V67">
        <f t="shared" si="11"/>
        <v>1574</v>
      </c>
      <c r="W67">
        <f t="shared" si="17"/>
        <v>0</v>
      </c>
      <c r="Y67">
        <f t="shared" si="12"/>
        <v>0</v>
      </c>
      <c r="AB67" s="228">
        <v>2010699</v>
      </c>
      <c r="AC67">
        <f t="shared" si="14"/>
        <v>56</v>
      </c>
      <c r="AD67">
        <f t="shared" si="15"/>
        <v>56</v>
      </c>
      <c r="AE67">
        <f t="shared" si="19"/>
        <v>0</v>
      </c>
      <c r="AG67" s="237">
        <v>2010602</v>
      </c>
      <c r="AH67" s="247" t="s">
        <v>197</v>
      </c>
      <c r="AI67" s="233">
        <v>139</v>
      </c>
      <c r="AJ67" s="248">
        <f t="shared" si="22"/>
        <v>139</v>
      </c>
      <c r="AK67" s="246">
        <f t="shared" si="23"/>
        <v>0</v>
      </c>
      <c r="AL67" s="240">
        <v>2010603</v>
      </c>
      <c r="AM67" s="240" t="s">
        <v>198</v>
      </c>
      <c r="AN67" s="249">
        <v>0</v>
      </c>
      <c r="AO67" s="249">
        <v>0</v>
      </c>
      <c r="AP67" s="256">
        <f t="shared" si="1"/>
        <v>0</v>
      </c>
      <c r="AQ67" s="257">
        <f t="shared" si="2"/>
        <v>0</v>
      </c>
      <c r="AR67">
        <f t="shared" si="20"/>
        <v>7</v>
      </c>
    </row>
    <row r="68" customHeight="1" spans="1:44">
      <c r="A68" s="215">
        <v>2010605</v>
      </c>
      <c r="B68" s="215" t="s">
        <v>276</v>
      </c>
      <c r="C68" s="216">
        <f t="shared" si="3"/>
        <v>0</v>
      </c>
      <c r="D68" s="217">
        <v>80</v>
      </c>
      <c r="E68" s="217">
        <v>0</v>
      </c>
      <c r="F68" s="218">
        <v>0</v>
      </c>
      <c r="G68" s="219">
        <f t="shared" si="4"/>
        <v>0</v>
      </c>
      <c r="H68" s="219">
        <f t="shared" si="5"/>
        <v>0</v>
      </c>
      <c r="I68" s="219">
        <f t="shared" si="6"/>
        <v>0</v>
      </c>
      <c r="J68" s="231">
        <f t="shared" si="7"/>
        <v>7</v>
      </c>
      <c r="K68" s="43">
        <f t="shared" si="28"/>
        <v>80</v>
      </c>
      <c r="L68" s="43">
        <f t="shared" si="8"/>
        <v>7</v>
      </c>
      <c r="M68" s="228">
        <v>2010605</v>
      </c>
      <c r="N68" s="228" t="s">
        <v>277</v>
      </c>
      <c r="O68" s="233">
        <v>0</v>
      </c>
      <c r="P68">
        <f t="shared" si="9"/>
        <v>7</v>
      </c>
      <c r="Q68">
        <f t="shared" si="16"/>
        <v>0</v>
      </c>
      <c r="T68" s="220">
        <v>20599</v>
      </c>
      <c r="U68">
        <f t="shared" si="10"/>
        <v>18</v>
      </c>
      <c r="V68">
        <f t="shared" si="11"/>
        <v>18</v>
      </c>
      <c r="W68">
        <f t="shared" si="17"/>
        <v>0</v>
      </c>
      <c r="Y68">
        <f t="shared" si="12"/>
        <v>0</v>
      </c>
      <c r="AB68" s="228">
        <v>2010701</v>
      </c>
      <c r="AC68">
        <f t="shared" si="14"/>
        <v>230</v>
      </c>
      <c r="AD68">
        <f t="shared" si="15"/>
        <v>230</v>
      </c>
      <c r="AE68">
        <f t="shared" si="19"/>
        <v>0</v>
      </c>
      <c r="AG68" s="237">
        <v>2010603</v>
      </c>
      <c r="AH68" s="247" t="s">
        <v>199</v>
      </c>
      <c r="AI68" s="233">
        <v>0</v>
      </c>
      <c r="AJ68" s="248">
        <f t="shared" si="22"/>
        <v>0</v>
      </c>
      <c r="AK68" s="246">
        <f t="shared" si="23"/>
        <v>0</v>
      </c>
      <c r="AL68" s="240">
        <v>2010604</v>
      </c>
      <c r="AM68" s="241" t="s">
        <v>274</v>
      </c>
      <c r="AN68" s="242">
        <v>2</v>
      </c>
      <c r="AO68" s="242">
        <v>5</v>
      </c>
      <c r="AP68" s="256">
        <f t="shared" si="1"/>
        <v>3</v>
      </c>
      <c r="AQ68" s="257">
        <f t="shared" si="2"/>
        <v>1.5</v>
      </c>
      <c r="AR68">
        <f t="shared" si="20"/>
        <v>7</v>
      </c>
    </row>
    <row r="69" hidden="1" spans="1:44">
      <c r="A69" s="220">
        <v>2010606</v>
      </c>
      <c r="B69" s="220" t="s">
        <v>278</v>
      </c>
      <c r="C69" s="216">
        <f t="shared" si="3"/>
        <v>0</v>
      </c>
      <c r="D69" s="221">
        <v>0</v>
      </c>
      <c r="E69" s="222">
        <v>0</v>
      </c>
      <c r="F69" s="223">
        <v>0</v>
      </c>
      <c r="G69" s="219">
        <f t="shared" si="4"/>
        <v>0</v>
      </c>
      <c r="H69" s="219">
        <f t="shared" si="5"/>
        <v>0</v>
      </c>
      <c r="I69" s="219">
        <f t="shared" si="6"/>
        <v>0</v>
      </c>
      <c r="J69" s="231">
        <f t="shared" si="7"/>
        <v>7</v>
      </c>
      <c r="K69" s="43">
        <f t="shared" si="28"/>
        <v>0</v>
      </c>
      <c r="L69" s="43">
        <f t="shared" si="8"/>
        <v>7</v>
      </c>
      <c r="M69" s="228">
        <v>2010606</v>
      </c>
      <c r="N69" s="228" t="s">
        <v>279</v>
      </c>
      <c r="O69" s="233">
        <v>0</v>
      </c>
      <c r="P69">
        <f t="shared" si="9"/>
        <v>7</v>
      </c>
      <c r="Q69">
        <f t="shared" si="16"/>
        <v>0</v>
      </c>
      <c r="T69" s="220">
        <v>20601</v>
      </c>
      <c r="U69">
        <f t="shared" si="10"/>
        <v>159</v>
      </c>
      <c r="V69">
        <f t="shared" si="11"/>
        <v>159</v>
      </c>
      <c r="W69">
        <f t="shared" si="17"/>
        <v>0</v>
      </c>
      <c r="Y69">
        <f t="shared" si="12"/>
        <v>0</v>
      </c>
      <c r="AB69" s="228">
        <v>2010702</v>
      </c>
      <c r="AC69">
        <f t="shared" si="14"/>
        <v>18</v>
      </c>
      <c r="AD69">
        <f t="shared" si="15"/>
        <v>18</v>
      </c>
      <c r="AE69">
        <f t="shared" si="19"/>
        <v>0</v>
      </c>
      <c r="AG69" s="237">
        <v>2010604</v>
      </c>
      <c r="AH69" s="247" t="s">
        <v>275</v>
      </c>
      <c r="AI69" s="233">
        <v>0</v>
      </c>
      <c r="AJ69" s="248">
        <f t="shared" si="22"/>
        <v>0</v>
      </c>
      <c r="AK69" s="246">
        <f t="shared" si="23"/>
        <v>0</v>
      </c>
      <c r="AL69" s="240">
        <v>2010605</v>
      </c>
      <c r="AM69" s="241" t="s">
        <v>276</v>
      </c>
      <c r="AN69" s="242">
        <v>80</v>
      </c>
      <c r="AO69" s="242">
        <v>0</v>
      </c>
      <c r="AP69" s="256">
        <f t="shared" si="1"/>
        <v>-80</v>
      </c>
      <c r="AQ69" s="257">
        <f t="shared" si="2"/>
        <v>-1</v>
      </c>
      <c r="AR69">
        <f t="shared" si="20"/>
        <v>7</v>
      </c>
    </row>
    <row r="70" hidden="1" spans="1:44">
      <c r="A70" s="220">
        <v>2010607</v>
      </c>
      <c r="B70" s="220" t="s">
        <v>280</v>
      </c>
      <c r="C70" s="216">
        <f t="shared" si="3"/>
        <v>0</v>
      </c>
      <c r="D70" s="221">
        <v>0</v>
      </c>
      <c r="E70" s="222">
        <v>0</v>
      </c>
      <c r="F70" s="223">
        <v>0</v>
      </c>
      <c r="G70" s="219">
        <f t="shared" si="4"/>
        <v>0</v>
      </c>
      <c r="H70" s="219">
        <f t="shared" si="5"/>
        <v>0</v>
      </c>
      <c r="I70" s="219">
        <f t="shared" si="6"/>
        <v>0</v>
      </c>
      <c r="J70" s="231">
        <f t="shared" si="7"/>
        <v>7</v>
      </c>
      <c r="K70" s="43">
        <f t="shared" si="28"/>
        <v>0</v>
      </c>
      <c r="L70" s="43">
        <f t="shared" si="8"/>
        <v>7</v>
      </c>
      <c r="M70" s="228">
        <v>2010607</v>
      </c>
      <c r="N70" s="228" t="s">
        <v>281</v>
      </c>
      <c r="O70" s="233">
        <v>0</v>
      </c>
      <c r="P70">
        <f t="shared" si="9"/>
        <v>7</v>
      </c>
      <c r="Q70">
        <f t="shared" si="16"/>
        <v>0</v>
      </c>
      <c r="T70" s="220">
        <v>20602</v>
      </c>
      <c r="U70">
        <f t="shared" si="10"/>
        <v>24</v>
      </c>
      <c r="V70">
        <f t="shared" si="11"/>
        <v>24</v>
      </c>
      <c r="W70">
        <f t="shared" si="17"/>
        <v>0</v>
      </c>
      <c r="Y70">
        <f t="shared" si="12"/>
        <v>0</v>
      </c>
      <c r="AB70" s="228">
        <v>2010703</v>
      </c>
      <c r="AC70">
        <f t="shared" si="14"/>
        <v>0</v>
      </c>
      <c r="AD70">
        <f t="shared" si="15"/>
        <v>0</v>
      </c>
      <c r="AE70">
        <f t="shared" si="19"/>
        <v>0</v>
      </c>
      <c r="AG70" s="237">
        <v>2010605</v>
      </c>
      <c r="AH70" s="247" t="s">
        <v>277</v>
      </c>
      <c r="AI70" s="233">
        <v>0</v>
      </c>
      <c r="AJ70" s="248">
        <f t="shared" si="22"/>
        <v>0</v>
      </c>
      <c r="AK70" s="246">
        <f t="shared" si="23"/>
        <v>0</v>
      </c>
      <c r="AL70" s="240">
        <v>2010606</v>
      </c>
      <c r="AM70" s="240" t="s">
        <v>278</v>
      </c>
      <c r="AN70" s="249">
        <v>0</v>
      </c>
      <c r="AO70" s="249">
        <v>0</v>
      </c>
      <c r="AP70" s="256">
        <f t="shared" ref="AP70:AP133" si="29">AO70-AN70</f>
        <v>0</v>
      </c>
      <c r="AQ70" s="257">
        <f t="shared" ref="AQ70:AQ133" si="30">IF(AN70&lt;&gt;0,AP70/AN70,)</f>
        <v>0</v>
      </c>
      <c r="AR70">
        <f t="shared" si="20"/>
        <v>7</v>
      </c>
    </row>
    <row r="71" hidden="1" spans="1:44">
      <c r="A71" s="220">
        <v>2010608</v>
      </c>
      <c r="B71" s="220" t="s">
        <v>282</v>
      </c>
      <c r="C71" s="216">
        <f t="shared" ref="C71:C134" si="31">SUMIF(AG:AG,A71,AI:AI)</f>
        <v>0</v>
      </c>
      <c r="D71" s="221">
        <v>0</v>
      </c>
      <c r="E71" s="222">
        <v>0</v>
      </c>
      <c r="F71" s="223">
        <v>0</v>
      </c>
      <c r="G71" s="219">
        <f t="shared" ref="G71:G134" si="32">IF(F71&lt;&gt;0,F71/C71-1,)</f>
        <v>0</v>
      </c>
      <c r="H71" s="219">
        <f t="shared" ref="H71:H134" si="33">IF(F71&lt;&gt;0,F71/D71,)</f>
        <v>0</v>
      </c>
      <c r="I71" s="219">
        <f t="shared" ref="I71:I134" si="34">IF(F71&lt;&gt;0,F71/E71,)</f>
        <v>0</v>
      </c>
      <c r="J71" s="231">
        <f t="shared" ref="J71:J134" si="35">LEN(A71)</f>
        <v>7</v>
      </c>
      <c r="K71" s="43">
        <f t="shared" si="28"/>
        <v>0</v>
      </c>
      <c r="L71" s="43">
        <f t="shared" ref="L71:L134" si="36">LEN(A71)</f>
        <v>7</v>
      </c>
      <c r="M71" s="228">
        <v>2010608</v>
      </c>
      <c r="N71" s="228" t="s">
        <v>283</v>
      </c>
      <c r="O71" s="233">
        <v>0</v>
      </c>
      <c r="P71">
        <f t="shared" ref="P71:P134" si="37">LEN(M71)</f>
        <v>7</v>
      </c>
      <c r="Q71">
        <f t="shared" si="16"/>
        <v>0</v>
      </c>
      <c r="T71" s="220">
        <v>20603</v>
      </c>
      <c r="U71">
        <f t="shared" ref="U71:U134" si="38">SUMIF(A:A,T71,F:F)</f>
        <v>-13</v>
      </c>
      <c r="V71">
        <f t="shared" ref="V71:V134" si="39">SUMIF(M:M,T71,O:O)</f>
        <v>-13</v>
      </c>
      <c r="W71">
        <f t="shared" si="17"/>
        <v>0</v>
      </c>
      <c r="Y71">
        <f t="shared" ref="Y71:Y134" si="40">SUMIF(A:A,X71,F:F)</f>
        <v>0</v>
      </c>
      <c r="AB71" s="228">
        <v>2010704</v>
      </c>
      <c r="AC71">
        <f t="shared" ref="AC71:AC134" si="41">SUMIF(A:A,AB71,F:F)</f>
        <v>0</v>
      </c>
      <c r="AD71">
        <f t="shared" ref="AD71:AD134" si="42">SUMIF(M:M,AB71,O:O)</f>
        <v>0</v>
      </c>
      <c r="AE71">
        <f t="shared" si="19"/>
        <v>0</v>
      </c>
      <c r="AG71" s="237">
        <v>2010606</v>
      </c>
      <c r="AH71" s="247" t="s">
        <v>279</v>
      </c>
      <c r="AI71" s="233">
        <v>0</v>
      </c>
      <c r="AJ71" s="248">
        <f t="shared" si="22"/>
        <v>0</v>
      </c>
      <c r="AK71" s="246">
        <f t="shared" si="23"/>
        <v>0</v>
      </c>
      <c r="AL71" s="240">
        <v>2010607</v>
      </c>
      <c r="AM71" s="240" t="s">
        <v>280</v>
      </c>
      <c r="AN71" s="249">
        <v>0</v>
      </c>
      <c r="AO71" s="249">
        <v>0</v>
      </c>
      <c r="AP71" s="256">
        <f t="shared" si="29"/>
        <v>0</v>
      </c>
      <c r="AQ71" s="257">
        <f t="shared" si="30"/>
        <v>0</v>
      </c>
      <c r="AR71">
        <f t="shared" si="20"/>
        <v>7</v>
      </c>
    </row>
    <row r="72" hidden="1" spans="1:44">
      <c r="A72" s="220">
        <v>2010650</v>
      </c>
      <c r="B72" s="220" t="s">
        <v>212</v>
      </c>
      <c r="C72" s="216">
        <f t="shared" si="31"/>
        <v>0</v>
      </c>
      <c r="D72" s="221">
        <v>0</v>
      </c>
      <c r="E72" s="222">
        <v>0</v>
      </c>
      <c r="F72" s="223">
        <v>0</v>
      </c>
      <c r="G72" s="219">
        <f t="shared" si="32"/>
        <v>0</v>
      </c>
      <c r="H72" s="219">
        <f t="shared" si="33"/>
        <v>0</v>
      </c>
      <c r="I72" s="219">
        <f t="shared" si="34"/>
        <v>0</v>
      </c>
      <c r="J72" s="231">
        <f t="shared" si="35"/>
        <v>7</v>
      </c>
      <c r="K72" s="43">
        <f t="shared" si="28"/>
        <v>0</v>
      </c>
      <c r="L72" s="43">
        <f t="shared" si="36"/>
        <v>7</v>
      </c>
      <c r="M72" s="228">
        <v>2010650</v>
      </c>
      <c r="N72" s="228" t="s">
        <v>213</v>
      </c>
      <c r="O72" s="233">
        <v>0</v>
      </c>
      <c r="P72">
        <f t="shared" si="37"/>
        <v>7</v>
      </c>
      <c r="Q72">
        <f t="shared" ref="Q72:Q135" si="43">IF(LEN(A72)=5,--LEFT(A72,3),)</f>
        <v>0</v>
      </c>
      <c r="T72" s="220">
        <v>20604</v>
      </c>
      <c r="U72">
        <f t="shared" si="38"/>
        <v>263</v>
      </c>
      <c r="V72">
        <f t="shared" si="39"/>
        <v>263</v>
      </c>
      <c r="W72">
        <f t="shared" ref="W72:W135" si="44">U72-V72</f>
        <v>0</v>
      </c>
      <c r="Y72">
        <f t="shared" si="40"/>
        <v>0</v>
      </c>
      <c r="AB72" s="228">
        <v>2010705</v>
      </c>
      <c r="AC72">
        <f t="shared" si="41"/>
        <v>0</v>
      </c>
      <c r="AD72">
        <f t="shared" si="42"/>
        <v>0</v>
      </c>
      <c r="AE72">
        <f t="shared" ref="AE72:AE135" si="45">AC72-AD72</f>
        <v>0</v>
      </c>
      <c r="AG72" s="237">
        <v>2010607</v>
      </c>
      <c r="AH72" s="247" t="s">
        <v>281</v>
      </c>
      <c r="AI72" s="233">
        <v>0</v>
      </c>
      <c r="AJ72" s="248">
        <f t="shared" si="22"/>
        <v>0</v>
      </c>
      <c r="AK72" s="246">
        <f t="shared" si="23"/>
        <v>0</v>
      </c>
      <c r="AL72" s="240">
        <v>2010608</v>
      </c>
      <c r="AM72" s="240" t="s">
        <v>282</v>
      </c>
      <c r="AN72" s="249">
        <v>0</v>
      </c>
      <c r="AO72" s="249">
        <v>0</v>
      </c>
      <c r="AP72" s="256">
        <f t="shared" si="29"/>
        <v>0</v>
      </c>
      <c r="AQ72" s="257">
        <f t="shared" si="30"/>
        <v>0</v>
      </c>
      <c r="AR72">
        <f t="shared" ref="AR72:AR135" si="46">LEN(AL72)</f>
        <v>7</v>
      </c>
    </row>
    <row r="73" customHeight="1" spans="1:44">
      <c r="A73" s="215">
        <v>2010699</v>
      </c>
      <c r="B73" s="215" t="s">
        <v>284</v>
      </c>
      <c r="C73" s="216">
        <f t="shared" si="31"/>
        <v>42</v>
      </c>
      <c r="D73" s="217">
        <v>28</v>
      </c>
      <c r="E73" s="217">
        <v>56</v>
      </c>
      <c r="F73" s="218">
        <v>56</v>
      </c>
      <c r="G73" s="219">
        <f t="shared" si="32"/>
        <v>0.333333333333333</v>
      </c>
      <c r="H73" s="219">
        <f t="shared" si="33"/>
        <v>2</v>
      </c>
      <c r="I73" s="219">
        <f t="shared" si="34"/>
        <v>1</v>
      </c>
      <c r="J73" s="231">
        <f t="shared" si="35"/>
        <v>7</v>
      </c>
      <c r="K73" s="43">
        <f t="shared" si="28"/>
        <v>182</v>
      </c>
      <c r="L73" s="43">
        <f t="shared" si="36"/>
        <v>7</v>
      </c>
      <c r="M73" s="228">
        <v>2010699</v>
      </c>
      <c r="N73" s="228" t="s">
        <v>285</v>
      </c>
      <c r="O73" s="233">
        <v>56</v>
      </c>
      <c r="P73">
        <f t="shared" si="37"/>
        <v>7</v>
      </c>
      <c r="Q73">
        <f t="shared" si="43"/>
        <v>0</v>
      </c>
      <c r="T73" s="220">
        <v>20605</v>
      </c>
      <c r="U73">
        <f t="shared" si="38"/>
        <v>38</v>
      </c>
      <c r="V73">
        <f t="shared" si="39"/>
        <v>38</v>
      </c>
      <c r="W73">
        <f t="shared" si="44"/>
        <v>0</v>
      </c>
      <c r="Y73">
        <f t="shared" si="40"/>
        <v>0</v>
      </c>
      <c r="AB73" s="228">
        <v>2010706</v>
      </c>
      <c r="AC73">
        <f t="shared" si="41"/>
        <v>0</v>
      </c>
      <c r="AD73">
        <f t="shared" si="42"/>
        <v>0</v>
      </c>
      <c r="AE73">
        <f t="shared" si="45"/>
        <v>0</v>
      </c>
      <c r="AG73" s="237">
        <v>2010608</v>
      </c>
      <c r="AH73" s="247" t="s">
        <v>283</v>
      </c>
      <c r="AI73" s="233">
        <v>0</v>
      </c>
      <c r="AJ73" s="248">
        <f t="shared" ref="AJ73:AJ136" si="47">SUMIF(A:A,AG73,C:C)</f>
        <v>0</v>
      </c>
      <c r="AK73" s="246">
        <f t="shared" ref="AK73:AK136" si="48">AI73-AJ73</f>
        <v>0</v>
      </c>
      <c r="AL73" s="240">
        <v>2010650</v>
      </c>
      <c r="AM73" s="240" t="s">
        <v>212</v>
      </c>
      <c r="AN73" s="249">
        <v>0</v>
      </c>
      <c r="AO73" s="249">
        <v>0</v>
      </c>
      <c r="AP73" s="256">
        <f t="shared" si="29"/>
        <v>0</v>
      </c>
      <c r="AQ73" s="257">
        <f t="shared" si="30"/>
        <v>0</v>
      </c>
      <c r="AR73">
        <f t="shared" si="46"/>
        <v>7</v>
      </c>
    </row>
    <row r="74" hidden="1" customHeight="1" spans="1:44">
      <c r="A74" s="215">
        <v>20107</v>
      </c>
      <c r="B74" s="215" t="s">
        <v>286</v>
      </c>
      <c r="C74" s="216">
        <f t="shared" si="31"/>
        <v>849</v>
      </c>
      <c r="D74" s="217">
        <v>0</v>
      </c>
      <c r="E74" s="217">
        <v>815</v>
      </c>
      <c r="F74" s="218">
        <v>1004</v>
      </c>
      <c r="G74" s="219">
        <f t="shared" si="32"/>
        <v>0.182567726737338</v>
      </c>
      <c r="H74" s="219"/>
      <c r="I74" s="219">
        <f t="shared" si="34"/>
        <v>1.2319018404908</v>
      </c>
      <c r="J74" s="231">
        <f t="shared" si="35"/>
        <v>5</v>
      </c>
      <c r="K74" s="43">
        <f t="shared" si="28"/>
        <v>2668</v>
      </c>
      <c r="L74" s="43">
        <f t="shared" si="36"/>
        <v>5</v>
      </c>
      <c r="M74" s="228">
        <v>20107</v>
      </c>
      <c r="N74" s="229" t="s">
        <v>287</v>
      </c>
      <c r="O74" s="232">
        <f>SUM(O75:O85)</f>
        <v>1004</v>
      </c>
      <c r="P74">
        <f t="shared" si="37"/>
        <v>5</v>
      </c>
      <c r="Q74">
        <f t="shared" si="43"/>
        <v>201</v>
      </c>
      <c r="T74" s="220">
        <v>20606</v>
      </c>
      <c r="U74">
        <f t="shared" si="38"/>
        <v>2</v>
      </c>
      <c r="V74">
        <f t="shared" si="39"/>
        <v>2</v>
      </c>
      <c r="W74">
        <f t="shared" si="44"/>
        <v>0</v>
      </c>
      <c r="Y74">
        <f t="shared" si="40"/>
        <v>0</v>
      </c>
      <c r="AB74" s="228">
        <v>2010707</v>
      </c>
      <c r="AC74">
        <f t="shared" si="41"/>
        <v>0</v>
      </c>
      <c r="AD74">
        <f t="shared" si="42"/>
        <v>0</v>
      </c>
      <c r="AE74">
        <f t="shared" si="45"/>
        <v>0</v>
      </c>
      <c r="AG74" s="237">
        <v>2010650</v>
      </c>
      <c r="AH74" s="247" t="s">
        <v>213</v>
      </c>
      <c r="AI74" s="233">
        <v>0</v>
      </c>
      <c r="AJ74" s="248">
        <f t="shared" si="47"/>
        <v>0</v>
      </c>
      <c r="AK74" s="246">
        <f t="shared" si="48"/>
        <v>0</v>
      </c>
      <c r="AL74" s="240">
        <v>2010699</v>
      </c>
      <c r="AM74" s="241" t="s">
        <v>284</v>
      </c>
      <c r="AN74" s="242">
        <v>28</v>
      </c>
      <c r="AO74" s="242">
        <v>56</v>
      </c>
      <c r="AP74" s="256">
        <f t="shared" si="29"/>
        <v>28</v>
      </c>
      <c r="AQ74" s="257">
        <f t="shared" si="30"/>
        <v>1</v>
      </c>
      <c r="AR74">
        <f t="shared" si="46"/>
        <v>7</v>
      </c>
    </row>
    <row r="75" customHeight="1" spans="1:44">
      <c r="A75" s="220">
        <v>2010701</v>
      </c>
      <c r="B75" s="220" t="s">
        <v>194</v>
      </c>
      <c r="C75" s="216">
        <f t="shared" si="31"/>
        <v>0</v>
      </c>
      <c r="D75" s="224">
        <v>0</v>
      </c>
      <c r="E75" s="217">
        <v>230</v>
      </c>
      <c r="F75" s="218">
        <v>230</v>
      </c>
      <c r="G75" s="219"/>
      <c r="H75" s="219"/>
      <c r="I75" s="219">
        <f t="shared" si="34"/>
        <v>1</v>
      </c>
      <c r="J75" s="231">
        <f t="shared" si="35"/>
        <v>7</v>
      </c>
      <c r="K75" s="43">
        <f t="shared" ref="K75:K86" si="49">SUM(C75:F75)</f>
        <v>460</v>
      </c>
      <c r="L75" s="43">
        <f t="shared" si="36"/>
        <v>7</v>
      </c>
      <c r="M75" s="228">
        <v>2010701</v>
      </c>
      <c r="N75" s="228" t="s">
        <v>195</v>
      </c>
      <c r="O75" s="233">
        <v>230</v>
      </c>
      <c r="P75">
        <f t="shared" si="37"/>
        <v>7</v>
      </c>
      <c r="Q75">
        <f t="shared" si="43"/>
        <v>0</v>
      </c>
      <c r="T75" s="220">
        <v>20607</v>
      </c>
      <c r="U75">
        <f t="shared" si="38"/>
        <v>126</v>
      </c>
      <c r="V75">
        <f t="shared" si="39"/>
        <v>126</v>
      </c>
      <c r="W75">
        <f t="shared" si="44"/>
        <v>0</v>
      </c>
      <c r="Y75">
        <f t="shared" si="40"/>
        <v>0</v>
      </c>
      <c r="AB75" s="228">
        <v>2010708</v>
      </c>
      <c r="AC75">
        <f t="shared" si="41"/>
        <v>0</v>
      </c>
      <c r="AD75">
        <f t="shared" si="42"/>
        <v>0</v>
      </c>
      <c r="AE75">
        <f t="shared" si="45"/>
        <v>0</v>
      </c>
      <c r="AG75" s="237">
        <v>2010699</v>
      </c>
      <c r="AH75" s="247" t="s">
        <v>285</v>
      </c>
      <c r="AI75" s="233">
        <v>42</v>
      </c>
      <c r="AJ75" s="248">
        <f t="shared" si="47"/>
        <v>42</v>
      </c>
      <c r="AK75" s="246">
        <f t="shared" si="48"/>
        <v>0</v>
      </c>
      <c r="AL75" s="240">
        <v>20107</v>
      </c>
      <c r="AM75" s="241" t="s">
        <v>286</v>
      </c>
      <c r="AN75" s="242">
        <v>0</v>
      </c>
      <c r="AO75" s="242">
        <v>815</v>
      </c>
      <c r="AP75" s="256">
        <f t="shared" si="29"/>
        <v>815</v>
      </c>
      <c r="AQ75" s="257">
        <f t="shared" si="30"/>
        <v>0</v>
      </c>
      <c r="AR75">
        <f t="shared" si="46"/>
        <v>5</v>
      </c>
    </row>
    <row r="76" customHeight="1" spans="1:44">
      <c r="A76" s="215">
        <v>2010702</v>
      </c>
      <c r="B76" s="215" t="s">
        <v>196</v>
      </c>
      <c r="C76" s="216">
        <f t="shared" si="31"/>
        <v>35</v>
      </c>
      <c r="D76" s="217">
        <v>0</v>
      </c>
      <c r="E76" s="217">
        <v>15</v>
      </c>
      <c r="F76" s="218">
        <v>18</v>
      </c>
      <c r="G76" s="219">
        <f t="shared" si="32"/>
        <v>-0.485714285714286</v>
      </c>
      <c r="H76" s="219"/>
      <c r="I76" s="219">
        <f t="shared" si="34"/>
        <v>1.2</v>
      </c>
      <c r="J76" s="231">
        <f t="shared" si="35"/>
        <v>7</v>
      </c>
      <c r="K76" s="43">
        <f t="shared" si="49"/>
        <v>68</v>
      </c>
      <c r="L76" s="43">
        <f t="shared" si="36"/>
        <v>7</v>
      </c>
      <c r="M76" s="228">
        <v>2010702</v>
      </c>
      <c r="N76" s="228" t="s">
        <v>197</v>
      </c>
      <c r="O76" s="233">
        <v>18</v>
      </c>
      <c r="P76">
        <f t="shared" si="37"/>
        <v>7</v>
      </c>
      <c r="Q76">
        <f t="shared" si="43"/>
        <v>0</v>
      </c>
      <c r="T76" s="220">
        <v>20608</v>
      </c>
      <c r="U76">
        <f t="shared" si="38"/>
        <v>14</v>
      </c>
      <c r="V76">
        <f t="shared" si="39"/>
        <v>14</v>
      </c>
      <c r="W76">
        <f t="shared" si="44"/>
        <v>0</v>
      </c>
      <c r="Y76">
        <f t="shared" si="40"/>
        <v>0</v>
      </c>
      <c r="AB76" s="228">
        <v>2010709</v>
      </c>
      <c r="AC76">
        <f t="shared" si="41"/>
        <v>0</v>
      </c>
      <c r="AD76">
        <f t="shared" si="42"/>
        <v>0</v>
      </c>
      <c r="AE76">
        <f t="shared" si="45"/>
        <v>0</v>
      </c>
      <c r="AG76" s="237">
        <v>20107</v>
      </c>
      <c r="AH76" s="238" t="s">
        <v>287</v>
      </c>
      <c r="AI76" s="232">
        <f>SUM(AI77:AI87)</f>
        <v>849</v>
      </c>
      <c r="AJ76" s="239">
        <f t="shared" si="47"/>
        <v>849</v>
      </c>
      <c r="AK76" s="246">
        <f t="shared" si="48"/>
        <v>0</v>
      </c>
      <c r="AL76" s="240">
        <v>2010701</v>
      </c>
      <c r="AM76" s="241" t="s">
        <v>194</v>
      </c>
      <c r="AN76" s="242">
        <v>0</v>
      </c>
      <c r="AO76" s="242">
        <v>230</v>
      </c>
      <c r="AP76" s="256">
        <f t="shared" si="29"/>
        <v>230</v>
      </c>
      <c r="AQ76" s="257">
        <f t="shared" si="30"/>
        <v>0</v>
      </c>
      <c r="AR76">
        <f t="shared" si="46"/>
        <v>7</v>
      </c>
    </row>
    <row r="77" hidden="1" spans="1:44">
      <c r="A77" s="220">
        <v>2010703</v>
      </c>
      <c r="B77" s="220" t="s">
        <v>198</v>
      </c>
      <c r="C77" s="216">
        <f t="shared" si="31"/>
        <v>0</v>
      </c>
      <c r="D77" s="221">
        <v>0</v>
      </c>
      <c r="E77" s="222">
        <v>0</v>
      </c>
      <c r="F77" s="223">
        <v>0</v>
      </c>
      <c r="G77" s="219">
        <f t="shared" si="32"/>
        <v>0</v>
      </c>
      <c r="H77" s="219">
        <f t="shared" si="33"/>
        <v>0</v>
      </c>
      <c r="I77" s="219">
        <f t="shared" si="34"/>
        <v>0</v>
      </c>
      <c r="J77" s="231">
        <f t="shared" si="35"/>
        <v>7</v>
      </c>
      <c r="K77" s="43">
        <f t="shared" si="49"/>
        <v>0</v>
      </c>
      <c r="L77" s="43">
        <f t="shared" si="36"/>
        <v>7</v>
      </c>
      <c r="M77" s="228">
        <v>2010703</v>
      </c>
      <c r="N77" s="228" t="s">
        <v>199</v>
      </c>
      <c r="O77" s="233">
        <v>0</v>
      </c>
      <c r="P77">
        <f t="shared" si="37"/>
        <v>7</v>
      </c>
      <c r="Q77">
        <f t="shared" si="43"/>
        <v>0</v>
      </c>
      <c r="T77" s="220">
        <v>20609</v>
      </c>
      <c r="U77">
        <f t="shared" si="38"/>
        <v>0</v>
      </c>
      <c r="V77">
        <f t="shared" si="39"/>
        <v>0</v>
      </c>
      <c r="W77">
        <f t="shared" si="44"/>
        <v>0</v>
      </c>
      <c r="Y77">
        <f t="shared" si="40"/>
        <v>0</v>
      </c>
      <c r="AB77" s="228">
        <v>2010750</v>
      </c>
      <c r="AC77">
        <f t="shared" si="41"/>
        <v>0</v>
      </c>
      <c r="AD77">
        <f t="shared" si="42"/>
        <v>0</v>
      </c>
      <c r="AE77">
        <f t="shared" si="45"/>
        <v>0</v>
      </c>
      <c r="AG77" s="237">
        <v>2010701</v>
      </c>
      <c r="AH77" s="247" t="s">
        <v>195</v>
      </c>
      <c r="AI77" s="233">
        <v>0</v>
      </c>
      <c r="AJ77" s="248">
        <f t="shared" si="47"/>
        <v>0</v>
      </c>
      <c r="AK77" s="246">
        <f t="shared" si="48"/>
        <v>0</v>
      </c>
      <c r="AL77" s="240">
        <v>2010702</v>
      </c>
      <c r="AM77" s="241" t="s">
        <v>196</v>
      </c>
      <c r="AN77" s="242">
        <v>0</v>
      </c>
      <c r="AO77" s="242">
        <v>15</v>
      </c>
      <c r="AP77" s="256">
        <f t="shared" si="29"/>
        <v>15</v>
      </c>
      <c r="AQ77" s="257">
        <f t="shared" si="30"/>
        <v>0</v>
      </c>
      <c r="AR77">
        <f t="shared" si="46"/>
        <v>7</v>
      </c>
    </row>
    <row r="78" hidden="1" spans="1:44">
      <c r="A78" s="220">
        <v>2010704</v>
      </c>
      <c r="B78" s="220" t="s">
        <v>288</v>
      </c>
      <c r="C78" s="216">
        <f t="shared" si="31"/>
        <v>0</v>
      </c>
      <c r="D78" s="221">
        <v>0</v>
      </c>
      <c r="E78" s="222">
        <v>0</v>
      </c>
      <c r="F78" s="223">
        <v>0</v>
      </c>
      <c r="G78" s="219">
        <f t="shared" si="32"/>
        <v>0</v>
      </c>
      <c r="H78" s="219">
        <f t="shared" si="33"/>
        <v>0</v>
      </c>
      <c r="I78" s="219">
        <f t="shared" si="34"/>
        <v>0</v>
      </c>
      <c r="J78" s="231">
        <f t="shared" si="35"/>
        <v>7</v>
      </c>
      <c r="K78" s="43">
        <f t="shared" si="49"/>
        <v>0</v>
      </c>
      <c r="L78" s="43">
        <f t="shared" si="36"/>
        <v>7</v>
      </c>
      <c r="M78" s="228">
        <v>2010704</v>
      </c>
      <c r="N78" s="228" t="s">
        <v>289</v>
      </c>
      <c r="O78" s="233">
        <v>0</v>
      </c>
      <c r="P78">
        <f t="shared" si="37"/>
        <v>7</v>
      </c>
      <c r="Q78">
        <f t="shared" si="43"/>
        <v>0</v>
      </c>
      <c r="T78" s="220">
        <v>20699</v>
      </c>
      <c r="U78">
        <f t="shared" si="38"/>
        <v>127</v>
      </c>
      <c r="V78">
        <f t="shared" si="39"/>
        <v>127</v>
      </c>
      <c r="W78">
        <f t="shared" si="44"/>
        <v>0</v>
      </c>
      <c r="Y78">
        <f t="shared" si="40"/>
        <v>0</v>
      </c>
      <c r="AB78" s="228">
        <v>2010799</v>
      </c>
      <c r="AC78">
        <f t="shared" si="41"/>
        <v>756</v>
      </c>
      <c r="AD78">
        <f t="shared" si="42"/>
        <v>756</v>
      </c>
      <c r="AE78">
        <f t="shared" si="45"/>
        <v>0</v>
      </c>
      <c r="AG78" s="237">
        <v>2010702</v>
      </c>
      <c r="AH78" s="247" t="s">
        <v>197</v>
      </c>
      <c r="AI78" s="233">
        <v>35</v>
      </c>
      <c r="AJ78" s="248">
        <f t="shared" si="47"/>
        <v>35</v>
      </c>
      <c r="AK78" s="246">
        <f t="shared" si="48"/>
        <v>0</v>
      </c>
      <c r="AL78" s="240">
        <v>2010703</v>
      </c>
      <c r="AM78" s="240" t="s">
        <v>198</v>
      </c>
      <c r="AN78" s="249">
        <v>0</v>
      </c>
      <c r="AO78" s="249">
        <v>0</v>
      </c>
      <c r="AP78" s="256">
        <f t="shared" si="29"/>
        <v>0</v>
      </c>
      <c r="AQ78" s="257">
        <f t="shared" si="30"/>
        <v>0</v>
      </c>
      <c r="AR78">
        <f t="shared" si="46"/>
        <v>7</v>
      </c>
    </row>
    <row r="79" hidden="1" spans="1:44">
      <c r="A79" s="220">
        <v>2010705</v>
      </c>
      <c r="B79" s="220" t="s">
        <v>290</v>
      </c>
      <c r="C79" s="216">
        <f t="shared" si="31"/>
        <v>0</v>
      </c>
      <c r="D79" s="221">
        <v>0</v>
      </c>
      <c r="E79" s="222">
        <v>0</v>
      </c>
      <c r="F79" s="223">
        <v>0</v>
      </c>
      <c r="G79" s="219">
        <f t="shared" si="32"/>
        <v>0</v>
      </c>
      <c r="H79" s="219">
        <f t="shared" si="33"/>
        <v>0</v>
      </c>
      <c r="I79" s="219">
        <f t="shared" si="34"/>
        <v>0</v>
      </c>
      <c r="J79" s="231">
        <f t="shared" si="35"/>
        <v>7</v>
      </c>
      <c r="K79" s="43">
        <f t="shared" si="49"/>
        <v>0</v>
      </c>
      <c r="L79" s="43">
        <f t="shared" si="36"/>
        <v>7</v>
      </c>
      <c r="M79" s="228">
        <v>2010705</v>
      </c>
      <c r="N79" s="228" t="s">
        <v>291</v>
      </c>
      <c r="O79" s="233">
        <v>0</v>
      </c>
      <c r="P79">
        <f t="shared" si="37"/>
        <v>7</v>
      </c>
      <c r="Q79">
        <f t="shared" si="43"/>
        <v>0</v>
      </c>
      <c r="T79" s="220">
        <v>20701</v>
      </c>
      <c r="U79">
        <f t="shared" si="38"/>
        <v>3556</v>
      </c>
      <c r="V79">
        <f t="shared" si="39"/>
        <v>3556</v>
      </c>
      <c r="W79">
        <f t="shared" si="44"/>
        <v>0</v>
      </c>
      <c r="Y79">
        <f t="shared" si="40"/>
        <v>0</v>
      </c>
      <c r="AB79" s="228">
        <v>2010801</v>
      </c>
      <c r="AC79">
        <f t="shared" si="41"/>
        <v>82</v>
      </c>
      <c r="AD79">
        <f t="shared" si="42"/>
        <v>82</v>
      </c>
      <c r="AE79">
        <f t="shared" si="45"/>
        <v>0</v>
      </c>
      <c r="AG79" s="237">
        <v>2010703</v>
      </c>
      <c r="AH79" s="247" t="s">
        <v>199</v>
      </c>
      <c r="AI79" s="233">
        <v>0</v>
      </c>
      <c r="AJ79" s="248">
        <f t="shared" si="47"/>
        <v>0</v>
      </c>
      <c r="AK79" s="246">
        <f t="shared" si="48"/>
        <v>0</v>
      </c>
      <c r="AL79" s="240">
        <v>2010704</v>
      </c>
      <c r="AM79" s="240" t="s">
        <v>288</v>
      </c>
      <c r="AN79" s="249">
        <v>0</v>
      </c>
      <c r="AO79" s="249">
        <v>0</v>
      </c>
      <c r="AP79" s="256">
        <f t="shared" si="29"/>
        <v>0</v>
      </c>
      <c r="AQ79" s="257">
        <f t="shared" si="30"/>
        <v>0</v>
      </c>
      <c r="AR79">
        <f t="shared" si="46"/>
        <v>7</v>
      </c>
    </row>
    <row r="80" hidden="1" spans="1:44">
      <c r="A80" s="220">
        <v>2010706</v>
      </c>
      <c r="B80" s="220" t="s">
        <v>292</v>
      </c>
      <c r="C80" s="216">
        <f t="shared" si="31"/>
        <v>0</v>
      </c>
      <c r="D80" s="221">
        <v>0</v>
      </c>
      <c r="E80" s="222">
        <v>0</v>
      </c>
      <c r="F80" s="223">
        <v>0</v>
      </c>
      <c r="G80" s="219">
        <f t="shared" si="32"/>
        <v>0</v>
      </c>
      <c r="H80" s="219">
        <f t="shared" si="33"/>
        <v>0</v>
      </c>
      <c r="I80" s="219">
        <f t="shared" si="34"/>
        <v>0</v>
      </c>
      <c r="J80" s="231">
        <f t="shared" si="35"/>
        <v>7</v>
      </c>
      <c r="K80" s="43">
        <f t="shared" si="49"/>
        <v>0</v>
      </c>
      <c r="L80" s="43">
        <f t="shared" si="36"/>
        <v>7</v>
      </c>
      <c r="M80" s="228">
        <v>2010706</v>
      </c>
      <c r="N80" s="228" t="s">
        <v>293</v>
      </c>
      <c r="O80" s="233">
        <v>0</v>
      </c>
      <c r="P80">
        <f t="shared" si="37"/>
        <v>7</v>
      </c>
      <c r="Q80">
        <f t="shared" si="43"/>
        <v>0</v>
      </c>
      <c r="T80" s="220">
        <v>20702</v>
      </c>
      <c r="U80">
        <f t="shared" si="38"/>
        <v>93</v>
      </c>
      <c r="V80">
        <f t="shared" si="39"/>
        <v>93</v>
      </c>
      <c r="W80">
        <f t="shared" si="44"/>
        <v>0</v>
      </c>
      <c r="Y80">
        <f t="shared" si="40"/>
        <v>0</v>
      </c>
      <c r="AB80" s="228">
        <v>2010802</v>
      </c>
      <c r="AC80">
        <f t="shared" si="41"/>
        <v>0</v>
      </c>
      <c r="AD80">
        <f t="shared" si="42"/>
        <v>0</v>
      </c>
      <c r="AE80">
        <f t="shared" si="45"/>
        <v>0</v>
      </c>
      <c r="AG80" s="237">
        <v>2010704</v>
      </c>
      <c r="AH80" s="247" t="s">
        <v>289</v>
      </c>
      <c r="AI80" s="233">
        <v>0</v>
      </c>
      <c r="AJ80" s="248">
        <f t="shared" si="47"/>
        <v>0</v>
      </c>
      <c r="AK80" s="246">
        <f t="shared" si="48"/>
        <v>0</v>
      </c>
      <c r="AL80" s="240">
        <v>2010705</v>
      </c>
      <c r="AM80" s="240" t="s">
        <v>290</v>
      </c>
      <c r="AN80" s="249">
        <v>0</v>
      </c>
      <c r="AO80" s="249">
        <v>0</v>
      </c>
      <c r="AP80" s="256">
        <f t="shared" si="29"/>
        <v>0</v>
      </c>
      <c r="AQ80" s="257">
        <f t="shared" si="30"/>
        <v>0</v>
      </c>
      <c r="AR80">
        <f t="shared" si="46"/>
        <v>7</v>
      </c>
    </row>
    <row r="81" hidden="1" spans="1:44">
      <c r="A81" s="220">
        <v>2010707</v>
      </c>
      <c r="B81" s="220" t="s">
        <v>294</v>
      </c>
      <c r="C81" s="216">
        <f t="shared" si="31"/>
        <v>0</v>
      </c>
      <c r="D81" s="221">
        <v>0</v>
      </c>
      <c r="E81" s="222">
        <v>0</v>
      </c>
      <c r="F81" s="223">
        <v>0</v>
      </c>
      <c r="G81" s="219">
        <f t="shared" si="32"/>
        <v>0</v>
      </c>
      <c r="H81" s="219">
        <f t="shared" si="33"/>
        <v>0</v>
      </c>
      <c r="I81" s="219">
        <f t="shared" si="34"/>
        <v>0</v>
      </c>
      <c r="J81" s="231">
        <f t="shared" si="35"/>
        <v>7</v>
      </c>
      <c r="K81" s="43">
        <f t="shared" si="49"/>
        <v>0</v>
      </c>
      <c r="L81" s="43">
        <f t="shared" si="36"/>
        <v>7</v>
      </c>
      <c r="M81" s="228">
        <v>2010707</v>
      </c>
      <c r="N81" s="228" t="s">
        <v>295</v>
      </c>
      <c r="O81" s="233">
        <v>0</v>
      </c>
      <c r="P81">
        <f t="shared" si="37"/>
        <v>7</v>
      </c>
      <c r="Q81">
        <f t="shared" si="43"/>
        <v>0</v>
      </c>
      <c r="T81" s="220">
        <v>20703</v>
      </c>
      <c r="U81">
        <f t="shared" si="38"/>
        <v>295</v>
      </c>
      <c r="V81">
        <f t="shared" si="39"/>
        <v>295</v>
      </c>
      <c r="W81">
        <f t="shared" si="44"/>
        <v>0</v>
      </c>
      <c r="Y81">
        <f t="shared" si="40"/>
        <v>0</v>
      </c>
      <c r="AB81" s="228">
        <v>2010803</v>
      </c>
      <c r="AC81">
        <f t="shared" si="41"/>
        <v>0</v>
      </c>
      <c r="AD81">
        <f t="shared" si="42"/>
        <v>0</v>
      </c>
      <c r="AE81">
        <f t="shared" si="45"/>
        <v>0</v>
      </c>
      <c r="AG81" s="237">
        <v>2010705</v>
      </c>
      <c r="AH81" s="247" t="s">
        <v>291</v>
      </c>
      <c r="AI81" s="233">
        <v>0</v>
      </c>
      <c r="AJ81" s="248">
        <f t="shared" si="47"/>
        <v>0</v>
      </c>
      <c r="AK81" s="246">
        <f t="shared" si="48"/>
        <v>0</v>
      </c>
      <c r="AL81" s="240">
        <v>2010706</v>
      </c>
      <c r="AM81" s="240" t="s">
        <v>292</v>
      </c>
      <c r="AN81" s="249">
        <v>0</v>
      </c>
      <c r="AO81" s="249">
        <v>0</v>
      </c>
      <c r="AP81" s="256">
        <f t="shared" si="29"/>
        <v>0</v>
      </c>
      <c r="AQ81" s="257">
        <f t="shared" si="30"/>
        <v>0</v>
      </c>
      <c r="AR81">
        <f t="shared" si="46"/>
        <v>7</v>
      </c>
    </row>
    <row r="82" hidden="1" spans="1:44">
      <c r="A82" s="220">
        <v>2010708</v>
      </c>
      <c r="B82" s="220" t="s">
        <v>296</v>
      </c>
      <c r="C82" s="216">
        <f t="shared" si="31"/>
        <v>0</v>
      </c>
      <c r="D82" s="221">
        <v>0</v>
      </c>
      <c r="E82" s="222">
        <v>0</v>
      </c>
      <c r="F82" s="223">
        <v>0</v>
      </c>
      <c r="G82" s="219">
        <f t="shared" si="32"/>
        <v>0</v>
      </c>
      <c r="H82" s="219">
        <f t="shared" si="33"/>
        <v>0</v>
      </c>
      <c r="I82" s="219">
        <f t="shared" si="34"/>
        <v>0</v>
      </c>
      <c r="J82" s="231">
        <f t="shared" si="35"/>
        <v>7</v>
      </c>
      <c r="K82" s="43">
        <f t="shared" si="49"/>
        <v>0</v>
      </c>
      <c r="L82" s="43">
        <f t="shared" si="36"/>
        <v>7</v>
      </c>
      <c r="M82" s="228">
        <v>2010708</v>
      </c>
      <c r="N82" s="228" t="s">
        <v>297</v>
      </c>
      <c r="O82" s="233">
        <v>0</v>
      </c>
      <c r="P82">
        <f t="shared" si="37"/>
        <v>7</v>
      </c>
      <c r="Q82">
        <f t="shared" si="43"/>
        <v>0</v>
      </c>
      <c r="T82" s="220">
        <v>20704</v>
      </c>
      <c r="U82">
        <f t="shared" si="38"/>
        <v>1294</v>
      </c>
      <c r="V82">
        <f t="shared" si="39"/>
        <v>1294</v>
      </c>
      <c r="W82">
        <f t="shared" si="44"/>
        <v>0</v>
      </c>
      <c r="Y82">
        <f t="shared" si="40"/>
        <v>0</v>
      </c>
      <c r="AB82" s="228">
        <v>2010804</v>
      </c>
      <c r="AC82">
        <f t="shared" si="41"/>
        <v>0</v>
      </c>
      <c r="AD82">
        <f t="shared" si="42"/>
        <v>0</v>
      </c>
      <c r="AE82">
        <f t="shared" si="45"/>
        <v>0</v>
      </c>
      <c r="AG82" s="237">
        <v>2010706</v>
      </c>
      <c r="AH82" s="247" t="s">
        <v>293</v>
      </c>
      <c r="AI82" s="233">
        <v>0</v>
      </c>
      <c r="AJ82" s="248">
        <f t="shared" si="47"/>
        <v>0</v>
      </c>
      <c r="AK82" s="246">
        <f t="shared" si="48"/>
        <v>0</v>
      </c>
      <c r="AL82" s="240">
        <v>2010707</v>
      </c>
      <c r="AM82" s="240" t="s">
        <v>294</v>
      </c>
      <c r="AN82" s="249">
        <v>0</v>
      </c>
      <c r="AO82" s="249">
        <v>0</v>
      </c>
      <c r="AP82" s="256">
        <f t="shared" si="29"/>
        <v>0</v>
      </c>
      <c r="AQ82" s="257">
        <f t="shared" si="30"/>
        <v>0</v>
      </c>
      <c r="AR82">
        <f t="shared" si="46"/>
        <v>7</v>
      </c>
    </row>
    <row r="83" hidden="1" spans="1:44">
      <c r="A83" s="220">
        <v>2010709</v>
      </c>
      <c r="B83" s="220" t="s">
        <v>280</v>
      </c>
      <c r="C83" s="216">
        <f t="shared" si="31"/>
        <v>0</v>
      </c>
      <c r="D83" s="221">
        <v>0</v>
      </c>
      <c r="E83" s="222">
        <v>0</v>
      </c>
      <c r="F83" s="223">
        <v>0</v>
      </c>
      <c r="G83" s="219">
        <f t="shared" si="32"/>
        <v>0</v>
      </c>
      <c r="H83" s="219">
        <f t="shared" si="33"/>
        <v>0</v>
      </c>
      <c r="I83" s="219">
        <f t="shared" si="34"/>
        <v>0</v>
      </c>
      <c r="J83" s="231">
        <f t="shared" si="35"/>
        <v>7</v>
      </c>
      <c r="K83" s="43">
        <f t="shared" si="49"/>
        <v>0</v>
      </c>
      <c r="L83" s="43">
        <f t="shared" si="36"/>
        <v>7</v>
      </c>
      <c r="M83" s="228">
        <v>2010709</v>
      </c>
      <c r="N83" s="228" t="s">
        <v>281</v>
      </c>
      <c r="O83" s="233">
        <v>0</v>
      </c>
      <c r="P83">
        <f t="shared" si="37"/>
        <v>7</v>
      </c>
      <c r="Q83">
        <f t="shared" si="43"/>
        <v>0</v>
      </c>
      <c r="T83" s="220">
        <v>20705</v>
      </c>
      <c r="U83">
        <f t="shared" si="38"/>
        <v>0</v>
      </c>
      <c r="V83">
        <f t="shared" si="39"/>
        <v>0</v>
      </c>
      <c r="W83">
        <f t="shared" si="44"/>
        <v>0</v>
      </c>
      <c r="Y83">
        <f t="shared" si="40"/>
        <v>0</v>
      </c>
      <c r="AB83" s="228">
        <v>2010805</v>
      </c>
      <c r="AC83">
        <f t="shared" si="41"/>
        <v>0</v>
      </c>
      <c r="AD83">
        <f t="shared" si="42"/>
        <v>0</v>
      </c>
      <c r="AE83">
        <f t="shared" si="45"/>
        <v>0</v>
      </c>
      <c r="AG83" s="237">
        <v>2010707</v>
      </c>
      <c r="AH83" s="247" t="s">
        <v>295</v>
      </c>
      <c r="AI83" s="233">
        <v>0</v>
      </c>
      <c r="AJ83" s="248">
        <f t="shared" si="47"/>
        <v>0</v>
      </c>
      <c r="AK83" s="246">
        <f t="shared" si="48"/>
        <v>0</v>
      </c>
      <c r="AL83" s="240">
        <v>2010708</v>
      </c>
      <c r="AM83" s="240" t="s">
        <v>296</v>
      </c>
      <c r="AN83" s="249">
        <v>0</v>
      </c>
      <c r="AO83" s="249">
        <v>0</v>
      </c>
      <c r="AP83" s="256">
        <f t="shared" si="29"/>
        <v>0</v>
      </c>
      <c r="AQ83" s="257">
        <f t="shared" si="30"/>
        <v>0</v>
      </c>
      <c r="AR83">
        <f t="shared" si="46"/>
        <v>7</v>
      </c>
    </row>
    <row r="84" hidden="1" spans="1:44">
      <c r="A84" s="220">
        <v>2010750</v>
      </c>
      <c r="B84" s="220" t="s">
        <v>212</v>
      </c>
      <c r="C84" s="216">
        <f t="shared" si="31"/>
        <v>0</v>
      </c>
      <c r="D84" s="221">
        <v>0</v>
      </c>
      <c r="E84" s="222">
        <v>0</v>
      </c>
      <c r="F84" s="223">
        <v>0</v>
      </c>
      <c r="G84" s="219">
        <f t="shared" si="32"/>
        <v>0</v>
      </c>
      <c r="H84" s="219">
        <f t="shared" si="33"/>
        <v>0</v>
      </c>
      <c r="I84" s="219">
        <f t="shared" si="34"/>
        <v>0</v>
      </c>
      <c r="J84" s="231">
        <f t="shared" si="35"/>
        <v>7</v>
      </c>
      <c r="K84" s="43">
        <f t="shared" si="49"/>
        <v>0</v>
      </c>
      <c r="L84" s="43">
        <f t="shared" si="36"/>
        <v>7</v>
      </c>
      <c r="M84" s="228">
        <v>2010750</v>
      </c>
      <c r="N84" s="228" t="s">
        <v>213</v>
      </c>
      <c r="O84" s="233">
        <v>0</v>
      </c>
      <c r="P84">
        <f t="shared" si="37"/>
        <v>7</v>
      </c>
      <c r="Q84">
        <f t="shared" si="43"/>
        <v>0</v>
      </c>
      <c r="T84" s="220">
        <v>20799</v>
      </c>
      <c r="U84">
        <f t="shared" si="38"/>
        <v>333</v>
      </c>
      <c r="V84">
        <f t="shared" si="39"/>
        <v>333</v>
      </c>
      <c r="W84">
        <f t="shared" si="44"/>
        <v>0</v>
      </c>
      <c r="Y84">
        <f t="shared" si="40"/>
        <v>0</v>
      </c>
      <c r="AB84" s="228">
        <v>2010806</v>
      </c>
      <c r="AC84">
        <f t="shared" si="41"/>
        <v>0</v>
      </c>
      <c r="AD84">
        <f t="shared" si="42"/>
        <v>0</v>
      </c>
      <c r="AE84">
        <f t="shared" si="45"/>
        <v>0</v>
      </c>
      <c r="AG84" s="237">
        <v>2010708</v>
      </c>
      <c r="AH84" s="247" t="s">
        <v>297</v>
      </c>
      <c r="AI84" s="233">
        <v>0</v>
      </c>
      <c r="AJ84" s="248">
        <f t="shared" si="47"/>
        <v>0</v>
      </c>
      <c r="AK84" s="246">
        <f t="shared" si="48"/>
        <v>0</v>
      </c>
      <c r="AL84" s="240">
        <v>2010709</v>
      </c>
      <c r="AM84" s="240" t="s">
        <v>280</v>
      </c>
      <c r="AN84" s="249">
        <v>0</v>
      </c>
      <c r="AO84" s="249">
        <v>0</v>
      </c>
      <c r="AP84" s="256">
        <f t="shared" si="29"/>
        <v>0</v>
      </c>
      <c r="AQ84" s="257">
        <f t="shared" si="30"/>
        <v>0</v>
      </c>
      <c r="AR84">
        <f t="shared" si="46"/>
        <v>7</v>
      </c>
    </row>
    <row r="85" customHeight="1" spans="1:44">
      <c r="A85" s="215">
        <v>2010799</v>
      </c>
      <c r="B85" s="215" t="s">
        <v>298</v>
      </c>
      <c r="C85" s="216">
        <f t="shared" si="31"/>
        <v>814</v>
      </c>
      <c r="D85" s="217">
        <v>0</v>
      </c>
      <c r="E85" s="217">
        <v>570</v>
      </c>
      <c r="F85" s="218">
        <v>756</v>
      </c>
      <c r="G85" s="219">
        <f t="shared" si="32"/>
        <v>-0.0712530712530712</v>
      </c>
      <c r="H85" s="219"/>
      <c r="I85" s="219">
        <f t="shared" si="34"/>
        <v>1.32631578947368</v>
      </c>
      <c r="J85" s="231">
        <f t="shared" si="35"/>
        <v>7</v>
      </c>
      <c r="K85" s="43">
        <f t="shared" si="49"/>
        <v>2140</v>
      </c>
      <c r="L85" s="43">
        <f t="shared" si="36"/>
        <v>7</v>
      </c>
      <c r="M85" s="228">
        <v>2010799</v>
      </c>
      <c r="N85" s="228" t="s">
        <v>299</v>
      </c>
      <c r="O85" s="233">
        <v>756</v>
      </c>
      <c r="P85">
        <f t="shared" si="37"/>
        <v>7</v>
      </c>
      <c r="Q85">
        <f t="shared" si="43"/>
        <v>0</v>
      </c>
      <c r="T85" s="220">
        <v>20801</v>
      </c>
      <c r="U85">
        <f t="shared" si="38"/>
        <v>1476</v>
      </c>
      <c r="V85">
        <f t="shared" si="39"/>
        <v>1476</v>
      </c>
      <c r="W85">
        <f t="shared" si="44"/>
        <v>0</v>
      </c>
      <c r="Y85">
        <f t="shared" si="40"/>
        <v>0</v>
      </c>
      <c r="AB85" s="228">
        <v>2010850</v>
      </c>
      <c r="AC85">
        <f t="shared" si="41"/>
        <v>0</v>
      </c>
      <c r="AD85">
        <f t="shared" si="42"/>
        <v>0</v>
      </c>
      <c r="AE85">
        <f t="shared" si="45"/>
        <v>0</v>
      </c>
      <c r="AG85" s="237">
        <v>2010709</v>
      </c>
      <c r="AH85" s="247" t="s">
        <v>281</v>
      </c>
      <c r="AI85" s="233">
        <v>0</v>
      </c>
      <c r="AJ85" s="248">
        <f t="shared" si="47"/>
        <v>0</v>
      </c>
      <c r="AK85" s="246">
        <f t="shared" si="48"/>
        <v>0</v>
      </c>
      <c r="AL85" s="240">
        <v>2010750</v>
      </c>
      <c r="AM85" s="240" t="s">
        <v>212</v>
      </c>
      <c r="AN85" s="249">
        <v>0</v>
      </c>
      <c r="AO85" s="249">
        <v>0</v>
      </c>
      <c r="AP85" s="256">
        <f t="shared" si="29"/>
        <v>0</v>
      </c>
      <c r="AQ85" s="257">
        <f t="shared" si="30"/>
        <v>0</v>
      </c>
      <c r="AR85">
        <f t="shared" si="46"/>
        <v>7</v>
      </c>
    </row>
    <row r="86" hidden="1" customHeight="1" spans="1:44">
      <c r="A86" s="215">
        <v>20108</v>
      </c>
      <c r="B86" s="215" t="s">
        <v>300</v>
      </c>
      <c r="C86" s="216">
        <f t="shared" si="31"/>
        <v>305</v>
      </c>
      <c r="D86" s="217">
        <v>307</v>
      </c>
      <c r="E86" s="217">
        <v>64</v>
      </c>
      <c r="F86" s="218">
        <v>82</v>
      </c>
      <c r="G86" s="219">
        <f t="shared" si="32"/>
        <v>-0.731147540983607</v>
      </c>
      <c r="H86" s="219">
        <f t="shared" si="33"/>
        <v>0.267100977198697</v>
      </c>
      <c r="I86" s="219">
        <f t="shared" si="34"/>
        <v>1.28125</v>
      </c>
      <c r="J86" s="231">
        <f t="shared" si="35"/>
        <v>5</v>
      </c>
      <c r="K86" s="43">
        <f t="shared" si="49"/>
        <v>758</v>
      </c>
      <c r="L86" s="43">
        <f t="shared" si="36"/>
        <v>5</v>
      </c>
      <c r="M86" s="228">
        <v>20108</v>
      </c>
      <c r="N86" s="229" t="s">
        <v>301</v>
      </c>
      <c r="O86" s="232">
        <f>SUM(O87:O94)</f>
        <v>82</v>
      </c>
      <c r="P86">
        <f t="shared" si="37"/>
        <v>5</v>
      </c>
      <c r="Q86">
        <f t="shared" si="43"/>
        <v>201</v>
      </c>
      <c r="T86" s="220">
        <v>20802</v>
      </c>
      <c r="U86">
        <f t="shared" si="38"/>
        <v>1272</v>
      </c>
      <c r="V86">
        <f t="shared" si="39"/>
        <v>1272</v>
      </c>
      <c r="W86">
        <f t="shared" si="44"/>
        <v>0</v>
      </c>
      <c r="Y86">
        <f t="shared" si="40"/>
        <v>0</v>
      </c>
      <c r="AB86" s="228">
        <v>2010899</v>
      </c>
      <c r="AC86">
        <f t="shared" si="41"/>
        <v>0</v>
      </c>
      <c r="AD86">
        <f t="shared" si="42"/>
        <v>0</v>
      </c>
      <c r="AE86">
        <f t="shared" si="45"/>
        <v>0</v>
      </c>
      <c r="AG86" s="237">
        <v>2010750</v>
      </c>
      <c r="AH86" s="247" t="s">
        <v>213</v>
      </c>
      <c r="AI86" s="233">
        <v>0</v>
      </c>
      <c r="AJ86" s="248">
        <f t="shared" si="47"/>
        <v>0</v>
      </c>
      <c r="AK86" s="246">
        <f t="shared" si="48"/>
        <v>0</v>
      </c>
      <c r="AL86" s="240">
        <v>2010799</v>
      </c>
      <c r="AM86" s="241" t="s">
        <v>298</v>
      </c>
      <c r="AN86" s="242">
        <v>0</v>
      </c>
      <c r="AO86" s="242">
        <v>570</v>
      </c>
      <c r="AP86" s="256">
        <f t="shared" si="29"/>
        <v>570</v>
      </c>
      <c r="AQ86" s="257">
        <f t="shared" si="30"/>
        <v>0</v>
      </c>
      <c r="AR86">
        <f t="shared" si="46"/>
        <v>7</v>
      </c>
    </row>
    <row r="87" customHeight="1" spans="1:44">
      <c r="A87" s="215">
        <v>2010801</v>
      </c>
      <c r="B87" s="215" t="s">
        <v>194</v>
      </c>
      <c r="C87" s="216">
        <f t="shared" si="31"/>
        <v>267</v>
      </c>
      <c r="D87" s="217">
        <v>297</v>
      </c>
      <c r="E87" s="217">
        <v>64</v>
      </c>
      <c r="F87" s="218">
        <v>82</v>
      </c>
      <c r="G87" s="219">
        <f t="shared" si="32"/>
        <v>-0.692883895131086</v>
      </c>
      <c r="H87" s="219">
        <f t="shared" si="33"/>
        <v>0.276094276094276</v>
      </c>
      <c r="I87" s="219">
        <f t="shared" si="34"/>
        <v>1.28125</v>
      </c>
      <c r="J87" s="231">
        <f t="shared" si="35"/>
        <v>7</v>
      </c>
      <c r="K87" s="43">
        <f t="shared" ref="K87:K95" si="50">SUM(C87:F87)</f>
        <v>710</v>
      </c>
      <c r="L87" s="43">
        <f t="shared" si="36"/>
        <v>7</v>
      </c>
      <c r="M87" s="228">
        <v>2010801</v>
      </c>
      <c r="N87" s="228" t="s">
        <v>195</v>
      </c>
      <c r="O87" s="233">
        <v>82</v>
      </c>
      <c r="P87">
        <f t="shared" si="37"/>
        <v>7</v>
      </c>
      <c r="Q87">
        <f t="shared" si="43"/>
        <v>0</v>
      </c>
      <c r="T87" s="220">
        <v>20803</v>
      </c>
      <c r="U87">
        <f t="shared" si="38"/>
        <v>0</v>
      </c>
      <c r="V87">
        <f t="shared" si="39"/>
        <v>0</v>
      </c>
      <c r="W87">
        <f t="shared" si="44"/>
        <v>0</v>
      </c>
      <c r="Y87">
        <f t="shared" si="40"/>
        <v>0</v>
      </c>
      <c r="AB87" s="228">
        <v>2010901</v>
      </c>
      <c r="AC87">
        <f t="shared" si="41"/>
        <v>0</v>
      </c>
      <c r="AD87">
        <f t="shared" si="42"/>
        <v>0</v>
      </c>
      <c r="AE87">
        <f t="shared" si="45"/>
        <v>0</v>
      </c>
      <c r="AG87" s="237">
        <v>2010799</v>
      </c>
      <c r="AH87" s="247" t="s">
        <v>299</v>
      </c>
      <c r="AI87" s="233">
        <v>814</v>
      </c>
      <c r="AJ87" s="248">
        <f t="shared" si="47"/>
        <v>814</v>
      </c>
      <c r="AK87" s="246">
        <f t="shared" si="48"/>
        <v>0</v>
      </c>
      <c r="AL87" s="240">
        <v>20108</v>
      </c>
      <c r="AM87" s="241" t="s">
        <v>300</v>
      </c>
      <c r="AN87" s="242">
        <v>307</v>
      </c>
      <c r="AO87" s="242">
        <v>64</v>
      </c>
      <c r="AP87" s="256">
        <f t="shared" si="29"/>
        <v>-243</v>
      </c>
      <c r="AQ87" s="257">
        <f t="shared" si="30"/>
        <v>-0.791530944625407</v>
      </c>
      <c r="AR87">
        <f t="shared" si="46"/>
        <v>5</v>
      </c>
    </row>
    <row r="88" customHeight="1" spans="1:44">
      <c r="A88" s="215">
        <v>2010802</v>
      </c>
      <c r="B88" s="215" t="s">
        <v>196</v>
      </c>
      <c r="C88" s="216">
        <f t="shared" si="31"/>
        <v>25</v>
      </c>
      <c r="D88" s="217">
        <v>0</v>
      </c>
      <c r="E88" s="217">
        <v>0</v>
      </c>
      <c r="F88" s="218">
        <v>0</v>
      </c>
      <c r="G88" s="219">
        <f t="shared" si="32"/>
        <v>0</v>
      </c>
      <c r="H88" s="219">
        <f t="shared" si="33"/>
        <v>0</v>
      </c>
      <c r="I88" s="219">
        <f t="shared" si="34"/>
        <v>0</v>
      </c>
      <c r="J88" s="231">
        <f t="shared" si="35"/>
        <v>7</v>
      </c>
      <c r="K88" s="43">
        <f t="shared" si="50"/>
        <v>25</v>
      </c>
      <c r="L88" s="43">
        <f t="shared" si="36"/>
        <v>7</v>
      </c>
      <c r="M88" s="228">
        <v>2010802</v>
      </c>
      <c r="N88" s="228" t="s">
        <v>197</v>
      </c>
      <c r="O88" s="233">
        <v>0</v>
      </c>
      <c r="P88">
        <f t="shared" si="37"/>
        <v>7</v>
      </c>
      <c r="Q88">
        <f t="shared" si="43"/>
        <v>0</v>
      </c>
      <c r="T88" s="220">
        <v>20804</v>
      </c>
      <c r="U88">
        <f t="shared" si="38"/>
        <v>0</v>
      </c>
      <c r="V88">
        <f t="shared" si="39"/>
        <v>0</v>
      </c>
      <c r="W88">
        <f t="shared" si="44"/>
        <v>0</v>
      </c>
      <c r="Y88">
        <f t="shared" si="40"/>
        <v>0</v>
      </c>
      <c r="AB88" s="228">
        <v>2010902</v>
      </c>
      <c r="AC88">
        <f t="shared" si="41"/>
        <v>0</v>
      </c>
      <c r="AD88">
        <f t="shared" si="42"/>
        <v>0</v>
      </c>
      <c r="AE88">
        <f t="shared" si="45"/>
        <v>0</v>
      </c>
      <c r="AG88" s="237">
        <v>20108</v>
      </c>
      <c r="AH88" s="238" t="s">
        <v>301</v>
      </c>
      <c r="AI88" s="232">
        <f>SUM(AI89:AI96)</f>
        <v>305</v>
      </c>
      <c r="AJ88" s="239">
        <f t="shared" si="47"/>
        <v>305</v>
      </c>
      <c r="AK88" s="246">
        <f t="shared" si="48"/>
        <v>0</v>
      </c>
      <c r="AL88" s="240">
        <v>2010801</v>
      </c>
      <c r="AM88" s="241" t="s">
        <v>194</v>
      </c>
      <c r="AN88" s="242">
        <v>297</v>
      </c>
      <c r="AO88" s="242">
        <v>64</v>
      </c>
      <c r="AP88" s="256">
        <f t="shared" si="29"/>
        <v>-233</v>
      </c>
      <c r="AQ88" s="257">
        <f t="shared" si="30"/>
        <v>-0.784511784511784</v>
      </c>
      <c r="AR88">
        <f t="shared" si="46"/>
        <v>7</v>
      </c>
    </row>
    <row r="89" hidden="1" spans="1:44">
      <c r="A89" s="220">
        <v>2010803</v>
      </c>
      <c r="B89" s="220" t="s">
        <v>198</v>
      </c>
      <c r="C89" s="216">
        <f t="shared" si="31"/>
        <v>0</v>
      </c>
      <c r="D89" s="221">
        <v>0</v>
      </c>
      <c r="E89" s="222">
        <v>0</v>
      </c>
      <c r="F89" s="223">
        <v>0</v>
      </c>
      <c r="G89" s="219">
        <f t="shared" si="32"/>
        <v>0</v>
      </c>
      <c r="H89" s="219">
        <f t="shared" si="33"/>
        <v>0</v>
      </c>
      <c r="I89" s="219">
        <f t="shared" si="34"/>
        <v>0</v>
      </c>
      <c r="J89" s="231">
        <f t="shared" si="35"/>
        <v>7</v>
      </c>
      <c r="K89" s="43">
        <f t="shared" si="50"/>
        <v>0</v>
      </c>
      <c r="L89" s="43">
        <f t="shared" si="36"/>
        <v>7</v>
      </c>
      <c r="M89" s="228">
        <v>2010803</v>
      </c>
      <c r="N89" s="228" t="s">
        <v>199</v>
      </c>
      <c r="O89" s="233">
        <v>0</v>
      </c>
      <c r="P89">
        <f t="shared" si="37"/>
        <v>7</v>
      </c>
      <c r="Q89">
        <f t="shared" si="43"/>
        <v>0</v>
      </c>
      <c r="T89" s="220">
        <v>20805</v>
      </c>
      <c r="U89">
        <f t="shared" si="38"/>
        <v>14623</v>
      </c>
      <c r="V89">
        <f t="shared" si="39"/>
        <v>14623</v>
      </c>
      <c r="W89">
        <f t="shared" si="44"/>
        <v>0</v>
      </c>
      <c r="Y89">
        <f t="shared" si="40"/>
        <v>0</v>
      </c>
      <c r="AB89" s="228">
        <v>2010903</v>
      </c>
      <c r="AC89">
        <f t="shared" si="41"/>
        <v>0</v>
      </c>
      <c r="AD89">
        <f t="shared" si="42"/>
        <v>0</v>
      </c>
      <c r="AE89">
        <f t="shared" si="45"/>
        <v>0</v>
      </c>
      <c r="AG89" s="237">
        <v>2010801</v>
      </c>
      <c r="AH89" s="247" t="s">
        <v>195</v>
      </c>
      <c r="AI89" s="233">
        <v>267</v>
      </c>
      <c r="AJ89" s="248">
        <f t="shared" si="47"/>
        <v>267</v>
      </c>
      <c r="AK89" s="246">
        <f t="shared" si="48"/>
        <v>0</v>
      </c>
      <c r="AL89" s="240">
        <v>2010802</v>
      </c>
      <c r="AM89" s="240" t="s">
        <v>196</v>
      </c>
      <c r="AN89" s="249">
        <v>0</v>
      </c>
      <c r="AO89" s="249">
        <v>0</v>
      </c>
      <c r="AP89" s="256">
        <f t="shared" si="29"/>
        <v>0</v>
      </c>
      <c r="AQ89" s="257">
        <f t="shared" si="30"/>
        <v>0</v>
      </c>
      <c r="AR89">
        <f t="shared" si="46"/>
        <v>7</v>
      </c>
    </row>
    <row r="90" customHeight="1" spans="1:44">
      <c r="A90" s="215">
        <v>2010804</v>
      </c>
      <c r="B90" s="215" t="s">
        <v>302</v>
      </c>
      <c r="C90" s="216">
        <f t="shared" si="31"/>
        <v>11</v>
      </c>
      <c r="D90" s="217">
        <v>10</v>
      </c>
      <c r="E90" s="217">
        <v>0</v>
      </c>
      <c r="F90" s="218">
        <v>0</v>
      </c>
      <c r="G90" s="219">
        <f t="shared" si="32"/>
        <v>0</v>
      </c>
      <c r="H90" s="219">
        <f t="shared" si="33"/>
        <v>0</v>
      </c>
      <c r="I90" s="219">
        <f t="shared" si="34"/>
        <v>0</v>
      </c>
      <c r="J90" s="231">
        <f t="shared" si="35"/>
        <v>7</v>
      </c>
      <c r="K90" s="43">
        <f t="shared" si="50"/>
        <v>21</v>
      </c>
      <c r="L90" s="43">
        <f t="shared" si="36"/>
        <v>7</v>
      </c>
      <c r="M90" s="228">
        <v>2010804</v>
      </c>
      <c r="N90" s="228" t="s">
        <v>303</v>
      </c>
      <c r="O90" s="233">
        <v>0</v>
      </c>
      <c r="P90">
        <f t="shared" si="37"/>
        <v>7</v>
      </c>
      <c r="Q90">
        <f t="shared" si="43"/>
        <v>0</v>
      </c>
      <c r="T90" s="220">
        <v>20806</v>
      </c>
      <c r="U90">
        <f t="shared" si="38"/>
        <v>0</v>
      </c>
      <c r="V90">
        <f t="shared" si="39"/>
        <v>0</v>
      </c>
      <c r="W90">
        <f t="shared" si="44"/>
        <v>0</v>
      </c>
      <c r="Y90">
        <f t="shared" si="40"/>
        <v>0</v>
      </c>
      <c r="AB90" s="228">
        <v>2010904</v>
      </c>
      <c r="AC90">
        <f t="shared" si="41"/>
        <v>0</v>
      </c>
      <c r="AD90">
        <f t="shared" si="42"/>
        <v>0</v>
      </c>
      <c r="AE90">
        <f t="shared" si="45"/>
        <v>0</v>
      </c>
      <c r="AG90" s="237">
        <v>2010802</v>
      </c>
      <c r="AH90" s="247" t="s">
        <v>197</v>
      </c>
      <c r="AI90" s="233">
        <v>25</v>
      </c>
      <c r="AJ90" s="248">
        <f t="shared" si="47"/>
        <v>25</v>
      </c>
      <c r="AK90" s="246">
        <f t="shared" si="48"/>
        <v>0</v>
      </c>
      <c r="AL90" s="240">
        <v>2010803</v>
      </c>
      <c r="AM90" s="240" t="s">
        <v>198</v>
      </c>
      <c r="AN90" s="249">
        <v>0</v>
      </c>
      <c r="AO90" s="249">
        <v>0</v>
      </c>
      <c r="AP90" s="256">
        <f t="shared" si="29"/>
        <v>0</v>
      </c>
      <c r="AQ90" s="257">
        <f t="shared" si="30"/>
        <v>0</v>
      </c>
      <c r="AR90">
        <f t="shared" si="46"/>
        <v>7</v>
      </c>
    </row>
    <row r="91" hidden="1" spans="1:44">
      <c r="A91" s="220">
        <v>2010805</v>
      </c>
      <c r="B91" s="220" t="s">
        <v>304</v>
      </c>
      <c r="C91" s="216">
        <f t="shared" si="31"/>
        <v>0</v>
      </c>
      <c r="D91" s="221">
        <v>0</v>
      </c>
      <c r="E91" s="222">
        <v>0</v>
      </c>
      <c r="F91" s="223">
        <v>0</v>
      </c>
      <c r="G91" s="219">
        <f t="shared" si="32"/>
        <v>0</v>
      </c>
      <c r="H91" s="219">
        <f t="shared" si="33"/>
        <v>0</v>
      </c>
      <c r="I91" s="219">
        <f t="shared" si="34"/>
        <v>0</v>
      </c>
      <c r="J91" s="231">
        <f t="shared" si="35"/>
        <v>7</v>
      </c>
      <c r="K91" s="43">
        <f t="shared" si="50"/>
        <v>0</v>
      </c>
      <c r="L91" s="43">
        <f t="shared" si="36"/>
        <v>7</v>
      </c>
      <c r="M91" s="228">
        <v>2010805</v>
      </c>
      <c r="N91" s="228" t="s">
        <v>305</v>
      </c>
      <c r="O91" s="233">
        <v>0</v>
      </c>
      <c r="P91">
        <f t="shared" si="37"/>
        <v>7</v>
      </c>
      <c r="Q91">
        <f t="shared" si="43"/>
        <v>0</v>
      </c>
      <c r="T91" s="220">
        <v>20807</v>
      </c>
      <c r="U91">
        <f t="shared" si="38"/>
        <v>518</v>
      </c>
      <c r="V91">
        <f t="shared" si="39"/>
        <v>518</v>
      </c>
      <c r="W91">
        <f t="shared" si="44"/>
        <v>0</v>
      </c>
      <c r="Y91">
        <f t="shared" si="40"/>
        <v>0</v>
      </c>
      <c r="AB91" s="228">
        <v>2010905</v>
      </c>
      <c r="AC91">
        <f t="shared" si="41"/>
        <v>0</v>
      </c>
      <c r="AD91">
        <f t="shared" si="42"/>
        <v>0</v>
      </c>
      <c r="AE91">
        <f t="shared" si="45"/>
        <v>0</v>
      </c>
      <c r="AG91" s="237">
        <v>2010803</v>
      </c>
      <c r="AH91" s="247" t="s">
        <v>199</v>
      </c>
      <c r="AI91" s="233">
        <v>0</v>
      </c>
      <c r="AJ91" s="248">
        <f t="shared" si="47"/>
        <v>0</v>
      </c>
      <c r="AK91" s="246">
        <f t="shared" si="48"/>
        <v>0</v>
      </c>
      <c r="AL91" s="240">
        <v>2010804</v>
      </c>
      <c r="AM91" s="241" t="s">
        <v>302</v>
      </c>
      <c r="AN91" s="242">
        <v>10</v>
      </c>
      <c r="AO91" s="242">
        <v>0</v>
      </c>
      <c r="AP91" s="256">
        <f t="shared" si="29"/>
        <v>-10</v>
      </c>
      <c r="AQ91" s="257">
        <f t="shared" si="30"/>
        <v>-1</v>
      </c>
      <c r="AR91">
        <f t="shared" si="46"/>
        <v>7</v>
      </c>
    </row>
    <row r="92" hidden="1" spans="1:44">
      <c r="A92" s="220">
        <v>2010806</v>
      </c>
      <c r="B92" s="220" t="s">
        <v>280</v>
      </c>
      <c r="C92" s="216">
        <f t="shared" si="31"/>
        <v>0</v>
      </c>
      <c r="D92" s="221">
        <v>0</v>
      </c>
      <c r="E92" s="222">
        <v>0</v>
      </c>
      <c r="F92" s="223">
        <v>0</v>
      </c>
      <c r="G92" s="219">
        <f t="shared" si="32"/>
        <v>0</v>
      </c>
      <c r="H92" s="219">
        <f t="shared" si="33"/>
        <v>0</v>
      </c>
      <c r="I92" s="219">
        <f t="shared" si="34"/>
        <v>0</v>
      </c>
      <c r="J92" s="231">
        <f t="shared" si="35"/>
        <v>7</v>
      </c>
      <c r="K92" s="43">
        <f t="shared" si="50"/>
        <v>0</v>
      </c>
      <c r="L92" s="43">
        <f t="shared" si="36"/>
        <v>7</v>
      </c>
      <c r="M92" s="228">
        <v>2010806</v>
      </c>
      <c r="N92" s="228" t="s">
        <v>281</v>
      </c>
      <c r="O92" s="233">
        <v>0</v>
      </c>
      <c r="P92">
        <f t="shared" si="37"/>
        <v>7</v>
      </c>
      <c r="Q92">
        <f t="shared" si="43"/>
        <v>0</v>
      </c>
      <c r="T92" s="220">
        <v>20808</v>
      </c>
      <c r="U92">
        <f t="shared" si="38"/>
        <v>936</v>
      </c>
      <c r="V92">
        <f t="shared" si="39"/>
        <v>936</v>
      </c>
      <c r="W92">
        <f t="shared" si="44"/>
        <v>0</v>
      </c>
      <c r="Y92">
        <f t="shared" si="40"/>
        <v>0</v>
      </c>
      <c r="AB92" s="228">
        <v>2010907</v>
      </c>
      <c r="AC92">
        <f t="shared" si="41"/>
        <v>0</v>
      </c>
      <c r="AD92">
        <f t="shared" si="42"/>
        <v>0</v>
      </c>
      <c r="AE92">
        <f t="shared" si="45"/>
        <v>0</v>
      </c>
      <c r="AG92" s="237">
        <v>2010804</v>
      </c>
      <c r="AH92" s="247" t="s">
        <v>303</v>
      </c>
      <c r="AI92" s="233">
        <v>11</v>
      </c>
      <c r="AJ92" s="248">
        <f t="shared" si="47"/>
        <v>11</v>
      </c>
      <c r="AK92" s="246">
        <f t="shared" si="48"/>
        <v>0</v>
      </c>
      <c r="AL92" s="240">
        <v>2010805</v>
      </c>
      <c r="AM92" s="240" t="s">
        <v>304</v>
      </c>
      <c r="AN92" s="249">
        <v>0</v>
      </c>
      <c r="AO92" s="249">
        <v>0</v>
      </c>
      <c r="AP92" s="256">
        <f t="shared" si="29"/>
        <v>0</v>
      </c>
      <c r="AQ92" s="257">
        <f t="shared" si="30"/>
        <v>0</v>
      </c>
      <c r="AR92">
        <f t="shared" si="46"/>
        <v>7</v>
      </c>
    </row>
    <row r="93" hidden="1" spans="1:44">
      <c r="A93" s="220">
        <v>2010850</v>
      </c>
      <c r="B93" s="220" t="s">
        <v>212</v>
      </c>
      <c r="C93" s="216">
        <f t="shared" si="31"/>
        <v>0</v>
      </c>
      <c r="D93" s="221">
        <v>0</v>
      </c>
      <c r="E93" s="222">
        <v>0</v>
      </c>
      <c r="F93" s="223">
        <v>0</v>
      </c>
      <c r="G93" s="219">
        <f t="shared" si="32"/>
        <v>0</v>
      </c>
      <c r="H93" s="219">
        <f t="shared" si="33"/>
        <v>0</v>
      </c>
      <c r="I93" s="219">
        <f t="shared" si="34"/>
        <v>0</v>
      </c>
      <c r="J93" s="231">
        <f t="shared" si="35"/>
        <v>7</v>
      </c>
      <c r="K93" s="43">
        <f t="shared" si="50"/>
        <v>0</v>
      </c>
      <c r="L93" s="43">
        <f t="shared" si="36"/>
        <v>7</v>
      </c>
      <c r="M93" s="228">
        <v>2010850</v>
      </c>
      <c r="N93" s="228" t="s">
        <v>213</v>
      </c>
      <c r="O93" s="233">
        <v>0</v>
      </c>
      <c r="P93">
        <f t="shared" si="37"/>
        <v>7</v>
      </c>
      <c r="Q93">
        <f t="shared" si="43"/>
        <v>0</v>
      </c>
      <c r="T93" s="220">
        <v>20809</v>
      </c>
      <c r="U93">
        <f t="shared" si="38"/>
        <v>646</v>
      </c>
      <c r="V93">
        <f t="shared" si="39"/>
        <v>646</v>
      </c>
      <c r="W93">
        <f t="shared" si="44"/>
        <v>0</v>
      </c>
      <c r="Y93">
        <f t="shared" si="40"/>
        <v>0</v>
      </c>
      <c r="AB93" s="228">
        <v>2010908</v>
      </c>
      <c r="AC93">
        <f t="shared" si="41"/>
        <v>0</v>
      </c>
      <c r="AD93">
        <f t="shared" si="42"/>
        <v>0</v>
      </c>
      <c r="AE93">
        <f t="shared" si="45"/>
        <v>0</v>
      </c>
      <c r="AG93" s="237">
        <v>2010805</v>
      </c>
      <c r="AH93" s="247" t="s">
        <v>305</v>
      </c>
      <c r="AI93" s="233">
        <v>0</v>
      </c>
      <c r="AJ93" s="248">
        <f t="shared" si="47"/>
        <v>0</v>
      </c>
      <c r="AK93" s="246">
        <f t="shared" si="48"/>
        <v>0</v>
      </c>
      <c r="AL93" s="240">
        <v>2010806</v>
      </c>
      <c r="AM93" s="240" t="s">
        <v>280</v>
      </c>
      <c r="AN93" s="249">
        <v>0</v>
      </c>
      <c r="AO93" s="249">
        <v>0</v>
      </c>
      <c r="AP93" s="256">
        <f t="shared" si="29"/>
        <v>0</v>
      </c>
      <c r="AQ93" s="257">
        <f t="shared" si="30"/>
        <v>0</v>
      </c>
      <c r="AR93">
        <f t="shared" si="46"/>
        <v>7</v>
      </c>
    </row>
    <row r="94" customHeight="1" spans="1:44">
      <c r="A94" s="215">
        <v>2010899</v>
      </c>
      <c r="B94" s="215" t="s">
        <v>306</v>
      </c>
      <c r="C94" s="216">
        <f t="shared" si="31"/>
        <v>2</v>
      </c>
      <c r="D94" s="217">
        <v>0</v>
      </c>
      <c r="E94" s="217">
        <v>0</v>
      </c>
      <c r="F94" s="218">
        <v>0</v>
      </c>
      <c r="G94" s="219">
        <f t="shared" si="32"/>
        <v>0</v>
      </c>
      <c r="H94" s="219">
        <f t="shared" si="33"/>
        <v>0</v>
      </c>
      <c r="I94" s="219">
        <f t="shared" si="34"/>
        <v>0</v>
      </c>
      <c r="J94" s="231">
        <f t="shared" si="35"/>
        <v>7</v>
      </c>
      <c r="K94" s="43">
        <f t="shared" si="50"/>
        <v>2</v>
      </c>
      <c r="L94" s="43">
        <f t="shared" si="36"/>
        <v>7</v>
      </c>
      <c r="M94" s="228">
        <v>2010899</v>
      </c>
      <c r="N94" s="228" t="s">
        <v>307</v>
      </c>
      <c r="O94" s="233">
        <v>0</v>
      </c>
      <c r="P94">
        <f t="shared" si="37"/>
        <v>7</v>
      </c>
      <c r="Q94">
        <f t="shared" si="43"/>
        <v>0</v>
      </c>
      <c r="T94" s="220">
        <v>20810</v>
      </c>
      <c r="U94">
        <f t="shared" si="38"/>
        <v>533</v>
      </c>
      <c r="V94">
        <f t="shared" si="39"/>
        <v>533</v>
      </c>
      <c r="W94">
        <f t="shared" si="44"/>
        <v>0</v>
      </c>
      <c r="Y94">
        <f t="shared" si="40"/>
        <v>0</v>
      </c>
      <c r="AB94" s="228">
        <v>2010950</v>
      </c>
      <c r="AC94">
        <f t="shared" si="41"/>
        <v>0</v>
      </c>
      <c r="AD94">
        <f t="shared" si="42"/>
        <v>0</v>
      </c>
      <c r="AE94">
        <f t="shared" si="45"/>
        <v>0</v>
      </c>
      <c r="AG94" s="237">
        <v>2010806</v>
      </c>
      <c r="AH94" s="247" t="s">
        <v>281</v>
      </c>
      <c r="AI94" s="233">
        <v>0</v>
      </c>
      <c r="AJ94" s="248">
        <f t="shared" si="47"/>
        <v>0</v>
      </c>
      <c r="AK94" s="246">
        <f t="shared" si="48"/>
        <v>0</v>
      </c>
      <c r="AL94" s="240">
        <v>2010850</v>
      </c>
      <c r="AM94" s="240" t="s">
        <v>212</v>
      </c>
      <c r="AN94" s="249">
        <v>0</v>
      </c>
      <c r="AO94" s="249">
        <v>0</v>
      </c>
      <c r="AP94" s="256">
        <f t="shared" si="29"/>
        <v>0</v>
      </c>
      <c r="AQ94" s="257">
        <f t="shared" si="30"/>
        <v>0</v>
      </c>
      <c r="AR94">
        <f t="shared" si="46"/>
        <v>7</v>
      </c>
    </row>
    <row r="95" hidden="1" spans="1:44">
      <c r="A95" s="220">
        <v>20109</v>
      </c>
      <c r="B95" s="220" t="s">
        <v>308</v>
      </c>
      <c r="C95" s="216">
        <f t="shared" si="31"/>
        <v>0</v>
      </c>
      <c r="D95" s="221">
        <v>0</v>
      </c>
      <c r="E95" s="222">
        <v>0</v>
      </c>
      <c r="F95" s="223">
        <v>0</v>
      </c>
      <c r="G95" s="219">
        <f t="shared" si="32"/>
        <v>0</v>
      </c>
      <c r="H95" s="219">
        <f t="shared" si="33"/>
        <v>0</v>
      </c>
      <c r="I95" s="219">
        <f t="shared" si="34"/>
        <v>0</v>
      </c>
      <c r="J95" s="231">
        <f t="shared" si="35"/>
        <v>5</v>
      </c>
      <c r="K95" s="43">
        <f t="shared" si="50"/>
        <v>0</v>
      </c>
      <c r="L95" s="43">
        <f t="shared" si="36"/>
        <v>5</v>
      </c>
      <c r="M95" s="228">
        <v>20109</v>
      </c>
      <c r="N95" s="229" t="s">
        <v>309</v>
      </c>
      <c r="O95" s="232">
        <f>SUM(O96:O104)</f>
        <v>0</v>
      </c>
      <c r="P95">
        <f t="shared" si="37"/>
        <v>5</v>
      </c>
      <c r="Q95">
        <f t="shared" si="43"/>
        <v>201</v>
      </c>
      <c r="T95" s="220">
        <v>20811</v>
      </c>
      <c r="U95">
        <f t="shared" si="38"/>
        <v>424</v>
      </c>
      <c r="V95">
        <f t="shared" si="39"/>
        <v>424</v>
      </c>
      <c r="W95">
        <f t="shared" si="44"/>
        <v>0</v>
      </c>
      <c r="Y95">
        <f t="shared" si="40"/>
        <v>0</v>
      </c>
      <c r="AB95" s="228">
        <v>2010999</v>
      </c>
      <c r="AC95">
        <f t="shared" si="41"/>
        <v>0</v>
      </c>
      <c r="AD95">
        <f t="shared" si="42"/>
        <v>0</v>
      </c>
      <c r="AE95">
        <f t="shared" si="45"/>
        <v>0</v>
      </c>
      <c r="AG95" s="237">
        <v>2010850</v>
      </c>
      <c r="AH95" s="247" t="s">
        <v>213</v>
      </c>
      <c r="AI95" s="233">
        <v>0</v>
      </c>
      <c r="AJ95" s="248">
        <f t="shared" si="47"/>
        <v>0</v>
      </c>
      <c r="AK95" s="246">
        <f t="shared" si="48"/>
        <v>0</v>
      </c>
      <c r="AL95" s="240">
        <v>2010899</v>
      </c>
      <c r="AM95" s="240" t="s">
        <v>306</v>
      </c>
      <c r="AN95" s="249">
        <v>0</v>
      </c>
      <c r="AO95" s="249">
        <v>0</v>
      </c>
      <c r="AP95" s="256">
        <f t="shared" si="29"/>
        <v>0</v>
      </c>
      <c r="AQ95" s="257">
        <f t="shared" si="30"/>
        <v>0</v>
      </c>
      <c r="AR95">
        <f t="shared" si="46"/>
        <v>7</v>
      </c>
    </row>
    <row r="96" hidden="1" spans="1:44">
      <c r="A96" s="220">
        <v>2010901</v>
      </c>
      <c r="B96" s="220" t="s">
        <v>194</v>
      </c>
      <c r="C96" s="216">
        <f t="shared" si="31"/>
        <v>0</v>
      </c>
      <c r="D96" s="221">
        <v>0</v>
      </c>
      <c r="E96" s="222">
        <v>0</v>
      </c>
      <c r="F96" s="223">
        <v>0</v>
      </c>
      <c r="G96" s="219">
        <f t="shared" si="32"/>
        <v>0</v>
      </c>
      <c r="H96" s="219">
        <f t="shared" si="33"/>
        <v>0</v>
      </c>
      <c r="I96" s="219">
        <f t="shared" si="34"/>
        <v>0</v>
      </c>
      <c r="J96" s="231">
        <f t="shared" si="35"/>
        <v>7</v>
      </c>
      <c r="K96" s="43">
        <f t="shared" ref="K96:K105" si="51">SUM(C96:F96)</f>
        <v>0</v>
      </c>
      <c r="L96" s="43">
        <f t="shared" si="36"/>
        <v>7</v>
      </c>
      <c r="M96" s="228">
        <v>2010901</v>
      </c>
      <c r="N96" s="228" t="s">
        <v>195</v>
      </c>
      <c r="O96" s="233">
        <v>0</v>
      </c>
      <c r="P96">
        <f t="shared" si="37"/>
        <v>7</v>
      </c>
      <c r="Q96">
        <f t="shared" si="43"/>
        <v>0</v>
      </c>
      <c r="T96" s="220">
        <v>20815</v>
      </c>
      <c r="U96">
        <f t="shared" si="38"/>
        <v>278</v>
      </c>
      <c r="V96">
        <f t="shared" si="39"/>
        <v>278</v>
      </c>
      <c r="W96">
        <f t="shared" si="44"/>
        <v>0</v>
      </c>
      <c r="Y96">
        <f t="shared" si="40"/>
        <v>0</v>
      </c>
      <c r="AB96" s="228">
        <v>2011001</v>
      </c>
      <c r="AC96">
        <f t="shared" si="41"/>
        <v>0</v>
      </c>
      <c r="AD96">
        <f t="shared" si="42"/>
        <v>0</v>
      </c>
      <c r="AE96">
        <f t="shared" si="45"/>
        <v>0</v>
      </c>
      <c r="AG96" s="237">
        <v>2010899</v>
      </c>
      <c r="AH96" s="247" t="s">
        <v>307</v>
      </c>
      <c r="AI96" s="233">
        <v>2</v>
      </c>
      <c r="AJ96" s="248">
        <f t="shared" si="47"/>
        <v>2</v>
      </c>
      <c r="AK96" s="246">
        <f t="shared" si="48"/>
        <v>0</v>
      </c>
      <c r="AL96" s="240">
        <v>20109</v>
      </c>
      <c r="AM96" s="240" t="s">
        <v>308</v>
      </c>
      <c r="AN96" s="249">
        <v>0</v>
      </c>
      <c r="AO96" s="249">
        <v>0</v>
      </c>
      <c r="AP96" s="256">
        <f t="shared" si="29"/>
        <v>0</v>
      </c>
      <c r="AQ96" s="257">
        <f t="shared" si="30"/>
        <v>0</v>
      </c>
      <c r="AR96">
        <f t="shared" si="46"/>
        <v>5</v>
      </c>
    </row>
    <row r="97" hidden="1" spans="1:44">
      <c r="A97" s="220">
        <v>2010902</v>
      </c>
      <c r="B97" s="220" t="s">
        <v>196</v>
      </c>
      <c r="C97" s="216">
        <f t="shared" si="31"/>
        <v>0</v>
      </c>
      <c r="D97" s="221">
        <v>0</v>
      </c>
      <c r="E97" s="222">
        <v>0</v>
      </c>
      <c r="F97" s="223">
        <v>0</v>
      </c>
      <c r="G97" s="219">
        <f t="shared" si="32"/>
        <v>0</v>
      </c>
      <c r="H97" s="219">
        <f t="shared" si="33"/>
        <v>0</v>
      </c>
      <c r="I97" s="219">
        <f t="shared" si="34"/>
        <v>0</v>
      </c>
      <c r="J97" s="231">
        <f t="shared" si="35"/>
        <v>7</v>
      </c>
      <c r="K97" s="43">
        <f t="shared" si="51"/>
        <v>0</v>
      </c>
      <c r="L97" s="43">
        <f t="shared" si="36"/>
        <v>7</v>
      </c>
      <c r="M97" s="228">
        <v>2010902</v>
      </c>
      <c r="N97" s="228" t="s">
        <v>197</v>
      </c>
      <c r="O97" s="233">
        <v>0</v>
      </c>
      <c r="P97">
        <f t="shared" si="37"/>
        <v>7</v>
      </c>
      <c r="Q97">
        <f t="shared" si="43"/>
        <v>0</v>
      </c>
      <c r="T97" s="220">
        <v>20816</v>
      </c>
      <c r="U97">
        <f t="shared" si="38"/>
        <v>83</v>
      </c>
      <c r="V97">
        <f t="shared" si="39"/>
        <v>83</v>
      </c>
      <c r="W97">
        <f t="shared" si="44"/>
        <v>0</v>
      </c>
      <c r="Y97">
        <f t="shared" si="40"/>
        <v>0</v>
      </c>
      <c r="AB97" s="228">
        <v>2011002</v>
      </c>
      <c r="AC97">
        <f t="shared" si="41"/>
        <v>0</v>
      </c>
      <c r="AD97">
        <f t="shared" si="42"/>
        <v>0</v>
      </c>
      <c r="AE97">
        <f t="shared" si="45"/>
        <v>0</v>
      </c>
      <c r="AG97" s="237">
        <v>20109</v>
      </c>
      <c r="AH97" s="238" t="s">
        <v>309</v>
      </c>
      <c r="AI97" s="232">
        <f>SUM(AI98:AI106)</f>
        <v>0</v>
      </c>
      <c r="AJ97" s="239">
        <f t="shared" si="47"/>
        <v>0</v>
      </c>
      <c r="AK97" s="246">
        <f t="shared" si="48"/>
        <v>0</v>
      </c>
      <c r="AL97" s="240">
        <v>2010901</v>
      </c>
      <c r="AM97" s="240" t="s">
        <v>194</v>
      </c>
      <c r="AN97" s="249">
        <v>0</v>
      </c>
      <c r="AO97" s="249">
        <v>0</v>
      </c>
      <c r="AP97" s="256">
        <f t="shared" si="29"/>
        <v>0</v>
      </c>
      <c r="AQ97" s="257">
        <f t="shared" si="30"/>
        <v>0</v>
      </c>
      <c r="AR97">
        <f t="shared" si="46"/>
        <v>7</v>
      </c>
    </row>
    <row r="98" hidden="1" spans="1:44">
      <c r="A98" s="220">
        <v>2010903</v>
      </c>
      <c r="B98" s="220" t="s">
        <v>198</v>
      </c>
      <c r="C98" s="216">
        <f t="shared" si="31"/>
        <v>0</v>
      </c>
      <c r="D98" s="221">
        <v>0</v>
      </c>
      <c r="E98" s="222">
        <v>0</v>
      </c>
      <c r="F98" s="223">
        <v>0</v>
      </c>
      <c r="G98" s="219">
        <f t="shared" si="32"/>
        <v>0</v>
      </c>
      <c r="H98" s="219">
        <f t="shared" si="33"/>
        <v>0</v>
      </c>
      <c r="I98" s="219">
        <f t="shared" si="34"/>
        <v>0</v>
      </c>
      <c r="J98" s="231">
        <f t="shared" si="35"/>
        <v>7</v>
      </c>
      <c r="K98" s="43">
        <f t="shared" si="51"/>
        <v>0</v>
      </c>
      <c r="L98" s="43">
        <f t="shared" si="36"/>
        <v>7</v>
      </c>
      <c r="M98" s="228">
        <v>2010903</v>
      </c>
      <c r="N98" s="228" t="s">
        <v>199</v>
      </c>
      <c r="O98" s="233">
        <v>0</v>
      </c>
      <c r="P98">
        <f t="shared" si="37"/>
        <v>7</v>
      </c>
      <c r="Q98">
        <f t="shared" si="43"/>
        <v>0</v>
      </c>
      <c r="T98" s="220">
        <v>20819</v>
      </c>
      <c r="U98">
        <f t="shared" si="38"/>
        <v>2338</v>
      </c>
      <c r="V98">
        <f t="shared" si="39"/>
        <v>2338</v>
      </c>
      <c r="W98">
        <f t="shared" si="44"/>
        <v>0</v>
      </c>
      <c r="Y98">
        <f t="shared" si="40"/>
        <v>0</v>
      </c>
      <c r="AB98" s="228">
        <v>2011003</v>
      </c>
      <c r="AC98">
        <f t="shared" si="41"/>
        <v>0</v>
      </c>
      <c r="AD98">
        <f t="shared" si="42"/>
        <v>0</v>
      </c>
      <c r="AE98">
        <f t="shared" si="45"/>
        <v>0</v>
      </c>
      <c r="AG98" s="237">
        <v>2010901</v>
      </c>
      <c r="AH98" s="247" t="s">
        <v>195</v>
      </c>
      <c r="AI98" s="233">
        <v>0</v>
      </c>
      <c r="AJ98" s="248">
        <f t="shared" si="47"/>
        <v>0</v>
      </c>
      <c r="AK98" s="246">
        <f t="shared" si="48"/>
        <v>0</v>
      </c>
      <c r="AL98" s="240">
        <v>2010902</v>
      </c>
      <c r="AM98" s="240" t="s">
        <v>196</v>
      </c>
      <c r="AN98" s="249">
        <v>0</v>
      </c>
      <c r="AO98" s="249">
        <v>0</v>
      </c>
      <c r="AP98" s="256">
        <f t="shared" si="29"/>
        <v>0</v>
      </c>
      <c r="AQ98" s="257">
        <f t="shared" si="30"/>
        <v>0</v>
      </c>
      <c r="AR98">
        <f t="shared" si="46"/>
        <v>7</v>
      </c>
    </row>
    <row r="99" hidden="1" spans="1:44">
      <c r="A99" s="220">
        <v>2010904</v>
      </c>
      <c r="B99" s="220" t="s">
        <v>310</v>
      </c>
      <c r="C99" s="216">
        <f t="shared" si="31"/>
        <v>0</v>
      </c>
      <c r="D99" s="221">
        <v>0</v>
      </c>
      <c r="E99" s="222">
        <v>0</v>
      </c>
      <c r="F99" s="223">
        <v>0</v>
      </c>
      <c r="G99" s="219">
        <f t="shared" si="32"/>
        <v>0</v>
      </c>
      <c r="H99" s="219">
        <f t="shared" si="33"/>
        <v>0</v>
      </c>
      <c r="I99" s="219">
        <f t="shared" si="34"/>
        <v>0</v>
      </c>
      <c r="J99" s="231">
        <f t="shared" si="35"/>
        <v>7</v>
      </c>
      <c r="K99" s="43">
        <f t="shared" si="51"/>
        <v>0</v>
      </c>
      <c r="L99" s="43">
        <f t="shared" si="36"/>
        <v>7</v>
      </c>
      <c r="M99" s="228">
        <v>2010904</v>
      </c>
      <c r="N99" s="228" t="s">
        <v>311</v>
      </c>
      <c r="O99" s="233">
        <v>0</v>
      </c>
      <c r="P99">
        <f t="shared" si="37"/>
        <v>7</v>
      </c>
      <c r="Q99">
        <f t="shared" si="43"/>
        <v>0</v>
      </c>
      <c r="T99" s="220">
        <v>20820</v>
      </c>
      <c r="U99">
        <f t="shared" si="38"/>
        <v>288</v>
      </c>
      <c r="V99">
        <f t="shared" si="39"/>
        <v>288</v>
      </c>
      <c r="W99">
        <f t="shared" si="44"/>
        <v>0</v>
      </c>
      <c r="Y99">
        <f t="shared" si="40"/>
        <v>0</v>
      </c>
      <c r="AB99" s="228">
        <v>2011004</v>
      </c>
      <c r="AC99">
        <f t="shared" si="41"/>
        <v>0</v>
      </c>
      <c r="AD99">
        <f t="shared" si="42"/>
        <v>0</v>
      </c>
      <c r="AE99">
        <f t="shared" si="45"/>
        <v>0</v>
      </c>
      <c r="AG99" s="237">
        <v>2010902</v>
      </c>
      <c r="AH99" s="247" t="s">
        <v>197</v>
      </c>
      <c r="AI99" s="233">
        <v>0</v>
      </c>
      <c r="AJ99" s="248">
        <f t="shared" si="47"/>
        <v>0</v>
      </c>
      <c r="AK99" s="246">
        <f t="shared" si="48"/>
        <v>0</v>
      </c>
      <c r="AL99" s="240">
        <v>2010903</v>
      </c>
      <c r="AM99" s="240" t="s">
        <v>198</v>
      </c>
      <c r="AN99" s="249">
        <v>0</v>
      </c>
      <c r="AO99" s="249">
        <v>0</v>
      </c>
      <c r="AP99" s="256">
        <f t="shared" si="29"/>
        <v>0</v>
      </c>
      <c r="AQ99" s="257">
        <f t="shared" si="30"/>
        <v>0</v>
      </c>
      <c r="AR99">
        <f t="shared" si="46"/>
        <v>7</v>
      </c>
    </row>
    <row r="100" hidden="1" spans="1:44">
      <c r="A100" s="220">
        <v>2010905</v>
      </c>
      <c r="B100" s="220" t="s">
        <v>312</v>
      </c>
      <c r="C100" s="216">
        <f t="shared" si="31"/>
        <v>0</v>
      </c>
      <c r="D100" s="221">
        <v>0</v>
      </c>
      <c r="E100" s="222">
        <v>0</v>
      </c>
      <c r="F100" s="223">
        <v>0</v>
      </c>
      <c r="G100" s="219">
        <f t="shared" si="32"/>
        <v>0</v>
      </c>
      <c r="H100" s="219">
        <f t="shared" si="33"/>
        <v>0</v>
      </c>
      <c r="I100" s="219">
        <f t="shared" si="34"/>
        <v>0</v>
      </c>
      <c r="J100" s="231">
        <f t="shared" si="35"/>
        <v>7</v>
      </c>
      <c r="K100" s="43">
        <f t="shared" si="51"/>
        <v>0</v>
      </c>
      <c r="L100" s="43">
        <f t="shared" si="36"/>
        <v>7</v>
      </c>
      <c r="M100" s="228">
        <v>2010905</v>
      </c>
      <c r="N100" s="228" t="s">
        <v>313</v>
      </c>
      <c r="O100" s="233">
        <v>0</v>
      </c>
      <c r="P100">
        <f t="shared" si="37"/>
        <v>7</v>
      </c>
      <c r="Q100">
        <f t="shared" si="43"/>
        <v>0</v>
      </c>
      <c r="T100" s="220">
        <v>20821</v>
      </c>
      <c r="U100">
        <f t="shared" si="38"/>
        <v>156</v>
      </c>
      <c r="V100">
        <f t="shared" si="39"/>
        <v>156</v>
      </c>
      <c r="W100">
        <f t="shared" si="44"/>
        <v>0</v>
      </c>
      <c r="Y100">
        <f t="shared" si="40"/>
        <v>0</v>
      </c>
      <c r="AB100" s="228">
        <v>2011005</v>
      </c>
      <c r="AC100">
        <f t="shared" si="41"/>
        <v>0</v>
      </c>
      <c r="AD100">
        <f t="shared" si="42"/>
        <v>0</v>
      </c>
      <c r="AE100">
        <f t="shared" si="45"/>
        <v>0</v>
      </c>
      <c r="AG100" s="237">
        <v>2010903</v>
      </c>
      <c r="AH100" s="247" t="s">
        <v>199</v>
      </c>
      <c r="AI100" s="233">
        <v>0</v>
      </c>
      <c r="AJ100" s="248">
        <f t="shared" si="47"/>
        <v>0</v>
      </c>
      <c r="AK100" s="246">
        <f t="shared" si="48"/>
        <v>0</v>
      </c>
      <c r="AL100" s="240">
        <v>2010904</v>
      </c>
      <c r="AM100" s="240" t="s">
        <v>310</v>
      </c>
      <c r="AN100" s="249">
        <v>0</v>
      </c>
      <c r="AO100" s="249">
        <v>0</v>
      </c>
      <c r="AP100" s="256">
        <f t="shared" si="29"/>
        <v>0</v>
      </c>
      <c r="AQ100" s="257">
        <f t="shared" si="30"/>
        <v>0</v>
      </c>
      <c r="AR100">
        <f t="shared" si="46"/>
        <v>7</v>
      </c>
    </row>
    <row r="101" hidden="1" spans="1:44">
      <c r="A101" s="220">
        <v>2010907</v>
      </c>
      <c r="B101" s="220" t="s">
        <v>314</v>
      </c>
      <c r="C101" s="216">
        <f t="shared" si="31"/>
        <v>0</v>
      </c>
      <c r="D101" s="221">
        <v>0</v>
      </c>
      <c r="E101" s="222">
        <v>0</v>
      </c>
      <c r="F101" s="223">
        <v>0</v>
      </c>
      <c r="G101" s="219">
        <f t="shared" si="32"/>
        <v>0</v>
      </c>
      <c r="H101" s="219">
        <f t="shared" si="33"/>
        <v>0</v>
      </c>
      <c r="I101" s="219">
        <f t="shared" si="34"/>
        <v>0</v>
      </c>
      <c r="J101" s="231">
        <f t="shared" si="35"/>
        <v>7</v>
      </c>
      <c r="K101" s="43">
        <f t="shared" si="51"/>
        <v>0</v>
      </c>
      <c r="L101" s="43">
        <f t="shared" si="36"/>
        <v>7</v>
      </c>
      <c r="M101" s="228">
        <v>2010907</v>
      </c>
      <c r="N101" s="228" t="s">
        <v>315</v>
      </c>
      <c r="O101" s="233">
        <v>0</v>
      </c>
      <c r="P101">
        <f t="shared" si="37"/>
        <v>7</v>
      </c>
      <c r="Q101">
        <f t="shared" si="43"/>
        <v>0</v>
      </c>
      <c r="T101" s="220">
        <v>20824</v>
      </c>
      <c r="U101">
        <f t="shared" si="38"/>
        <v>0</v>
      </c>
      <c r="V101">
        <f t="shared" si="39"/>
        <v>0</v>
      </c>
      <c r="W101">
        <f t="shared" si="44"/>
        <v>0</v>
      </c>
      <c r="Y101">
        <f t="shared" si="40"/>
        <v>0</v>
      </c>
      <c r="AB101" s="228">
        <v>2011006</v>
      </c>
      <c r="AC101">
        <f t="shared" si="41"/>
        <v>0</v>
      </c>
      <c r="AD101">
        <f t="shared" si="42"/>
        <v>0</v>
      </c>
      <c r="AE101">
        <f t="shared" si="45"/>
        <v>0</v>
      </c>
      <c r="AG101" s="237">
        <v>2010904</v>
      </c>
      <c r="AH101" s="247" t="s">
        <v>311</v>
      </c>
      <c r="AI101" s="233">
        <v>0</v>
      </c>
      <c r="AJ101" s="248">
        <f t="shared" si="47"/>
        <v>0</v>
      </c>
      <c r="AK101" s="246">
        <f t="shared" si="48"/>
        <v>0</v>
      </c>
      <c r="AL101" s="240">
        <v>2010905</v>
      </c>
      <c r="AM101" s="240" t="s">
        <v>312</v>
      </c>
      <c r="AN101" s="249">
        <v>0</v>
      </c>
      <c r="AO101" s="249">
        <v>0</v>
      </c>
      <c r="AP101" s="256">
        <f t="shared" si="29"/>
        <v>0</v>
      </c>
      <c r="AQ101" s="257">
        <f t="shared" si="30"/>
        <v>0</v>
      </c>
      <c r="AR101">
        <f t="shared" si="46"/>
        <v>7</v>
      </c>
    </row>
    <row r="102" hidden="1" spans="1:44">
      <c r="A102" s="220">
        <v>2010908</v>
      </c>
      <c r="B102" s="220" t="s">
        <v>280</v>
      </c>
      <c r="C102" s="216">
        <f t="shared" si="31"/>
        <v>0</v>
      </c>
      <c r="D102" s="221">
        <v>0</v>
      </c>
      <c r="E102" s="222">
        <v>0</v>
      </c>
      <c r="F102" s="223">
        <v>0</v>
      </c>
      <c r="G102" s="219">
        <f t="shared" si="32"/>
        <v>0</v>
      </c>
      <c r="H102" s="219">
        <f t="shared" si="33"/>
        <v>0</v>
      </c>
      <c r="I102" s="219">
        <f t="shared" si="34"/>
        <v>0</v>
      </c>
      <c r="J102" s="231">
        <f t="shared" si="35"/>
        <v>7</v>
      </c>
      <c r="K102" s="43">
        <f t="shared" si="51"/>
        <v>0</v>
      </c>
      <c r="L102" s="43">
        <f t="shared" si="36"/>
        <v>7</v>
      </c>
      <c r="M102" s="228">
        <v>2010908</v>
      </c>
      <c r="N102" s="228" t="s">
        <v>281</v>
      </c>
      <c r="O102" s="233">
        <v>0</v>
      </c>
      <c r="P102">
        <f t="shared" si="37"/>
        <v>7</v>
      </c>
      <c r="Q102">
        <f t="shared" si="43"/>
        <v>0</v>
      </c>
      <c r="T102" s="220">
        <v>20825</v>
      </c>
      <c r="U102">
        <f t="shared" si="38"/>
        <v>8</v>
      </c>
      <c r="V102">
        <f t="shared" si="39"/>
        <v>8</v>
      </c>
      <c r="W102">
        <f t="shared" si="44"/>
        <v>0</v>
      </c>
      <c r="Y102">
        <f t="shared" si="40"/>
        <v>0</v>
      </c>
      <c r="AB102" s="228">
        <v>2011007</v>
      </c>
      <c r="AC102">
        <f t="shared" si="41"/>
        <v>0</v>
      </c>
      <c r="AD102">
        <f t="shared" si="42"/>
        <v>0</v>
      </c>
      <c r="AE102">
        <f t="shared" si="45"/>
        <v>0</v>
      </c>
      <c r="AG102" s="237">
        <v>2010905</v>
      </c>
      <c r="AH102" s="247" t="s">
        <v>313</v>
      </c>
      <c r="AI102" s="233">
        <v>0</v>
      </c>
      <c r="AJ102" s="248">
        <f t="shared" si="47"/>
        <v>0</v>
      </c>
      <c r="AK102" s="246">
        <f t="shared" si="48"/>
        <v>0</v>
      </c>
      <c r="AL102" s="240">
        <v>2010907</v>
      </c>
      <c r="AM102" s="240" t="s">
        <v>314</v>
      </c>
      <c r="AN102" s="249">
        <v>0</v>
      </c>
      <c r="AO102" s="249">
        <v>0</v>
      </c>
      <c r="AP102" s="256">
        <f t="shared" si="29"/>
        <v>0</v>
      </c>
      <c r="AQ102" s="257">
        <f t="shared" si="30"/>
        <v>0</v>
      </c>
      <c r="AR102">
        <f t="shared" si="46"/>
        <v>7</v>
      </c>
    </row>
    <row r="103" hidden="1" spans="1:44">
      <c r="A103" s="220">
        <v>2010950</v>
      </c>
      <c r="B103" s="220" t="s">
        <v>212</v>
      </c>
      <c r="C103" s="216">
        <f t="shared" si="31"/>
        <v>0</v>
      </c>
      <c r="D103" s="221">
        <v>0</v>
      </c>
      <c r="E103" s="222">
        <v>0</v>
      </c>
      <c r="F103" s="223">
        <v>0</v>
      </c>
      <c r="G103" s="219">
        <f t="shared" si="32"/>
        <v>0</v>
      </c>
      <c r="H103" s="219">
        <f t="shared" si="33"/>
        <v>0</v>
      </c>
      <c r="I103" s="219">
        <f t="shared" si="34"/>
        <v>0</v>
      </c>
      <c r="J103" s="231">
        <f t="shared" si="35"/>
        <v>7</v>
      </c>
      <c r="K103" s="43">
        <f t="shared" si="51"/>
        <v>0</v>
      </c>
      <c r="L103" s="43">
        <f t="shared" si="36"/>
        <v>7</v>
      </c>
      <c r="M103" s="228">
        <v>2010950</v>
      </c>
      <c r="N103" s="228" t="s">
        <v>213</v>
      </c>
      <c r="O103" s="233">
        <v>0</v>
      </c>
      <c r="P103">
        <f t="shared" si="37"/>
        <v>7</v>
      </c>
      <c r="Q103">
        <f t="shared" si="43"/>
        <v>0</v>
      </c>
      <c r="T103" s="220">
        <v>20899</v>
      </c>
      <c r="U103">
        <f t="shared" si="38"/>
        <v>32</v>
      </c>
      <c r="V103">
        <f t="shared" si="39"/>
        <v>32</v>
      </c>
      <c r="W103">
        <f t="shared" si="44"/>
        <v>0</v>
      </c>
      <c r="Y103">
        <f t="shared" si="40"/>
        <v>0</v>
      </c>
      <c r="AB103" s="228">
        <v>2011008</v>
      </c>
      <c r="AC103">
        <f t="shared" si="41"/>
        <v>0</v>
      </c>
      <c r="AD103">
        <f t="shared" si="42"/>
        <v>0</v>
      </c>
      <c r="AE103">
        <f t="shared" si="45"/>
        <v>0</v>
      </c>
      <c r="AG103" s="237">
        <v>2010907</v>
      </c>
      <c r="AH103" s="247" t="s">
        <v>315</v>
      </c>
      <c r="AI103" s="233">
        <v>0</v>
      </c>
      <c r="AJ103" s="248">
        <f t="shared" si="47"/>
        <v>0</v>
      </c>
      <c r="AK103" s="246">
        <f t="shared" si="48"/>
        <v>0</v>
      </c>
      <c r="AL103" s="240">
        <v>2010908</v>
      </c>
      <c r="AM103" s="240" t="s">
        <v>280</v>
      </c>
      <c r="AN103" s="249">
        <v>0</v>
      </c>
      <c r="AO103" s="249">
        <v>0</v>
      </c>
      <c r="AP103" s="256">
        <f t="shared" si="29"/>
        <v>0</v>
      </c>
      <c r="AQ103" s="257">
        <f t="shared" si="30"/>
        <v>0</v>
      </c>
      <c r="AR103">
        <f t="shared" si="46"/>
        <v>7</v>
      </c>
    </row>
    <row r="104" hidden="1" spans="1:44">
      <c r="A104" s="220">
        <v>2010999</v>
      </c>
      <c r="B104" s="220" t="s">
        <v>316</v>
      </c>
      <c r="C104" s="216">
        <f t="shared" si="31"/>
        <v>0</v>
      </c>
      <c r="D104" s="221">
        <v>0</v>
      </c>
      <c r="E104" s="222">
        <v>0</v>
      </c>
      <c r="F104" s="223">
        <v>0</v>
      </c>
      <c r="G104" s="219">
        <f t="shared" si="32"/>
        <v>0</v>
      </c>
      <c r="H104" s="219">
        <f t="shared" si="33"/>
        <v>0</v>
      </c>
      <c r="I104" s="219">
        <f t="shared" si="34"/>
        <v>0</v>
      </c>
      <c r="J104" s="231">
        <f t="shared" si="35"/>
        <v>7</v>
      </c>
      <c r="K104" s="43">
        <f t="shared" si="51"/>
        <v>0</v>
      </c>
      <c r="L104" s="43">
        <f t="shared" si="36"/>
        <v>7</v>
      </c>
      <c r="M104" s="228">
        <v>2010999</v>
      </c>
      <c r="N104" s="228" t="s">
        <v>317</v>
      </c>
      <c r="O104" s="233">
        <v>0</v>
      </c>
      <c r="P104">
        <f t="shared" si="37"/>
        <v>7</v>
      </c>
      <c r="Q104">
        <f t="shared" si="43"/>
        <v>0</v>
      </c>
      <c r="T104" s="220">
        <v>21001</v>
      </c>
      <c r="U104">
        <f t="shared" si="38"/>
        <v>1106</v>
      </c>
      <c r="V104">
        <f t="shared" si="39"/>
        <v>1106</v>
      </c>
      <c r="W104">
        <f t="shared" si="44"/>
        <v>0</v>
      </c>
      <c r="Y104">
        <f t="shared" si="40"/>
        <v>0</v>
      </c>
      <c r="AB104" s="228">
        <v>2011009</v>
      </c>
      <c r="AC104">
        <f t="shared" si="41"/>
        <v>0</v>
      </c>
      <c r="AD104">
        <f t="shared" si="42"/>
        <v>0</v>
      </c>
      <c r="AE104">
        <f t="shared" si="45"/>
        <v>0</v>
      </c>
      <c r="AG104" s="237">
        <v>2010908</v>
      </c>
      <c r="AH104" s="247" t="s">
        <v>281</v>
      </c>
      <c r="AI104" s="233">
        <v>0</v>
      </c>
      <c r="AJ104" s="248">
        <f t="shared" si="47"/>
        <v>0</v>
      </c>
      <c r="AK104" s="246">
        <f t="shared" si="48"/>
        <v>0</v>
      </c>
      <c r="AL104" s="240">
        <v>2010950</v>
      </c>
      <c r="AM104" s="240" t="s">
        <v>212</v>
      </c>
      <c r="AN104" s="249">
        <v>0</v>
      </c>
      <c r="AO104" s="249">
        <v>0</v>
      </c>
      <c r="AP104" s="256">
        <f t="shared" si="29"/>
        <v>0</v>
      </c>
      <c r="AQ104" s="257">
        <f t="shared" si="30"/>
        <v>0</v>
      </c>
      <c r="AR104">
        <f t="shared" si="46"/>
        <v>7</v>
      </c>
    </row>
    <row r="105" hidden="1" customHeight="1" spans="1:44">
      <c r="A105" s="215">
        <v>20110</v>
      </c>
      <c r="B105" s="215" t="s">
        <v>318</v>
      </c>
      <c r="C105" s="216">
        <f t="shared" si="31"/>
        <v>9</v>
      </c>
      <c r="D105" s="217">
        <v>20</v>
      </c>
      <c r="E105" s="217">
        <v>24</v>
      </c>
      <c r="F105" s="218">
        <v>18</v>
      </c>
      <c r="G105" s="219">
        <f t="shared" si="32"/>
        <v>1</v>
      </c>
      <c r="H105" s="219">
        <f t="shared" si="33"/>
        <v>0.9</v>
      </c>
      <c r="I105" s="219">
        <f t="shared" si="34"/>
        <v>0.75</v>
      </c>
      <c r="J105" s="231">
        <f t="shared" si="35"/>
        <v>5</v>
      </c>
      <c r="K105" s="43">
        <f t="shared" si="51"/>
        <v>71</v>
      </c>
      <c r="L105" s="43">
        <f t="shared" si="36"/>
        <v>5</v>
      </c>
      <c r="M105" s="228">
        <v>20110</v>
      </c>
      <c r="N105" s="229" t="s">
        <v>319</v>
      </c>
      <c r="O105" s="232">
        <f>SUM(O106:O119)</f>
        <v>18</v>
      </c>
      <c r="P105">
        <f t="shared" si="37"/>
        <v>5</v>
      </c>
      <c r="Q105">
        <f t="shared" si="43"/>
        <v>201</v>
      </c>
      <c r="T105" s="220">
        <v>21002</v>
      </c>
      <c r="U105">
        <f t="shared" si="38"/>
        <v>5066</v>
      </c>
      <c r="V105">
        <f t="shared" si="39"/>
        <v>5066</v>
      </c>
      <c r="W105">
        <f t="shared" si="44"/>
        <v>0</v>
      </c>
      <c r="Y105">
        <f t="shared" si="40"/>
        <v>0</v>
      </c>
      <c r="AB105" s="228">
        <v>2011010</v>
      </c>
      <c r="AC105">
        <f t="shared" si="41"/>
        <v>0</v>
      </c>
      <c r="AD105">
        <f t="shared" si="42"/>
        <v>0</v>
      </c>
      <c r="AE105">
        <f t="shared" si="45"/>
        <v>0</v>
      </c>
      <c r="AG105" s="237">
        <v>2010950</v>
      </c>
      <c r="AH105" s="247" t="s">
        <v>213</v>
      </c>
      <c r="AI105" s="233">
        <v>0</v>
      </c>
      <c r="AJ105" s="248">
        <f t="shared" si="47"/>
        <v>0</v>
      </c>
      <c r="AK105" s="246">
        <f t="shared" si="48"/>
        <v>0</v>
      </c>
      <c r="AL105" s="240">
        <v>2010999</v>
      </c>
      <c r="AM105" s="240" t="s">
        <v>316</v>
      </c>
      <c r="AN105" s="249">
        <v>0</v>
      </c>
      <c r="AO105" s="249">
        <v>0</v>
      </c>
      <c r="AP105" s="256">
        <f t="shared" si="29"/>
        <v>0</v>
      </c>
      <c r="AQ105" s="257">
        <f t="shared" si="30"/>
        <v>0</v>
      </c>
      <c r="AR105">
        <f t="shared" si="46"/>
        <v>7</v>
      </c>
    </row>
    <row r="106" hidden="1" spans="1:44">
      <c r="A106" s="220">
        <v>2011001</v>
      </c>
      <c r="B106" s="220" t="s">
        <v>194</v>
      </c>
      <c r="C106" s="216">
        <f t="shared" si="31"/>
        <v>0</v>
      </c>
      <c r="D106" s="221">
        <v>0</v>
      </c>
      <c r="E106" s="222">
        <v>0</v>
      </c>
      <c r="F106" s="223">
        <v>0</v>
      </c>
      <c r="G106" s="219">
        <f t="shared" si="32"/>
        <v>0</v>
      </c>
      <c r="H106" s="219">
        <f t="shared" si="33"/>
        <v>0</v>
      </c>
      <c r="I106" s="219">
        <f t="shared" si="34"/>
        <v>0</v>
      </c>
      <c r="J106" s="231">
        <f t="shared" si="35"/>
        <v>7</v>
      </c>
      <c r="K106" s="43">
        <f t="shared" ref="K106:K120" si="52">SUM(C106:F106)</f>
        <v>0</v>
      </c>
      <c r="L106" s="43">
        <f t="shared" si="36"/>
        <v>7</v>
      </c>
      <c r="M106" s="228">
        <v>2011001</v>
      </c>
      <c r="N106" s="228" t="s">
        <v>195</v>
      </c>
      <c r="O106" s="233">
        <v>0</v>
      </c>
      <c r="P106">
        <f t="shared" si="37"/>
        <v>7</v>
      </c>
      <c r="Q106">
        <f t="shared" si="43"/>
        <v>0</v>
      </c>
      <c r="T106" s="220">
        <v>21003</v>
      </c>
      <c r="U106">
        <f t="shared" si="38"/>
        <v>2060</v>
      </c>
      <c r="V106">
        <f t="shared" si="39"/>
        <v>2060</v>
      </c>
      <c r="W106">
        <f t="shared" si="44"/>
        <v>0</v>
      </c>
      <c r="Y106">
        <f t="shared" si="40"/>
        <v>0</v>
      </c>
      <c r="AB106" s="228">
        <v>2011011</v>
      </c>
      <c r="AC106">
        <f t="shared" si="41"/>
        <v>0</v>
      </c>
      <c r="AD106">
        <f t="shared" si="42"/>
        <v>0</v>
      </c>
      <c r="AE106">
        <f t="shared" si="45"/>
        <v>0</v>
      </c>
      <c r="AG106" s="237">
        <v>2010999</v>
      </c>
      <c r="AH106" s="247" t="s">
        <v>317</v>
      </c>
      <c r="AI106" s="233">
        <v>0</v>
      </c>
      <c r="AJ106" s="248">
        <f t="shared" si="47"/>
        <v>0</v>
      </c>
      <c r="AK106" s="246">
        <f t="shared" si="48"/>
        <v>0</v>
      </c>
      <c r="AL106" s="240">
        <v>20110</v>
      </c>
      <c r="AM106" s="241" t="s">
        <v>318</v>
      </c>
      <c r="AN106" s="242">
        <v>20</v>
      </c>
      <c r="AO106" s="242">
        <v>24</v>
      </c>
      <c r="AP106" s="256">
        <f t="shared" si="29"/>
        <v>4</v>
      </c>
      <c r="AQ106" s="257">
        <f t="shared" si="30"/>
        <v>0.2</v>
      </c>
      <c r="AR106">
        <f t="shared" si="46"/>
        <v>5</v>
      </c>
    </row>
    <row r="107" hidden="1" spans="1:44">
      <c r="A107" s="220">
        <v>2011002</v>
      </c>
      <c r="B107" s="220" t="s">
        <v>196</v>
      </c>
      <c r="C107" s="216">
        <f t="shared" si="31"/>
        <v>0</v>
      </c>
      <c r="D107" s="221">
        <v>0</v>
      </c>
      <c r="E107" s="222">
        <v>0</v>
      </c>
      <c r="F107" s="223">
        <v>0</v>
      </c>
      <c r="G107" s="219">
        <f t="shared" si="32"/>
        <v>0</v>
      </c>
      <c r="H107" s="219">
        <f t="shared" si="33"/>
        <v>0</v>
      </c>
      <c r="I107" s="219">
        <f t="shared" si="34"/>
        <v>0</v>
      </c>
      <c r="J107" s="231">
        <f t="shared" si="35"/>
        <v>7</v>
      </c>
      <c r="K107" s="43">
        <f t="shared" si="52"/>
        <v>0</v>
      </c>
      <c r="L107" s="43">
        <f t="shared" si="36"/>
        <v>7</v>
      </c>
      <c r="M107" s="228">
        <v>2011002</v>
      </c>
      <c r="N107" s="228" t="s">
        <v>197</v>
      </c>
      <c r="O107" s="233">
        <v>0</v>
      </c>
      <c r="P107">
        <f t="shared" si="37"/>
        <v>7</v>
      </c>
      <c r="Q107">
        <f t="shared" si="43"/>
        <v>0</v>
      </c>
      <c r="T107" s="220">
        <v>21004</v>
      </c>
      <c r="U107">
        <f t="shared" si="38"/>
        <v>4969</v>
      </c>
      <c r="V107">
        <f t="shared" si="39"/>
        <v>4969</v>
      </c>
      <c r="W107">
        <f t="shared" si="44"/>
        <v>0</v>
      </c>
      <c r="Y107">
        <f t="shared" si="40"/>
        <v>0</v>
      </c>
      <c r="AB107" s="228">
        <v>2011012</v>
      </c>
      <c r="AC107">
        <f t="shared" si="41"/>
        <v>0</v>
      </c>
      <c r="AD107">
        <f t="shared" si="42"/>
        <v>0</v>
      </c>
      <c r="AE107">
        <f t="shared" si="45"/>
        <v>0</v>
      </c>
      <c r="AG107" s="237">
        <v>20110</v>
      </c>
      <c r="AH107" s="238" t="s">
        <v>319</v>
      </c>
      <c r="AI107" s="232">
        <f>SUM(AI108:AI121)</f>
        <v>9</v>
      </c>
      <c r="AJ107" s="239">
        <f t="shared" si="47"/>
        <v>9</v>
      </c>
      <c r="AK107" s="246">
        <f t="shared" si="48"/>
        <v>0</v>
      </c>
      <c r="AL107" s="240">
        <v>2011001</v>
      </c>
      <c r="AM107" s="240" t="s">
        <v>194</v>
      </c>
      <c r="AN107" s="249">
        <v>0</v>
      </c>
      <c r="AO107" s="249">
        <v>0</v>
      </c>
      <c r="AP107" s="256">
        <f t="shared" si="29"/>
        <v>0</v>
      </c>
      <c r="AQ107" s="257">
        <f t="shared" si="30"/>
        <v>0</v>
      </c>
      <c r="AR107">
        <f t="shared" si="46"/>
        <v>7</v>
      </c>
    </row>
    <row r="108" hidden="1" spans="1:44">
      <c r="A108" s="220">
        <v>2011003</v>
      </c>
      <c r="B108" s="220" t="s">
        <v>198</v>
      </c>
      <c r="C108" s="216">
        <f t="shared" si="31"/>
        <v>0</v>
      </c>
      <c r="D108" s="221">
        <v>0</v>
      </c>
      <c r="E108" s="222">
        <v>0</v>
      </c>
      <c r="F108" s="223">
        <v>0</v>
      </c>
      <c r="G108" s="219">
        <f t="shared" si="32"/>
        <v>0</v>
      </c>
      <c r="H108" s="219">
        <f t="shared" si="33"/>
        <v>0</v>
      </c>
      <c r="I108" s="219">
        <f t="shared" si="34"/>
        <v>0</v>
      </c>
      <c r="J108" s="231">
        <f t="shared" si="35"/>
        <v>7</v>
      </c>
      <c r="K108" s="43">
        <f t="shared" si="52"/>
        <v>0</v>
      </c>
      <c r="L108" s="43">
        <f t="shared" si="36"/>
        <v>7</v>
      </c>
      <c r="M108" s="228">
        <v>2011003</v>
      </c>
      <c r="N108" s="228" t="s">
        <v>199</v>
      </c>
      <c r="O108" s="233">
        <v>0</v>
      </c>
      <c r="P108">
        <f t="shared" si="37"/>
        <v>7</v>
      </c>
      <c r="Q108">
        <f t="shared" si="43"/>
        <v>0</v>
      </c>
      <c r="T108" s="220">
        <v>21005</v>
      </c>
      <c r="U108">
        <f t="shared" si="38"/>
        <v>0</v>
      </c>
      <c r="V108">
        <f t="shared" si="39"/>
        <v>0</v>
      </c>
      <c r="W108">
        <f t="shared" si="44"/>
        <v>0</v>
      </c>
      <c r="Y108">
        <f t="shared" si="40"/>
        <v>0</v>
      </c>
      <c r="AB108" s="228">
        <v>2011050</v>
      </c>
      <c r="AC108">
        <f t="shared" si="41"/>
        <v>0</v>
      </c>
      <c r="AD108">
        <f t="shared" si="42"/>
        <v>0</v>
      </c>
      <c r="AE108">
        <f t="shared" si="45"/>
        <v>0</v>
      </c>
      <c r="AG108" s="237">
        <v>2011001</v>
      </c>
      <c r="AH108" s="247" t="s">
        <v>195</v>
      </c>
      <c r="AI108" s="233">
        <v>0</v>
      </c>
      <c r="AJ108" s="248">
        <f t="shared" si="47"/>
        <v>0</v>
      </c>
      <c r="AK108" s="246">
        <f t="shared" si="48"/>
        <v>0</v>
      </c>
      <c r="AL108" s="240">
        <v>2011002</v>
      </c>
      <c r="AM108" s="240" t="s">
        <v>196</v>
      </c>
      <c r="AN108" s="249">
        <v>0</v>
      </c>
      <c r="AO108" s="249">
        <v>0</v>
      </c>
      <c r="AP108" s="256">
        <f t="shared" si="29"/>
        <v>0</v>
      </c>
      <c r="AQ108" s="257">
        <f t="shared" si="30"/>
        <v>0</v>
      </c>
      <c r="AR108">
        <f t="shared" si="46"/>
        <v>7</v>
      </c>
    </row>
    <row r="109" hidden="1" spans="1:44">
      <c r="A109" s="220">
        <v>2011004</v>
      </c>
      <c r="B109" s="220" t="s">
        <v>320</v>
      </c>
      <c r="C109" s="216">
        <f t="shared" si="31"/>
        <v>0</v>
      </c>
      <c r="D109" s="221">
        <v>0</v>
      </c>
      <c r="E109" s="222">
        <v>0</v>
      </c>
      <c r="F109" s="223">
        <v>0</v>
      </c>
      <c r="G109" s="219">
        <f t="shared" si="32"/>
        <v>0</v>
      </c>
      <c r="H109" s="219">
        <f t="shared" si="33"/>
        <v>0</v>
      </c>
      <c r="I109" s="219">
        <f t="shared" si="34"/>
        <v>0</v>
      </c>
      <c r="J109" s="231">
        <f t="shared" si="35"/>
        <v>7</v>
      </c>
      <c r="K109" s="43">
        <f t="shared" si="52"/>
        <v>0</v>
      </c>
      <c r="L109" s="43">
        <f t="shared" si="36"/>
        <v>7</v>
      </c>
      <c r="M109" s="228">
        <v>2011004</v>
      </c>
      <c r="N109" s="228" t="s">
        <v>321</v>
      </c>
      <c r="O109" s="233">
        <v>0</v>
      </c>
      <c r="P109">
        <f t="shared" si="37"/>
        <v>7</v>
      </c>
      <c r="Q109">
        <f t="shared" si="43"/>
        <v>0</v>
      </c>
      <c r="T109" s="220">
        <v>21006</v>
      </c>
      <c r="U109">
        <f t="shared" si="38"/>
        <v>32</v>
      </c>
      <c r="V109">
        <f t="shared" si="39"/>
        <v>32</v>
      </c>
      <c r="W109">
        <f t="shared" si="44"/>
        <v>0</v>
      </c>
      <c r="Y109">
        <f t="shared" si="40"/>
        <v>0</v>
      </c>
      <c r="AB109" s="228">
        <v>2011099</v>
      </c>
      <c r="AC109">
        <f t="shared" si="41"/>
        <v>18</v>
      </c>
      <c r="AD109">
        <f t="shared" si="42"/>
        <v>18</v>
      </c>
      <c r="AE109">
        <f t="shared" si="45"/>
        <v>0</v>
      </c>
      <c r="AG109" s="237">
        <v>2011002</v>
      </c>
      <c r="AH109" s="247" t="s">
        <v>197</v>
      </c>
      <c r="AI109" s="233">
        <v>0</v>
      </c>
      <c r="AJ109" s="248">
        <f t="shared" si="47"/>
        <v>0</v>
      </c>
      <c r="AK109" s="246">
        <f t="shared" si="48"/>
        <v>0</v>
      </c>
      <c r="AL109" s="240">
        <v>2011003</v>
      </c>
      <c r="AM109" s="240" t="s">
        <v>198</v>
      </c>
      <c r="AN109" s="249">
        <v>0</v>
      </c>
      <c r="AO109" s="249">
        <v>0</v>
      </c>
      <c r="AP109" s="256">
        <f t="shared" si="29"/>
        <v>0</v>
      </c>
      <c r="AQ109" s="257">
        <f t="shared" si="30"/>
        <v>0</v>
      </c>
      <c r="AR109">
        <f t="shared" si="46"/>
        <v>7</v>
      </c>
    </row>
    <row r="110" hidden="1" spans="1:44">
      <c r="A110" s="220">
        <v>2011005</v>
      </c>
      <c r="B110" s="220" t="s">
        <v>322</v>
      </c>
      <c r="C110" s="216">
        <f t="shared" si="31"/>
        <v>0</v>
      </c>
      <c r="D110" s="221">
        <v>0</v>
      </c>
      <c r="E110" s="222">
        <v>0</v>
      </c>
      <c r="F110" s="223">
        <v>0</v>
      </c>
      <c r="G110" s="219">
        <f t="shared" si="32"/>
        <v>0</v>
      </c>
      <c r="H110" s="219">
        <f t="shared" si="33"/>
        <v>0</v>
      </c>
      <c r="I110" s="219">
        <f t="shared" si="34"/>
        <v>0</v>
      </c>
      <c r="J110" s="231">
        <f t="shared" si="35"/>
        <v>7</v>
      </c>
      <c r="K110" s="43">
        <f t="shared" si="52"/>
        <v>0</v>
      </c>
      <c r="L110" s="43">
        <f t="shared" si="36"/>
        <v>7</v>
      </c>
      <c r="M110" s="228">
        <v>2011005</v>
      </c>
      <c r="N110" s="228" t="s">
        <v>323</v>
      </c>
      <c r="O110" s="233">
        <v>0</v>
      </c>
      <c r="P110">
        <f t="shared" si="37"/>
        <v>7</v>
      </c>
      <c r="Q110">
        <f t="shared" si="43"/>
        <v>0</v>
      </c>
      <c r="T110" s="220">
        <v>21007</v>
      </c>
      <c r="U110">
        <f t="shared" si="38"/>
        <v>704</v>
      </c>
      <c r="V110">
        <f t="shared" si="39"/>
        <v>704</v>
      </c>
      <c r="W110">
        <f t="shared" si="44"/>
        <v>0</v>
      </c>
      <c r="Y110">
        <f t="shared" si="40"/>
        <v>0</v>
      </c>
      <c r="AB110" s="228">
        <v>2011101</v>
      </c>
      <c r="AC110">
        <f t="shared" si="41"/>
        <v>1222</v>
      </c>
      <c r="AD110">
        <f t="shared" si="42"/>
        <v>1222</v>
      </c>
      <c r="AE110">
        <f t="shared" si="45"/>
        <v>0</v>
      </c>
      <c r="AG110" s="237">
        <v>2011003</v>
      </c>
      <c r="AH110" s="247" t="s">
        <v>199</v>
      </c>
      <c r="AI110" s="233">
        <v>0</v>
      </c>
      <c r="AJ110" s="248">
        <f t="shared" si="47"/>
        <v>0</v>
      </c>
      <c r="AK110" s="246">
        <f t="shared" si="48"/>
        <v>0</v>
      </c>
      <c r="AL110" s="240">
        <v>2011004</v>
      </c>
      <c r="AM110" s="240" t="s">
        <v>320</v>
      </c>
      <c r="AN110" s="249">
        <v>0</v>
      </c>
      <c r="AO110" s="249">
        <v>0</v>
      </c>
      <c r="AP110" s="256">
        <f t="shared" si="29"/>
        <v>0</v>
      </c>
      <c r="AQ110" s="257">
        <f t="shared" si="30"/>
        <v>0</v>
      </c>
      <c r="AR110">
        <f t="shared" si="46"/>
        <v>7</v>
      </c>
    </row>
    <row r="111" hidden="1" spans="1:44">
      <c r="A111" s="220">
        <v>2011006</v>
      </c>
      <c r="B111" s="220" t="s">
        <v>324</v>
      </c>
      <c r="C111" s="216">
        <f t="shared" si="31"/>
        <v>0</v>
      </c>
      <c r="D111" s="221">
        <v>0</v>
      </c>
      <c r="E111" s="222">
        <v>0</v>
      </c>
      <c r="F111" s="223">
        <v>0</v>
      </c>
      <c r="G111" s="219">
        <f t="shared" si="32"/>
        <v>0</v>
      </c>
      <c r="H111" s="219">
        <f t="shared" si="33"/>
        <v>0</v>
      </c>
      <c r="I111" s="219">
        <f t="shared" si="34"/>
        <v>0</v>
      </c>
      <c r="J111" s="231">
        <f t="shared" si="35"/>
        <v>7</v>
      </c>
      <c r="K111" s="43">
        <f t="shared" si="52"/>
        <v>0</v>
      </c>
      <c r="L111" s="43">
        <f t="shared" si="36"/>
        <v>7</v>
      </c>
      <c r="M111" s="228">
        <v>2011006</v>
      </c>
      <c r="N111" s="228" t="s">
        <v>325</v>
      </c>
      <c r="O111" s="233">
        <v>0</v>
      </c>
      <c r="P111">
        <f t="shared" si="37"/>
        <v>7</v>
      </c>
      <c r="Q111">
        <f t="shared" si="43"/>
        <v>0</v>
      </c>
      <c r="T111" s="220">
        <v>21010</v>
      </c>
      <c r="U111">
        <f t="shared" si="38"/>
        <v>1092</v>
      </c>
      <c r="V111">
        <f t="shared" si="39"/>
        <v>1092</v>
      </c>
      <c r="W111">
        <f t="shared" si="44"/>
        <v>0</v>
      </c>
      <c r="Y111">
        <f t="shared" si="40"/>
        <v>0</v>
      </c>
      <c r="AB111" s="228">
        <v>2011102</v>
      </c>
      <c r="AC111">
        <f t="shared" si="41"/>
        <v>201</v>
      </c>
      <c r="AD111">
        <f t="shared" si="42"/>
        <v>201</v>
      </c>
      <c r="AE111">
        <f t="shared" si="45"/>
        <v>0</v>
      </c>
      <c r="AG111" s="237">
        <v>2011004</v>
      </c>
      <c r="AH111" s="247" t="s">
        <v>321</v>
      </c>
      <c r="AI111" s="233">
        <v>0</v>
      </c>
      <c r="AJ111" s="248">
        <f t="shared" si="47"/>
        <v>0</v>
      </c>
      <c r="AK111" s="246">
        <f t="shared" si="48"/>
        <v>0</v>
      </c>
      <c r="AL111" s="240">
        <v>2011005</v>
      </c>
      <c r="AM111" s="240" t="s">
        <v>322</v>
      </c>
      <c r="AN111" s="249">
        <v>0</v>
      </c>
      <c r="AO111" s="249">
        <v>0</v>
      </c>
      <c r="AP111" s="256">
        <f t="shared" si="29"/>
        <v>0</v>
      </c>
      <c r="AQ111" s="257">
        <f t="shared" si="30"/>
        <v>0</v>
      </c>
      <c r="AR111">
        <f t="shared" si="46"/>
        <v>7</v>
      </c>
    </row>
    <row r="112" hidden="1" spans="1:44">
      <c r="A112" s="220">
        <v>2011007</v>
      </c>
      <c r="B112" s="220" t="s">
        <v>326</v>
      </c>
      <c r="C112" s="216">
        <f t="shared" si="31"/>
        <v>0</v>
      </c>
      <c r="D112" s="221">
        <v>0</v>
      </c>
      <c r="E112" s="222">
        <v>0</v>
      </c>
      <c r="F112" s="223">
        <v>0</v>
      </c>
      <c r="G112" s="219">
        <f t="shared" si="32"/>
        <v>0</v>
      </c>
      <c r="H112" s="219">
        <f t="shared" si="33"/>
        <v>0</v>
      </c>
      <c r="I112" s="219">
        <f t="shared" si="34"/>
        <v>0</v>
      </c>
      <c r="J112" s="231">
        <f t="shared" si="35"/>
        <v>7</v>
      </c>
      <c r="K112" s="43">
        <f t="shared" si="52"/>
        <v>0</v>
      </c>
      <c r="L112" s="43">
        <f t="shared" si="36"/>
        <v>7</v>
      </c>
      <c r="M112" s="228">
        <v>2011007</v>
      </c>
      <c r="N112" s="228" t="s">
        <v>327</v>
      </c>
      <c r="O112" s="233">
        <v>0</v>
      </c>
      <c r="P112">
        <f t="shared" si="37"/>
        <v>7</v>
      </c>
      <c r="Q112">
        <f t="shared" si="43"/>
        <v>0</v>
      </c>
      <c r="T112" s="220">
        <v>21099</v>
      </c>
      <c r="U112">
        <f t="shared" si="38"/>
        <v>603</v>
      </c>
      <c r="V112">
        <f t="shared" si="39"/>
        <v>603</v>
      </c>
      <c r="W112">
        <f t="shared" si="44"/>
        <v>0</v>
      </c>
      <c r="Y112">
        <f t="shared" si="40"/>
        <v>0</v>
      </c>
      <c r="AB112" s="228">
        <v>2011103</v>
      </c>
      <c r="AC112">
        <f t="shared" si="41"/>
        <v>0</v>
      </c>
      <c r="AD112">
        <f t="shared" si="42"/>
        <v>0</v>
      </c>
      <c r="AE112">
        <f t="shared" si="45"/>
        <v>0</v>
      </c>
      <c r="AG112" s="237">
        <v>2011005</v>
      </c>
      <c r="AH112" s="247" t="s">
        <v>323</v>
      </c>
      <c r="AI112" s="233">
        <v>0</v>
      </c>
      <c r="AJ112" s="248">
        <f t="shared" si="47"/>
        <v>0</v>
      </c>
      <c r="AK112" s="246">
        <f t="shared" si="48"/>
        <v>0</v>
      </c>
      <c r="AL112" s="240">
        <v>2011006</v>
      </c>
      <c r="AM112" s="240" t="s">
        <v>324</v>
      </c>
      <c r="AN112" s="249">
        <v>0</v>
      </c>
      <c r="AO112" s="249">
        <v>0</v>
      </c>
      <c r="AP112" s="256">
        <f t="shared" si="29"/>
        <v>0</v>
      </c>
      <c r="AQ112" s="257">
        <f t="shared" si="30"/>
        <v>0</v>
      </c>
      <c r="AR112">
        <f t="shared" si="46"/>
        <v>7</v>
      </c>
    </row>
    <row r="113" hidden="1" spans="1:44">
      <c r="A113" s="220">
        <v>2011008</v>
      </c>
      <c r="B113" s="220" t="s">
        <v>328</v>
      </c>
      <c r="C113" s="216">
        <f t="shared" si="31"/>
        <v>0</v>
      </c>
      <c r="D113" s="221">
        <v>0</v>
      </c>
      <c r="E113" s="222">
        <v>0</v>
      </c>
      <c r="F113" s="223">
        <v>0</v>
      </c>
      <c r="G113" s="219">
        <f t="shared" si="32"/>
        <v>0</v>
      </c>
      <c r="H113" s="219">
        <f t="shared" si="33"/>
        <v>0</v>
      </c>
      <c r="I113" s="219">
        <f t="shared" si="34"/>
        <v>0</v>
      </c>
      <c r="J113" s="231">
        <f t="shared" si="35"/>
        <v>7</v>
      </c>
      <c r="K113" s="43">
        <f t="shared" si="52"/>
        <v>0</v>
      </c>
      <c r="L113" s="43">
        <f t="shared" si="36"/>
        <v>7</v>
      </c>
      <c r="M113" s="228">
        <v>2011008</v>
      </c>
      <c r="N113" s="228" t="s">
        <v>329</v>
      </c>
      <c r="O113" s="233">
        <v>0</v>
      </c>
      <c r="P113">
        <f t="shared" si="37"/>
        <v>7</v>
      </c>
      <c r="Q113">
        <f t="shared" si="43"/>
        <v>0</v>
      </c>
      <c r="T113" s="220">
        <v>21101</v>
      </c>
      <c r="U113">
        <f t="shared" si="38"/>
        <v>646</v>
      </c>
      <c r="V113">
        <f t="shared" si="39"/>
        <v>646</v>
      </c>
      <c r="W113">
        <f t="shared" si="44"/>
        <v>0</v>
      </c>
      <c r="Y113">
        <f t="shared" si="40"/>
        <v>0</v>
      </c>
      <c r="AB113" s="228">
        <v>2011104</v>
      </c>
      <c r="AC113">
        <f t="shared" si="41"/>
        <v>0</v>
      </c>
      <c r="AD113">
        <f t="shared" si="42"/>
        <v>0</v>
      </c>
      <c r="AE113">
        <f t="shared" si="45"/>
        <v>0</v>
      </c>
      <c r="AG113" s="237">
        <v>2011006</v>
      </c>
      <c r="AH113" s="247" t="s">
        <v>325</v>
      </c>
      <c r="AI113" s="233">
        <v>0</v>
      </c>
      <c r="AJ113" s="248">
        <f t="shared" si="47"/>
        <v>0</v>
      </c>
      <c r="AK113" s="246">
        <f t="shared" si="48"/>
        <v>0</v>
      </c>
      <c r="AL113" s="240">
        <v>2011007</v>
      </c>
      <c r="AM113" s="240" t="s">
        <v>326</v>
      </c>
      <c r="AN113" s="249">
        <v>0</v>
      </c>
      <c r="AO113" s="249">
        <v>0</v>
      </c>
      <c r="AP113" s="256">
        <f t="shared" si="29"/>
        <v>0</v>
      </c>
      <c r="AQ113" s="257">
        <f t="shared" si="30"/>
        <v>0</v>
      </c>
      <c r="AR113">
        <f t="shared" si="46"/>
        <v>7</v>
      </c>
    </row>
    <row r="114" hidden="1" spans="1:44">
      <c r="A114" s="220">
        <v>2011009</v>
      </c>
      <c r="B114" s="220" t="s">
        <v>330</v>
      </c>
      <c r="C114" s="216">
        <f t="shared" si="31"/>
        <v>0</v>
      </c>
      <c r="D114" s="221">
        <v>0</v>
      </c>
      <c r="E114" s="222">
        <v>0</v>
      </c>
      <c r="F114" s="223">
        <v>0</v>
      </c>
      <c r="G114" s="219">
        <f t="shared" si="32"/>
        <v>0</v>
      </c>
      <c r="H114" s="219">
        <f t="shared" si="33"/>
        <v>0</v>
      </c>
      <c r="I114" s="219">
        <f t="shared" si="34"/>
        <v>0</v>
      </c>
      <c r="J114" s="231">
        <f t="shared" si="35"/>
        <v>7</v>
      </c>
      <c r="K114" s="43">
        <f t="shared" si="52"/>
        <v>0</v>
      </c>
      <c r="L114" s="43">
        <f t="shared" si="36"/>
        <v>7</v>
      </c>
      <c r="M114" s="228">
        <v>2011009</v>
      </c>
      <c r="N114" s="228" t="s">
        <v>331</v>
      </c>
      <c r="O114" s="233">
        <v>0</v>
      </c>
      <c r="P114">
        <f t="shared" si="37"/>
        <v>7</v>
      </c>
      <c r="Q114">
        <f t="shared" si="43"/>
        <v>0</v>
      </c>
      <c r="T114" s="220">
        <v>21102</v>
      </c>
      <c r="U114">
        <f t="shared" si="38"/>
        <v>90</v>
      </c>
      <c r="V114">
        <f t="shared" si="39"/>
        <v>90</v>
      </c>
      <c r="W114">
        <f t="shared" si="44"/>
        <v>0</v>
      </c>
      <c r="Y114">
        <f t="shared" si="40"/>
        <v>0</v>
      </c>
      <c r="AB114" s="228">
        <v>2011105</v>
      </c>
      <c r="AC114">
        <f t="shared" si="41"/>
        <v>0</v>
      </c>
      <c r="AD114">
        <f t="shared" si="42"/>
        <v>0</v>
      </c>
      <c r="AE114">
        <f t="shared" si="45"/>
        <v>0</v>
      </c>
      <c r="AG114" s="237">
        <v>2011007</v>
      </c>
      <c r="AH114" s="247" t="s">
        <v>327</v>
      </c>
      <c r="AI114" s="233">
        <v>0</v>
      </c>
      <c r="AJ114" s="248">
        <f t="shared" si="47"/>
        <v>0</v>
      </c>
      <c r="AK114" s="246">
        <f t="shared" si="48"/>
        <v>0</v>
      </c>
      <c r="AL114" s="240">
        <v>2011008</v>
      </c>
      <c r="AM114" s="240" t="s">
        <v>328</v>
      </c>
      <c r="AN114" s="249">
        <v>0</v>
      </c>
      <c r="AO114" s="249">
        <v>0</v>
      </c>
      <c r="AP114" s="256">
        <f t="shared" si="29"/>
        <v>0</v>
      </c>
      <c r="AQ114" s="257">
        <f t="shared" si="30"/>
        <v>0</v>
      </c>
      <c r="AR114">
        <f t="shared" si="46"/>
        <v>7</v>
      </c>
    </row>
    <row r="115" hidden="1" spans="1:44">
      <c r="A115" s="220">
        <v>2011010</v>
      </c>
      <c r="B115" s="220" t="s">
        <v>332</v>
      </c>
      <c r="C115" s="216">
        <f t="shared" si="31"/>
        <v>0</v>
      </c>
      <c r="D115" s="221">
        <v>0</v>
      </c>
      <c r="E115" s="222">
        <v>0</v>
      </c>
      <c r="F115" s="223">
        <v>0</v>
      </c>
      <c r="G115" s="219">
        <f t="shared" si="32"/>
        <v>0</v>
      </c>
      <c r="H115" s="219">
        <f t="shared" si="33"/>
        <v>0</v>
      </c>
      <c r="I115" s="219">
        <f t="shared" si="34"/>
        <v>0</v>
      </c>
      <c r="J115" s="231">
        <f t="shared" si="35"/>
        <v>7</v>
      </c>
      <c r="K115" s="43">
        <f t="shared" si="52"/>
        <v>0</v>
      </c>
      <c r="L115" s="43">
        <f t="shared" si="36"/>
        <v>7</v>
      </c>
      <c r="M115" s="228">
        <v>2011010</v>
      </c>
      <c r="N115" s="228" t="s">
        <v>333</v>
      </c>
      <c r="O115" s="233">
        <v>0</v>
      </c>
      <c r="P115">
        <f t="shared" si="37"/>
        <v>7</v>
      </c>
      <c r="Q115">
        <f t="shared" si="43"/>
        <v>0</v>
      </c>
      <c r="T115" s="220">
        <v>21103</v>
      </c>
      <c r="U115">
        <f t="shared" si="38"/>
        <v>1198</v>
      </c>
      <c r="V115">
        <f t="shared" si="39"/>
        <v>1198</v>
      </c>
      <c r="W115">
        <f t="shared" si="44"/>
        <v>0</v>
      </c>
      <c r="Y115">
        <f t="shared" si="40"/>
        <v>0</v>
      </c>
      <c r="AB115" s="228">
        <v>2011106</v>
      </c>
      <c r="AC115">
        <f t="shared" si="41"/>
        <v>0</v>
      </c>
      <c r="AD115">
        <f t="shared" si="42"/>
        <v>0</v>
      </c>
      <c r="AE115">
        <f t="shared" si="45"/>
        <v>0</v>
      </c>
      <c r="AG115" s="237">
        <v>2011008</v>
      </c>
      <c r="AH115" s="247" t="s">
        <v>329</v>
      </c>
      <c r="AI115" s="233">
        <v>0</v>
      </c>
      <c r="AJ115" s="248">
        <f t="shared" si="47"/>
        <v>0</v>
      </c>
      <c r="AK115" s="246">
        <f t="shared" si="48"/>
        <v>0</v>
      </c>
      <c r="AL115" s="240">
        <v>2011009</v>
      </c>
      <c r="AM115" s="240" t="s">
        <v>330</v>
      </c>
      <c r="AN115" s="249">
        <v>0</v>
      </c>
      <c r="AO115" s="249">
        <v>0</v>
      </c>
      <c r="AP115" s="256">
        <f t="shared" si="29"/>
        <v>0</v>
      </c>
      <c r="AQ115" s="257">
        <f t="shared" si="30"/>
        <v>0</v>
      </c>
      <c r="AR115">
        <f t="shared" si="46"/>
        <v>7</v>
      </c>
    </row>
    <row r="116" hidden="1" spans="1:44">
      <c r="A116" s="220">
        <v>2011011</v>
      </c>
      <c r="B116" s="220" t="s">
        <v>334</v>
      </c>
      <c r="C116" s="216">
        <f t="shared" si="31"/>
        <v>0</v>
      </c>
      <c r="D116" s="221">
        <v>0</v>
      </c>
      <c r="E116" s="222">
        <v>0</v>
      </c>
      <c r="F116" s="223">
        <v>0</v>
      </c>
      <c r="G116" s="219">
        <f t="shared" si="32"/>
        <v>0</v>
      </c>
      <c r="H116" s="219">
        <f t="shared" si="33"/>
        <v>0</v>
      </c>
      <c r="I116" s="219">
        <f t="shared" si="34"/>
        <v>0</v>
      </c>
      <c r="J116" s="231">
        <f t="shared" si="35"/>
        <v>7</v>
      </c>
      <c r="K116" s="43">
        <f t="shared" si="52"/>
        <v>0</v>
      </c>
      <c r="L116" s="43">
        <f t="shared" si="36"/>
        <v>7</v>
      </c>
      <c r="M116" s="228">
        <v>2011011</v>
      </c>
      <c r="N116" s="228" t="s">
        <v>335</v>
      </c>
      <c r="O116" s="233">
        <v>0</v>
      </c>
      <c r="P116">
        <f t="shared" si="37"/>
        <v>7</v>
      </c>
      <c r="Q116">
        <f t="shared" si="43"/>
        <v>0</v>
      </c>
      <c r="T116" s="220">
        <v>21104</v>
      </c>
      <c r="U116">
        <f t="shared" si="38"/>
        <v>193</v>
      </c>
      <c r="V116">
        <f t="shared" si="39"/>
        <v>193</v>
      </c>
      <c r="W116">
        <f t="shared" si="44"/>
        <v>0</v>
      </c>
      <c r="Y116">
        <f t="shared" si="40"/>
        <v>0</v>
      </c>
      <c r="AB116" s="228">
        <v>2011150</v>
      </c>
      <c r="AC116">
        <f t="shared" si="41"/>
        <v>0</v>
      </c>
      <c r="AD116">
        <f t="shared" si="42"/>
        <v>0</v>
      </c>
      <c r="AE116">
        <f t="shared" si="45"/>
        <v>0</v>
      </c>
      <c r="AG116" s="237">
        <v>2011009</v>
      </c>
      <c r="AH116" s="247" t="s">
        <v>331</v>
      </c>
      <c r="AI116" s="233">
        <v>0</v>
      </c>
      <c r="AJ116" s="248">
        <f t="shared" si="47"/>
        <v>0</v>
      </c>
      <c r="AK116" s="246">
        <f t="shared" si="48"/>
        <v>0</v>
      </c>
      <c r="AL116" s="240">
        <v>2011010</v>
      </c>
      <c r="AM116" s="240" t="s">
        <v>332</v>
      </c>
      <c r="AN116" s="249">
        <v>0</v>
      </c>
      <c r="AO116" s="249">
        <v>0</v>
      </c>
      <c r="AP116" s="256">
        <f t="shared" si="29"/>
        <v>0</v>
      </c>
      <c r="AQ116" s="257">
        <f t="shared" si="30"/>
        <v>0</v>
      </c>
      <c r="AR116">
        <f t="shared" si="46"/>
        <v>7</v>
      </c>
    </row>
    <row r="117" hidden="1" spans="1:44">
      <c r="A117" s="220">
        <v>2011012</v>
      </c>
      <c r="B117" s="220" t="s">
        <v>336</v>
      </c>
      <c r="C117" s="216">
        <f t="shared" si="31"/>
        <v>0</v>
      </c>
      <c r="D117" s="221">
        <v>0</v>
      </c>
      <c r="E117" s="222">
        <v>0</v>
      </c>
      <c r="F117" s="223">
        <v>0</v>
      </c>
      <c r="G117" s="219">
        <f t="shared" si="32"/>
        <v>0</v>
      </c>
      <c r="H117" s="219">
        <f t="shared" si="33"/>
        <v>0</v>
      </c>
      <c r="I117" s="219">
        <f t="shared" si="34"/>
        <v>0</v>
      </c>
      <c r="J117" s="231">
        <f t="shared" si="35"/>
        <v>7</v>
      </c>
      <c r="K117" s="43">
        <f t="shared" si="52"/>
        <v>0</v>
      </c>
      <c r="L117" s="43">
        <f t="shared" si="36"/>
        <v>7</v>
      </c>
      <c r="M117" s="228">
        <v>2011012</v>
      </c>
      <c r="N117" s="228" t="s">
        <v>337</v>
      </c>
      <c r="O117" s="233">
        <v>0</v>
      </c>
      <c r="P117">
        <f t="shared" si="37"/>
        <v>7</v>
      </c>
      <c r="Q117">
        <f t="shared" si="43"/>
        <v>0</v>
      </c>
      <c r="T117" s="220">
        <v>21105</v>
      </c>
      <c r="U117">
        <f t="shared" si="38"/>
        <v>79</v>
      </c>
      <c r="V117">
        <f t="shared" si="39"/>
        <v>79</v>
      </c>
      <c r="W117">
        <f t="shared" si="44"/>
        <v>0</v>
      </c>
      <c r="Y117">
        <f t="shared" si="40"/>
        <v>0</v>
      </c>
      <c r="AB117" s="228">
        <v>2011199</v>
      </c>
      <c r="AC117">
        <f t="shared" si="41"/>
        <v>89</v>
      </c>
      <c r="AD117">
        <f t="shared" si="42"/>
        <v>89</v>
      </c>
      <c r="AE117">
        <f t="shared" si="45"/>
        <v>0</v>
      </c>
      <c r="AG117" s="237">
        <v>2011010</v>
      </c>
      <c r="AH117" s="247" t="s">
        <v>333</v>
      </c>
      <c r="AI117" s="233">
        <v>0</v>
      </c>
      <c r="AJ117" s="248">
        <f t="shared" si="47"/>
        <v>0</v>
      </c>
      <c r="AK117" s="246">
        <f t="shared" si="48"/>
        <v>0</v>
      </c>
      <c r="AL117" s="240">
        <v>2011011</v>
      </c>
      <c r="AM117" s="240" t="s">
        <v>334</v>
      </c>
      <c r="AN117" s="249">
        <v>0</v>
      </c>
      <c r="AO117" s="249">
        <v>0</v>
      </c>
      <c r="AP117" s="256">
        <f t="shared" si="29"/>
        <v>0</v>
      </c>
      <c r="AQ117" s="257">
        <f t="shared" si="30"/>
        <v>0</v>
      </c>
      <c r="AR117">
        <f t="shared" si="46"/>
        <v>7</v>
      </c>
    </row>
    <row r="118" hidden="1" spans="1:44">
      <c r="A118" s="220">
        <v>2011050</v>
      </c>
      <c r="B118" s="220" t="s">
        <v>212</v>
      </c>
      <c r="C118" s="216">
        <f t="shared" si="31"/>
        <v>0</v>
      </c>
      <c r="D118" s="221">
        <v>0</v>
      </c>
      <c r="E118" s="222">
        <v>0</v>
      </c>
      <c r="F118" s="223">
        <v>0</v>
      </c>
      <c r="G118" s="219">
        <f t="shared" si="32"/>
        <v>0</v>
      </c>
      <c r="H118" s="219">
        <f t="shared" si="33"/>
        <v>0</v>
      </c>
      <c r="I118" s="219">
        <f t="shared" si="34"/>
        <v>0</v>
      </c>
      <c r="J118" s="231">
        <f t="shared" si="35"/>
        <v>7</v>
      </c>
      <c r="K118" s="43">
        <f t="shared" si="52"/>
        <v>0</v>
      </c>
      <c r="L118" s="43">
        <f t="shared" si="36"/>
        <v>7</v>
      </c>
      <c r="M118" s="228">
        <v>2011050</v>
      </c>
      <c r="N118" s="228" t="s">
        <v>213</v>
      </c>
      <c r="O118" s="233">
        <v>0</v>
      </c>
      <c r="P118">
        <f t="shared" si="37"/>
        <v>7</v>
      </c>
      <c r="Q118">
        <f t="shared" si="43"/>
        <v>0</v>
      </c>
      <c r="T118" s="220">
        <v>21106</v>
      </c>
      <c r="U118">
        <f t="shared" si="38"/>
        <v>56</v>
      </c>
      <c r="V118">
        <f t="shared" si="39"/>
        <v>56</v>
      </c>
      <c r="W118">
        <f t="shared" si="44"/>
        <v>0</v>
      </c>
      <c r="Y118">
        <f t="shared" si="40"/>
        <v>0</v>
      </c>
      <c r="AB118" s="228">
        <v>2011301</v>
      </c>
      <c r="AC118">
        <f t="shared" si="41"/>
        <v>479</v>
      </c>
      <c r="AD118">
        <f t="shared" si="42"/>
        <v>479</v>
      </c>
      <c r="AE118">
        <f t="shared" si="45"/>
        <v>0</v>
      </c>
      <c r="AG118" s="237">
        <v>2011011</v>
      </c>
      <c r="AH118" s="247" t="s">
        <v>335</v>
      </c>
      <c r="AI118" s="233">
        <v>0</v>
      </c>
      <c r="AJ118" s="248">
        <f t="shared" si="47"/>
        <v>0</v>
      </c>
      <c r="AK118" s="246">
        <f t="shared" si="48"/>
        <v>0</v>
      </c>
      <c r="AL118" s="240">
        <v>2011012</v>
      </c>
      <c r="AM118" s="240" t="s">
        <v>336</v>
      </c>
      <c r="AN118" s="249">
        <v>0</v>
      </c>
      <c r="AO118" s="249">
        <v>0</v>
      </c>
      <c r="AP118" s="256">
        <f t="shared" si="29"/>
        <v>0</v>
      </c>
      <c r="AQ118" s="257">
        <f t="shared" si="30"/>
        <v>0</v>
      </c>
      <c r="AR118">
        <f t="shared" si="46"/>
        <v>7</v>
      </c>
    </row>
    <row r="119" customHeight="1" spans="1:44">
      <c r="A119" s="215">
        <v>2011099</v>
      </c>
      <c r="B119" s="215" t="s">
        <v>338</v>
      </c>
      <c r="C119" s="216">
        <f t="shared" si="31"/>
        <v>9</v>
      </c>
      <c r="D119" s="217">
        <v>20</v>
      </c>
      <c r="E119" s="217">
        <v>24</v>
      </c>
      <c r="F119" s="218">
        <v>18</v>
      </c>
      <c r="G119" s="219">
        <f t="shared" si="32"/>
        <v>1</v>
      </c>
      <c r="H119" s="219">
        <f t="shared" si="33"/>
        <v>0.9</v>
      </c>
      <c r="I119" s="219">
        <f t="shared" si="34"/>
        <v>0.75</v>
      </c>
      <c r="J119" s="231">
        <f t="shared" si="35"/>
        <v>7</v>
      </c>
      <c r="K119" s="43">
        <f t="shared" si="52"/>
        <v>71</v>
      </c>
      <c r="L119" s="43">
        <f t="shared" si="36"/>
        <v>7</v>
      </c>
      <c r="M119" s="228">
        <v>2011099</v>
      </c>
      <c r="N119" s="228" t="s">
        <v>339</v>
      </c>
      <c r="O119" s="233">
        <v>18</v>
      </c>
      <c r="P119">
        <f t="shared" si="37"/>
        <v>7</v>
      </c>
      <c r="Q119">
        <f t="shared" si="43"/>
        <v>0</v>
      </c>
      <c r="T119" s="220">
        <v>21107</v>
      </c>
      <c r="U119">
        <f t="shared" si="38"/>
        <v>0</v>
      </c>
      <c r="V119">
        <f t="shared" si="39"/>
        <v>0</v>
      </c>
      <c r="W119">
        <f t="shared" si="44"/>
        <v>0</v>
      </c>
      <c r="Y119">
        <f t="shared" si="40"/>
        <v>0</v>
      </c>
      <c r="AB119" s="228">
        <v>2011302</v>
      </c>
      <c r="AC119">
        <f t="shared" si="41"/>
        <v>0</v>
      </c>
      <c r="AD119">
        <f t="shared" si="42"/>
        <v>0</v>
      </c>
      <c r="AE119">
        <f t="shared" si="45"/>
        <v>0</v>
      </c>
      <c r="AG119" s="237">
        <v>2011012</v>
      </c>
      <c r="AH119" s="247" t="s">
        <v>337</v>
      </c>
      <c r="AI119" s="233">
        <v>0</v>
      </c>
      <c r="AJ119" s="248">
        <f t="shared" si="47"/>
        <v>0</v>
      </c>
      <c r="AK119" s="246">
        <f t="shared" si="48"/>
        <v>0</v>
      </c>
      <c r="AL119" s="240">
        <v>2011050</v>
      </c>
      <c r="AM119" s="240" t="s">
        <v>212</v>
      </c>
      <c r="AN119" s="249">
        <v>0</v>
      </c>
      <c r="AO119" s="249">
        <v>0</v>
      </c>
      <c r="AP119" s="256">
        <f t="shared" si="29"/>
        <v>0</v>
      </c>
      <c r="AQ119" s="257">
        <f t="shared" si="30"/>
        <v>0</v>
      </c>
      <c r="AR119">
        <f t="shared" si="46"/>
        <v>7</v>
      </c>
    </row>
    <row r="120" hidden="1" customHeight="1" spans="1:44">
      <c r="A120" s="215">
        <v>20111</v>
      </c>
      <c r="B120" s="215" t="s">
        <v>340</v>
      </c>
      <c r="C120" s="216">
        <f t="shared" si="31"/>
        <v>1115</v>
      </c>
      <c r="D120" s="217">
        <v>1119</v>
      </c>
      <c r="E120" s="217">
        <v>1510</v>
      </c>
      <c r="F120" s="218">
        <v>1512</v>
      </c>
      <c r="G120" s="219">
        <f t="shared" si="32"/>
        <v>0.356053811659193</v>
      </c>
      <c r="H120" s="219">
        <f t="shared" si="33"/>
        <v>1.35120643431635</v>
      </c>
      <c r="I120" s="219">
        <f t="shared" si="34"/>
        <v>1.00132450331126</v>
      </c>
      <c r="J120" s="231">
        <f t="shared" si="35"/>
        <v>5</v>
      </c>
      <c r="K120" s="43">
        <f t="shared" si="52"/>
        <v>5256</v>
      </c>
      <c r="L120" s="43">
        <f t="shared" si="36"/>
        <v>5</v>
      </c>
      <c r="M120" s="228">
        <v>20111</v>
      </c>
      <c r="N120" s="229" t="s">
        <v>341</v>
      </c>
      <c r="O120" s="232">
        <f>SUM(O121:O128)</f>
        <v>1512</v>
      </c>
      <c r="P120">
        <f t="shared" si="37"/>
        <v>5</v>
      </c>
      <c r="Q120">
        <f t="shared" si="43"/>
        <v>201</v>
      </c>
      <c r="T120" s="220">
        <v>21108</v>
      </c>
      <c r="U120">
        <f t="shared" si="38"/>
        <v>0</v>
      </c>
      <c r="V120">
        <f t="shared" si="39"/>
        <v>0</v>
      </c>
      <c r="W120">
        <f t="shared" si="44"/>
        <v>0</v>
      </c>
      <c r="Y120">
        <f t="shared" si="40"/>
        <v>0</v>
      </c>
      <c r="AB120" s="228">
        <v>2011303</v>
      </c>
      <c r="AC120">
        <f t="shared" si="41"/>
        <v>0</v>
      </c>
      <c r="AD120">
        <f t="shared" si="42"/>
        <v>0</v>
      </c>
      <c r="AE120">
        <f t="shared" si="45"/>
        <v>0</v>
      </c>
      <c r="AG120" s="237">
        <v>2011050</v>
      </c>
      <c r="AH120" s="247" t="s">
        <v>213</v>
      </c>
      <c r="AI120" s="233">
        <v>0</v>
      </c>
      <c r="AJ120" s="248">
        <f t="shared" si="47"/>
        <v>0</v>
      </c>
      <c r="AK120" s="246">
        <f t="shared" si="48"/>
        <v>0</v>
      </c>
      <c r="AL120" s="240">
        <v>2011099</v>
      </c>
      <c r="AM120" s="241" t="s">
        <v>338</v>
      </c>
      <c r="AN120" s="242">
        <v>20</v>
      </c>
      <c r="AO120" s="242">
        <v>24</v>
      </c>
      <c r="AP120" s="256">
        <f t="shared" si="29"/>
        <v>4</v>
      </c>
      <c r="AQ120" s="257">
        <f t="shared" si="30"/>
        <v>0.2</v>
      </c>
      <c r="AR120">
        <f t="shared" si="46"/>
        <v>7</v>
      </c>
    </row>
    <row r="121" customHeight="1" spans="1:44">
      <c r="A121" s="215">
        <v>2011101</v>
      </c>
      <c r="B121" s="215" t="s">
        <v>194</v>
      </c>
      <c r="C121" s="216">
        <f t="shared" si="31"/>
        <v>836</v>
      </c>
      <c r="D121" s="217">
        <v>1059</v>
      </c>
      <c r="E121" s="217">
        <v>1217</v>
      </c>
      <c r="F121" s="218">
        <v>1222</v>
      </c>
      <c r="G121" s="219">
        <f t="shared" si="32"/>
        <v>0.461722488038278</v>
      </c>
      <c r="H121" s="219">
        <f t="shared" si="33"/>
        <v>1.15391879131256</v>
      </c>
      <c r="I121" s="219">
        <f t="shared" si="34"/>
        <v>1.00410846343468</v>
      </c>
      <c r="J121" s="231">
        <f t="shared" si="35"/>
        <v>7</v>
      </c>
      <c r="K121" s="43">
        <f t="shared" ref="K121:K129" si="53">SUM(C121:F121)</f>
        <v>4334</v>
      </c>
      <c r="L121" s="43">
        <f t="shared" si="36"/>
        <v>7</v>
      </c>
      <c r="M121" s="228">
        <v>2011101</v>
      </c>
      <c r="N121" s="228" t="s">
        <v>195</v>
      </c>
      <c r="O121" s="233">
        <v>1222</v>
      </c>
      <c r="P121">
        <f t="shared" si="37"/>
        <v>7</v>
      </c>
      <c r="Q121">
        <f t="shared" si="43"/>
        <v>0</v>
      </c>
      <c r="T121" s="220">
        <v>21109</v>
      </c>
      <c r="U121">
        <f t="shared" si="38"/>
        <v>0</v>
      </c>
      <c r="V121">
        <f t="shared" si="39"/>
        <v>0</v>
      </c>
      <c r="W121">
        <f t="shared" si="44"/>
        <v>0</v>
      </c>
      <c r="Y121">
        <f t="shared" si="40"/>
        <v>0</v>
      </c>
      <c r="AB121" s="228">
        <v>2011304</v>
      </c>
      <c r="AC121">
        <f t="shared" si="41"/>
        <v>460</v>
      </c>
      <c r="AD121">
        <f t="shared" si="42"/>
        <v>460</v>
      </c>
      <c r="AE121">
        <f t="shared" si="45"/>
        <v>0</v>
      </c>
      <c r="AG121" s="237">
        <v>2011099</v>
      </c>
      <c r="AH121" s="247" t="s">
        <v>339</v>
      </c>
      <c r="AI121" s="233">
        <v>9</v>
      </c>
      <c r="AJ121" s="248">
        <f t="shared" si="47"/>
        <v>9</v>
      </c>
      <c r="AK121" s="246">
        <f t="shared" si="48"/>
        <v>0</v>
      </c>
      <c r="AL121" s="240">
        <v>20111</v>
      </c>
      <c r="AM121" s="241" t="s">
        <v>340</v>
      </c>
      <c r="AN121" s="242">
        <v>1119</v>
      </c>
      <c r="AO121" s="242">
        <v>1510</v>
      </c>
      <c r="AP121" s="256">
        <f t="shared" si="29"/>
        <v>391</v>
      </c>
      <c r="AQ121" s="257">
        <f t="shared" si="30"/>
        <v>0.349419124218052</v>
      </c>
      <c r="AR121">
        <f t="shared" si="46"/>
        <v>5</v>
      </c>
    </row>
    <row r="122" customHeight="1" spans="1:44">
      <c r="A122" s="215">
        <v>2011102</v>
      </c>
      <c r="B122" s="215" t="s">
        <v>196</v>
      </c>
      <c r="C122" s="216">
        <f t="shared" si="31"/>
        <v>210</v>
      </c>
      <c r="D122" s="217">
        <v>50</v>
      </c>
      <c r="E122" s="217">
        <v>231</v>
      </c>
      <c r="F122" s="218">
        <v>201</v>
      </c>
      <c r="G122" s="219">
        <f t="shared" si="32"/>
        <v>-0.0428571428571428</v>
      </c>
      <c r="H122" s="219">
        <f t="shared" si="33"/>
        <v>4.02</v>
      </c>
      <c r="I122" s="219">
        <f t="shared" si="34"/>
        <v>0.87012987012987</v>
      </c>
      <c r="J122" s="231">
        <f t="shared" si="35"/>
        <v>7</v>
      </c>
      <c r="K122" s="43">
        <f t="shared" si="53"/>
        <v>692</v>
      </c>
      <c r="L122" s="43">
        <f t="shared" si="36"/>
        <v>7</v>
      </c>
      <c r="M122" s="228">
        <v>2011102</v>
      </c>
      <c r="N122" s="228" t="s">
        <v>197</v>
      </c>
      <c r="O122" s="233">
        <v>201</v>
      </c>
      <c r="P122">
        <f t="shared" si="37"/>
        <v>7</v>
      </c>
      <c r="Q122">
        <f t="shared" si="43"/>
        <v>0</v>
      </c>
      <c r="T122" s="220">
        <v>21110</v>
      </c>
      <c r="U122">
        <f t="shared" si="38"/>
        <v>236</v>
      </c>
      <c r="V122">
        <f t="shared" si="39"/>
        <v>236</v>
      </c>
      <c r="W122">
        <f t="shared" si="44"/>
        <v>0</v>
      </c>
      <c r="Y122">
        <f t="shared" si="40"/>
        <v>0</v>
      </c>
      <c r="AB122" s="228">
        <v>2011305</v>
      </c>
      <c r="AC122">
        <f t="shared" si="41"/>
        <v>0</v>
      </c>
      <c r="AD122">
        <f t="shared" si="42"/>
        <v>0</v>
      </c>
      <c r="AE122">
        <f t="shared" si="45"/>
        <v>0</v>
      </c>
      <c r="AG122" s="237">
        <v>20111</v>
      </c>
      <c r="AH122" s="238" t="s">
        <v>341</v>
      </c>
      <c r="AI122" s="232">
        <f>SUM(AI123:AI130)</f>
        <v>1115</v>
      </c>
      <c r="AJ122" s="239">
        <f t="shared" si="47"/>
        <v>1115</v>
      </c>
      <c r="AK122" s="246">
        <f t="shared" si="48"/>
        <v>0</v>
      </c>
      <c r="AL122" s="240">
        <v>2011101</v>
      </c>
      <c r="AM122" s="241" t="s">
        <v>194</v>
      </c>
      <c r="AN122" s="242">
        <v>1059</v>
      </c>
      <c r="AO122" s="242">
        <v>1217</v>
      </c>
      <c r="AP122" s="256">
        <f t="shared" si="29"/>
        <v>158</v>
      </c>
      <c r="AQ122" s="257">
        <f t="shared" si="30"/>
        <v>0.149197355996223</v>
      </c>
      <c r="AR122">
        <f t="shared" si="46"/>
        <v>7</v>
      </c>
    </row>
    <row r="123" hidden="1" spans="1:44">
      <c r="A123" s="220">
        <v>2011103</v>
      </c>
      <c r="B123" s="220" t="s">
        <v>198</v>
      </c>
      <c r="C123" s="216">
        <f t="shared" si="31"/>
        <v>0</v>
      </c>
      <c r="D123" s="221">
        <v>0</v>
      </c>
      <c r="E123" s="222">
        <v>0</v>
      </c>
      <c r="F123" s="223">
        <v>0</v>
      </c>
      <c r="G123" s="219">
        <f t="shared" si="32"/>
        <v>0</v>
      </c>
      <c r="H123" s="219">
        <f t="shared" si="33"/>
        <v>0</v>
      </c>
      <c r="I123" s="219">
        <f t="shared" si="34"/>
        <v>0</v>
      </c>
      <c r="J123" s="231">
        <f t="shared" si="35"/>
        <v>7</v>
      </c>
      <c r="K123" s="43">
        <f t="shared" si="53"/>
        <v>0</v>
      </c>
      <c r="L123" s="43">
        <f t="shared" si="36"/>
        <v>7</v>
      </c>
      <c r="M123" s="228">
        <v>2011103</v>
      </c>
      <c r="N123" s="228" t="s">
        <v>199</v>
      </c>
      <c r="O123" s="233">
        <v>0</v>
      </c>
      <c r="P123">
        <f t="shared" si="37"/>
        <v>7</v>
      </c>
      <c r="Q123">
        <f t="shared" si="43"/>
        <v>0</v>
      </c>
      <c r="T123" s="220">
        <v>21111</v>
      </c>
      <c r="U123">
        <f t="shared" si="38"/>
        <v>424</v>
      </c>
      <c r="V123">
        <f t="shared" si="39"/>
        <v>424</v>
      </c>
      <c r="W123">
        <f t="shared" si="44"/>
        <v>0</v>
      </c>
      <c r="Y123">
        <f t="shared" si="40"/>
        <v>0</v>
      </c>
      <c r="AB123" s="228">
        <v>2011306</v>
      </c>
      <c r="AC123">
        <f t="shared" si="41"/>
        <v>0</v>
      </c>
      <c r="AD123">
        <f t="shared" si="42"/>
        <v>0</v>
      </c>
      <c r="AE123">
        <f t="shared" si="45"/>
        <v>0</v>
      </c>
      <c r="AG123" s="237">
        <v>2011101</v>
      </c>
      <c r="AH123" s="247" t="s">
        <v>195</v>
      </c>
      <c r="AI123" s="233">
        <v>836</v>
      </c>
      <c r="AJ123" s="248">
        <f t="shared" si="47"/>
        <v>836</v>
      </c>
      <c r="AK123" s="246">
        <f t="shared" si="48"/>
        <v>0</v>
      </c>
      <c r="AL123" s="240">
        <v>2011102</v>
      </c>
      <c r="AM123" s="241" t="s">
        <v>196</v>
      </c>
      <c r="AN123" s="242">
        <v>50</v>
      </c>
      <c r="AO123" s="242">
        <v>231</v>
      </c>
      <c r="AP123" s="256">
        <f t="shared" si="29"/>
        <v>181</v>
      </c>
      <c r="AQ123" s="257">
        <f t="shared" si="30"/>
        <v>3.62</v>
      </c>
      <c r="AR123">
        <f t="shared" si="46"/>
        <v>7</v>
      </c>
    </row>
    <row r="124" hidden="1" spans="1:44">
      <c r="A124" s="220">
        <v>2011104</v>
      </c>
      <c r="B124" s="220" t="s">
        <v>342</v>
      </c>
      <c r="C124" s="216">
        <f t="shared" si="31"/>
        <v>0</v>
      </c>
      <c r="D124" s="221">
        <v>0</v>
      </c>
      <c r="E124" s="222">
        <v>0</v>
      </c>
      <c r="F124" s="223">
        <v>0</v>
      </c>
      <c r="G124" s="219">
        <f t="shared" si="32"/>
        <v>0</v>
      </c>
      <c r="H124" s="219">
        <f t="shared" si="33"/>
        <v>0</v>
      </c>
      <c r="I124" s="219">
        <f t="shared" si="34"/>
        <v>0</v>
      </c>
      <c r="J124" s="231">
        <f t="shared" si="35"/>
        <v>7</v>
      </c>
      <c r="K124" s="43">
        <f t="shared" si="53"/>
        <v>0</v>
      </c>
      <c r="L124" s="43">
        <f t="shared" si="36"/>
        <v>7</v>
      </c>
      <c r="M124" s="228">
        <v>2011104</v>
      </c>
      <c r="N124" s="228" t="s">
        <v>343</v>
      </c>
      <c r="O124" s="233">
        <v>0</v>
      </c>
      <c r="P124">
        <f t="shared" si="37"/>
        <v>7</v>
      </c>
      <c r="Q124">
        <f t="shared" si="43"/>
        <v>0</v>
      </c>
      <c r="T124" s="220">
        <v>21112</v>
      </c>
      <c r="U124">
        <f t="shared" si="38"/>
        <v>0</v>
      </c>
      <c r="V124">
        <f t="shared" si="39"/>
        <v>0</v>
      </c>
      <c r="W124">
        <f t="shared" si="44"/>
        <v>0</v>
      </c>
      <c r="Y124">
        <f t="shared" si="40"/>
        <v>0</v>
      </c>
      <c r="AB124" s="228">
        <v>2011307</v>
      </c>
      <c r="AC124">
        <f t="shared" si="41"/>
        <v>0</v>
      </c>
      <c r="AD124">
        <f t="shared" si="42"/>
        <v>0</v>
      </c>
      <c r="AE124">
        <f t="shared" si="45"/>
        <v>0</v>
      </c>
      <c r="AG124" s="237">
        <v>2011102</v>
      </c>
      <c r="AH124" s="247" t="s">
        <v>197</v>
      </c>
      <c r="AI124" s="233">
        <v>210</v>
      </c>
      <c r="AJ124" s="248">
        <f t="shared" si="47"/>
        <v>210</v>
      </c>
      <c r="AK124" s="246">
        <f t="shared" si="48"/>
        <v>0</v>
      </c>
      <c r="AL124" s="240">
        <v>2011103</v>
      </c>
      <c r="AM124" s="240" t="s">
        <v>198</v>
      </c>
      <c r="AN124" s="249">
        <v>0</v>
      </c>
      <c r="AO124" s="249">
        <v>0</v>
      </c>
      <c r="AP124" s="256">
        <f t="shared" si="29"/>
        <v>0</v>
      </c>
      <c r="AQ124" s="257">
        <f t="shared" si="30"/>
        <v>0</v>
      </c>
      <c r="AR124">
        <f t="shared" si="46"/>
        <v>7</v>
      </c>
    </row>
    <row r="125" hidden="1" spans="1:44">
      <c r="A125" s="220">
        <v>2011105</v>
      </c>
      <c r="B125" s="220" t="s">
        <v>344</v>
      </c>
      <c r="C125" s="216">
        <f t="shared" si="31"/>
        <v>0</v>
      </c>
      <c r="D125" s="221">
        <v>0</v>
      </c>
      <c r="E125" s="222">
        <v>0</v>
      </c>
      <c r="F125" s="223">
        <v>0</v>
      </c>
      <c r="G125" s="219">
        <f t="shared" si="32"/>
        <v>0</v>
      </c>
      <c r="H125" s="219">
        <f t="shared" si="33"/>
        <v>0</v>
      </c>
      <c r="I125" s="219">
        <f t="shared" si="34"/>
        <v>0</v>
      </c>
      <c r="J125" s="231">
        <f t="shared" si="35"/>
        <v>7</v>
      </c>
      <c r="K125" s="43">
        <f t="shared" si="53"/>
        <v>0</v>
      </c>
      <c r="L125" s="43">
        <f t="shared" si="36"/>
        <v>7</v>
      </c>
      <c r="M125" s="228">
        <v>2011105</v>
      </c>
      <c r="N125" s="228" t="s">
        <v>345</v>
      </c>
      <c r="O125" s="233">
        <v>0</v>
      </c>
      <c r="P125">
        <f t="shared" si="37"/>
        <v>7</v>
      </c>
      <c r="Q125">
        <f t="shared" si="43"/>
        <v>0</v>
      </c>
      <c r="T125" s="220">
        <v>21113</v>
      </c>
      <c r="U125">
        <f t="shared" si="38"/>
        <v>0</v>
      </c>
      <c r="V125">
        <f t="shared" si="39"/>
        <v>0</v>
      </c>
      <c r="W125">
        <f t="shared" si="44"/>
        <v>0</v>
      </c>
      <c r="Y125">
        <f t="shared" si="40"/>
        <v>0</v>
      </c>
      <c r="AB125" s="228">
        <v>2011308</v>
      </c>
      <c r="AC125">
        <f t="shared" si="41"/>
        <v>15</v>
      </c>
      <c r="AD125">
        <f t="shared" si="42"/>
        <v>15</v>
      </c>
      <c r="AE125">
        <f t="shared" si="45"/>
        <v>0</v>
      </c>
      <c r="AG125" s="237">
        <v>2011103</v>
      </c>
      <c r="AH125" s="247" t="s">
        <v>199</v>
      </c>
      <c r="AI125" s="233">
        <v>0</v>
      </c>
      <c r="AJ125" s="248">
        <f t="shared" si="47"/>
        <v>0</v>
      </c>
      <c r="AK125" s="246">
        <f t="shared" si="48"/>
        <v>0</v>
      </c>
      <c r="AL125" s="240">
        <v>2011104</v>
      </c>
      <c r="AM125" s="240" t="s">
        <v>342</v>
      </c>
      <c r="AN125" s="249">
        <v>0</v>
      </c>
      <c r="AO125" s="249">
        <v>0</v>
      </c>
      <c r="AP125" s="256">
        <f t="shared" si="29"/>
        <v>0</v>
      </c>
      <c r="AQ125" s="257">
        <f t="shared" si="30"/>
        <v>0</v>
      </c>
      <c r="AR125">
        <f t="shared" si="46"/>
        <v>7</v>
      </c>
    </row>
    <row r="126" hidden="1" spans="1:44">
      <c r="A126" s="220">
        <v>2011106</v>
      </c>
      <c r="B126" s="220" t="s">
        <v>346</v>
      </c>
      <c r="C126" s="216">
        <f t="shared" si="31"/>
        <v>0</v>
      </c>
      <c r="D126" s="221">
        <v>0</v>
      </c>
      <c r="E126" s="222">
        <v>0</v>
      </c>
      <c r="F126" s="223">
        <v>0</v>
      </c>
      <c r="G126" s="219">
        <f t="shared" si="32"/>
        <v>0</v>
      </c>
      <c r="H126" s="219">
        <f t="shared" si="33"/>
        <v>0</v>
      </c>
      <c r="I126" s="219">
        <f t="shared" si="34"/>
        <v>0</v>
      </c>
      <c r="J126" s="231">
        <f t="shared" si="35"/>
        <v>7</v>
      </c>
      <c r="K126" s="43">
        <f t="shared" si="53"/>
        <v>0</v>
      </c>
      <c r="L126" s="43">
        <f t="shared" si="36"/>
        <v>7</v>
      </c>
      <c r="M126" s="228">
        <v>2011106</v>
      </c>
      <c r="N126" s="228" t="s">
        <v>347</v>
      </c>
      <c r="O126" s="233">
        <v>0</v>
      </c>
      <c r="P126">
        <f t="shared" si="37"/>
        <v>7</v>
      </c>
      <c r="Q126">
        <f t="shared" si="43"/>
        <v>0</v>
      </c>
      <c r="T126" s="220">
        <v>21114</v>
      </c>
      <c r="U126">
        <f t="shared" si="38"/>
        <v>0</v>
      </c>
      <c r="V126">
        <f t="shared" si="39"/>
        <v>0</v>
      </c>
      <c r="W126">
        <f t="shared" si="44"/>
        <v>0</v>
      </c>
      <c r="Y126">
        <f t="shared" si="40"/>
        <v>0</v>
      </c>
      <c r="AB126" s="228">
        <v>2011350</v>
      </c>
      <c r="AC126">
        <f t="shared" si="41"/>
        <v>0</v>
      </c>
      <c r="AD126">
        <f t="shared" si="42"/>
        <v>0</v>
      </c>
      <c r="AE126">
        <f t="shared" si="45"/>
        <v>0</v>
      </c>
      <c r="AG126" s="237">
        <v>2011104</v>
      </c>
      <c r="AH126" s="247" t="s">
        <v>343</v>
      </c>
      <c r="AI126" s="233">
        <v>0</v>
      </c>
      <c r="AJ126" s="248">
        <f t="shared" si="47"/>
        <v>0</v>
      </c>
      <c r="AK126" s="246">
        <f t="shared" si="48"/>
        <v>0</v>
      </c>
      <c r="AL126" s="240">
        <v>2011105</v>
      </c>
      <c r="AM126" s="240" t="s">
        <v>344</v>
      </c>
      <c r="AN126" s="249">
        <v>0</v>
      </c>
      <c r="AO126" s="249">
        <v>0</v>
      </c>
      <c r="AP126" s="256">
        <f t="shared" si="29"/>
        <v>0</v>
      </c>
      <c r="AQ126" s="257">
        <f t="shared" si="30"/>
        <v>0</v>
      </c>
      <c r="AR126">
        <f t="shared" si="46"/>
        <v>7</v>
      </c>
    </row>
    <row r="127" hidden="1" spans="1:44">
      <c r="A127" s="220">
        <v>2011150</v>
      </c>
      <c r="B127" s="220" t="s">
        <v>212</v>
      </c>
      <c r="C127" s="216">
        <f t="shared" si="31"/>
        <v>0</v>
      </c>
      <c r="D127" s="221">
        <v>0</v>
      </c>
      <c r="E127" s="222">
        <v>0</v>
      </c>
      <c r="F127" s="223">
        <v>0</v>
      </c>
      <c r="G127" s="219">
        <f t="shared" si="32"/>
        <v>0</v>
      </c>
      <c r="H127" s="219">
        <f t="shared" si="33"/>
        <v>0</v>
      </c>
      <c r="I127" s="219">
        <f t="shared" si="34"/>
        <v>0</v>
      </c>
      <c r="J127" s="231">
        <f t="shared" si="35"/>
        <v>7</v>
      </c>
      <c r="K127" s="43">
        <f t="shared" si="53"/>
        <v>0</v>
      </c>
      <c r="L127" s="43">
        <f t="shared" si="36"/>
        <v>7</v>
      </c>
      <c r="M127" s="228">
        <v>2011150</v>
      </c>
      <c r="N127" s="228" t="s">
        <v>213</v>
      </c>
      <c r="O127" s="233">
        <v>0</v>
      </c>
      <c r="P127">
        <f t="shared" si="37"/>
        <v>7</v>
      </c>
      <c r="Q127">
        <f t="shared" si="43"/>
        <v>0</v>
      </c>
      <c r="T127" s="220">
        <v>21115</v>
      </c>
      <c r="U127">
        <f t="shared" si="38"/>
        <v>0</v>
      </c>
      <c r="V127">
        <f t="shared" si="39"/>
        <v>0</v>
      </c>
      <c r="W127">
        <f t="shared" si="44"/>
        <v>0</v>
      </c>
      <c r="Y127">
        <f t="shared" si="40"/>
        <v>0</v>
      </c>
      <c r="AB127" s="228">
        <v>2011399</v>
      </c>
      <c r="AC127">
        <f t="shared" si="41"/>
        <v>940</v>
      </c>
      <c r="AD127">
        <f t="shared" si="42"/>
        <v>940</v>
      </c>
      <c r="AE127">
        <f t="shared" si="45"/>
        <v>0</v>
      </c>
      <c r="AG127" s="237">
        <v>2011105</v>
      </c>
      <c r="AH127" s="247" t="s">
        <v>345</v>
      </c>
      <c r="AI127" s="233">
        <v>0</v>
      </c>
      <c r="AJ127" s="248">
        <f t="shared" si="47"/>
        <v>0</v>
      </c>
      <c r="AK127" s="246">
        <f t="shared" si="48"/>
        <v>0</v>
      </c>
      <c r="AL127" s="240">
        <v>2011106</v>
      </c>
      <c r="AM127" s="240" t="s">
        <v>346</v>
      </c>
      <c r="AN127" s="249">
        <v>0</v>
      </c>
      <c r="AO127" s="249">
        <v>0</v>
      </c>
      <c r="AP127" s="256">
        <f t="shared" si="29"/>
        <v>0</v>
      </c>
      <c r="AQ127" s="257">
        <f t="shared" si="30"/>
        <v>0</v>
      </c>
      <c r="AR127">
        <f t="shared" si="46"/>
        <v>7</v>
      </c>
    </row>
    <row r="128" customHeight="1" spans="1:44">
      <c r="A128" s="215">
        <v>2011199</v>
      </c>
      <c r="B128" s="215" t="s">
        <v>348</v>
      </c>
      <c r="C128" s="216">
        <f t="shared" si="31"/>
        <v>69</v>
      </c>
      <c r="D128" s="217">
        <v>10</v>
      </c>
      <c r="E128" s="217">
        <v>62</v>
      </c>
      <c r="F128" s="218">
        <v>89</v>
      </c>
      <c r="G128" s="219">
        <f t="shared" si="32"/>
        <v>0.289855072463768</v>
      </c>
      <c r="H128" s="219">
        <f t="shared" si="33"/>
        <v>8.9</v>
      </c>
      <c r="I128" s="219">
        <f t="shared" si="34"/>
        <v>1.43548387096774</v>
      </c>
      <c r="J128" s="231">
        <f t="shared" si="35"/>
        <v>7</v>
      </c>
      <c r="K128" s="43">
        <f t="shared" si="53"/>
        <v>230</v>
      </c>
      <c r="L128" s="43">
        <f t="shared" si="36"/>
        <v>7</v>
      </c>
      <c r="M128" s="228">
        <v>2011199</v>
      </c>
      <c r="N128" s="228" t="s">
        <v>349</v>
      </c>
      <c r="O128" s="233">
        <v>89</v>
      </c>
      <c r="P128">
        <f t="shared" si="37"/>
        <v>7</v>
      </c>
      <c r="Q128">
        <f t="shared" si="43"/>
        <v>0</v>
      </c>
      <c r="T128" s="220">
        <v>21199</v>
      </c>
      <c r="U128">
        <f t="shared" si="38"/>
        <v>0</v>
      </c>
      <c r="V128">
        <f t="shared" si="39"/>
        <v>0</v>
      </c>
      <c r="W128">
        <f t="shared" si="44"/>
        <v>0</v>
      </c>
      <c r="Y128">
        <f t="shared" si="40"/>
        <v>0</v>
      </c>
      <c r="AB128" s="228">
        <v>2011401</v>
      </c>
      <c r="AC128">
        <f t="shared" si="41"/>
        <v>0</v>
      </c>
      <c r="AD128">
        <f t="shared" si="42"/>
        <v>0</v>
      </c>
      <c r="AE128">
        <f t="shared" si="45"/>
        <v>0</v>
      </c>
      <c r="AG128" s="237">
        <v>2011106</v>
      </c>
      <c r="AH128" s="247" t="s">
        <v>347</v>
      </c>
      <c r="AI128" s="233">
        <v>0</v>
      </c>
      <c r="AJ128" s="248">
        <f t="shared" si="47"/>
        <v>0</v>
      </c>
      <c r="AK128" s="246">
        <f t="shared" si="48"/>
        <v>0</v>
      </c>
      <c r="AL128" s="240">
        <v>2011150</v>
      </c>
      <c r="AM128" s="240" t="s">
        <v>212</v>
      </c>
      <c r="AN128" s="249">
        <v>0</v>
      </c>
      <c r="AO128" s="249">
        <v>0</v>
      </c>
      <c r="AP128" s="256">
        <f t="shared" si="29"/>
        <v>0</v>
      </c>
      <c r="AQ128" s="257">
        <f t="shared" si="30"/>
        <v>0</v>
      </c>
      <c r="AR128">
        <f t="shared" si="46"/>
        <v>7</v>
      </c>
    </row>
    <row r="129" hidden="1" customHeight="1" spans="1:44">
      <c r="A129" s="215">
        <v>20113</v>
      </c>
      <c r="B129" s="215" t="s">
        <v>350</v>
      </c>
      <c r="C129" s="216">
        <f t="shared" si="31"/>
        <v>443</v>
      </c>
      <c r="D129" s="217">
        <v>429</v>
      </c>
      <c r="E129" s="217">
        <v>1710</v>
      </c>
      <c r="F129" s="218">
        <v>1894</v>
      </c>
      <c r="G129" s="219">
        <f t="shared" si="32"/>
        <v>3.27539503386004</v>
      </c>
      <c r="H129" s="219">
        <f t="shared" si="33"/>
        <v>4.41491841491842</v>
      </c>
      <c r="I129" s="219">
        <f t="shared" si="34"/>
        <v>1.10760233918129</v>
      </c>
      <c r="J129" s="231">
        <f t="shared" si="35"/>
        <v>5</v>
      </c>
      <c r="K129" s="43">
        <f t="shared" si="53"/>
        <v>4476</v>
      </c>
      <c r="L129" s="43">
        <f t="shared" si="36"/>
        <v>5</v>
      </c>
      <c r="M129" s="228">
        <v>20113</v>
      </c>
      <c r="N129" s="229" t="s">
        <v>351</v>
      </c>
      <c r="O129" s="232">
        <f>SUM(O130:O139)</f>
        <v>1894</v>
      </c>
      <c r="P129">
        <f t="shared" si="37"/>
        <v>5</v>
      </c>
      <c r="Q129">
        <f t="shared" si="43"/>
        <v>201</v>
      </c>
      <c r="T129" s="220">
        <v>21201</v>
      </c>
      <c r="U129">
        <f t="shared" si="38"/>
        <v>2513</v>
      </c>
      <c r="V129">
        <f t="shared" si="39"/>
        <v>2513</v>
      </c>
      <c r="W129">
        <f t="shared" si="44"/>
        <v>0</v>
      </c>
      <c r="Y129">
        <f t="shared" si="40"/>
        <v>0</v>
      </c>
      <c r="AB129" s="228">
        <v>2011402</v>
      </c>
      <c r="AC129">
        <f t="shared" si="41"/>
        <v>0</v>
      </c>
      <c r="AD129">
        <f t="shared" si="42"/>
        <v>0</v>
      </c>
      <c r="AE129">
        <f t="shared" si="45"/>
        <v>0</v>
      </c>
      <c r="AG129" s="237">
        <v>2011150</v>
      </c>
      <c r="AH129" s="247" t="s">
        <v>213</v>
      </c>
      <c r="AI129" s="233">
        <v>0</v>
      </c>
      <c r="AJ129" s="248">
        <f t="shared" si="47"/>
        <v>0</v>
      </c>
      <c r="AK129" s="246">
        <f t="shared" si="48"/>
        <v>0</v>
      </c>
      <c r="AL129" s="240">
        <v>2011199</v>
      </c>
      <c r="AM129" s="241" t="s">
        <v>348</v>
      </c>
      <c r="AN129" s="242">
        <v>10</v>
      </c>
      <c r="AO129" s="242">
        <v>62</v>
      </c>
      <c r="AP129" s="256">
        <f t="shared" si="29"/>
        <v>52</v>
      </c>
      <c r="AQ129" s="257">
        <f t="shared" si="30"/>
        <v>5.2</v>
      </c>
      <c r="AR129">
        <f t="shared" si="46"/>
        <v>7</v>
      </c>
    </row>
    <row r="130" customHeight="1" spans="1:44">
      <c r="A130" s="215">
        <v>2011301</v>
      </c>
      <c r="B130" s="215" t="s">
        <v>194</v>
      </c>
      <c r="C130" s="216">
        <f t="shared" si="31"/>
        <v>391</v>
      </c>
      <c r="D130" s="217">
        <v>401</v>
      </c>
      <c r="E130" s="217">
        <v>495</v>
      </c>
      <c r="F130" s="218">
        <v>479</v>
      </c>
      <c r="G130" s="219">
        <f t="shared" si="32"/>
        <v>0.225063938618926</v>
      </c>
      <c r="H130" s="219">
        <f t="shared" si="33"/>
        <v>1.19451371571072</v>
      </c>
      <c r="I130" s="219">
        <f t="shared" si="34"/>
        <v>0.967676767676768</v>
      </c>
      <c r="J130" s="231">
        <f t="shared" si="35"/>
        <v>7</v>
      </c>
      <c r="K130" s="43">
        <f t="shared" ref="K130:K140" si="54">SUM(C130:F130)</f>
        <v>1766</v>
      </c>
      <c r="L130" s="43">
        <f t="shared" si="36"/>
        <v>7</v>
      </c>
      <c r="M130" s="228">
        <v>2011301</v>
      </c>
      <c r="N130" s="228" t="s">
        <v>195</v>
      </c>
      <c r="O130" s="233">
        <v>479</v>
      </c>
      <c r="P130">
        <f t="shared" si="37"/>
        <v>7</v>
      </c>
      <c r="Q130">
        <f t="shared" si="43"/>
        <v>0</v>
      </c>
      <c r="T130" s="220">
        <v>21202</v>
      </c>
      <c r="U130">
        <f t="shared" si="38"/>
        <v>30</v>
      </c>
      <c r="V130">
        <f t="shared" si="39"/>
        <v>30</v>
      </c>
      <c r="W130">
        <f t="shared" si="44"/>
        <v>0</v>
      </c>
      <c r="Y130">
        <f t="shared" si="40"/>
        <v>0</v>
      </c>
      <c r="AB130" s="228">
        <v>2011403</v>
      </c>
      <c r="AC130">
        <f t="shared" si="41"/>
        <v>0</v>
      </c>
      <c r="AD130">
        <f t="shared" si="42"/>
        <v>0</v>
      </c>
      <c r="AE130">
        <f t="shared" si="45"/>
        <v>0</v>
      </c>
      <c r="AG130" s="237">
        <v>2011199</v>
      </c>
      <c r="AH130" s="247" t="s">
        <v>349</v>
      </c>
      <c r="AI130" s="233">
        <v>69</v>
      </c>
      <c r="AJ130" s="248">
        <f t="shared" si="47"/>
        <v>69</v>
      </c>
      <c r="AK130" s="246">
        <f t="shared" si="48"/>
        <v>0</v>
      </c>
      <c r="AL130" s="240">
        <v>20113</v>
      </c>
      <c r="AM130" s="241" t="s">
        <v>350</v>
      </c>
      <c r="AN130" s="242">
        <v>429</v>
      </c>
      <c r="AO130" s="242">
        <v>1710</v>
      </c>
      <c r="AP130" s="256">
        <f t="shared" si="29"/>
        <v>1281</v>
      </c>
      <c r="AQ130" s="257">
        <f t="shared" si="30"/>
        <v>2.98601398601399</v>
      </c>
      <c r="AR130">
        <f t="shared" si="46"/>
        <v>5</v>
      </c>
    </row>
    <row r="131" customHeight="1" spans="1:44">
      <c r="A131" s="215">
        <v>2011302</v>
      </c>
      <c r="B131" s="215" t="s">
        <v>196</v>
      </c>
      <c r="C131" s="216">
        <f t="shared" si="31"/>
        <v>29</v>
      </c>
      <c r="D131" s="217">
        <v>0</v>
      </c>
      <c r="E131" s="217">
        <v>0</v>
      </c>
      <c r="F131" s="218">
        <v>0</v>
      </c>
      <c r="G131" s="219">
        <f t="shared" si="32"/>
        <v>0</v>
      </c>
      <c r="H131" s="219">
        <f t="shared" si="33"/>
        <v>0</v>
      </c>
      <c r="I131" s="219">
        <f t="shared" si="34"/>
        <v>0</v>
      </c>
      <c r="J131" s="231">
        <f t="shared" si="35"/>
        <v>7</v>
      </c>
      <c r="K131" s="43">
        <f t="shared" si="54"/>
        <v>29</v>
      </c>
      <c r="L131" s="43">
        <f t="shared" si="36"/>
        <v>7</v>
      </c>
      <c r="M131" s="237">
        <v>2011302</v>
      </c>
      <c r="N131" s="228" t="s">
        <v>197</v>
      </c>
      <c r="O131" s="233">
        <v>0</v>
      </c>
      <c r="P131">
        <f t="shared" si="37"/>
        <v>7</v>
      </c>
      <c r="Q131">
        <f t="shared" si="43"/>
        <v>0</v>
      </c>
      <c r="T131" s="220">
        <v>21203</v>
      </c>
      <c r="U131">
        <f t="shared" si="38"/>
        <v>14256</v>
      </c>
      <c r="V131">
        <f t="shared" si="39"/>
        <v>14256</v>
      </c>
      <c r="W131">
        <f t="shared" si="44"/>
        <v>0</v>
      </c>
      <c r="Y131">
        <f t="shared" si="40"/>
        <v>0</v>
      </c>
      <c r="AB131" s="228">
        <v>2011404</v>
      </c>
      <c r="AC131">
        <f t="shared" si="41"/>
        <v>0</v>
      </c>
      <c r="AD131">
        <f t="shared" si="42"/>
        <v>0</v>
      </c>
      <c r="AE131">
        <f t="shared" si="45"/>
        <v>0</v>
      </c>
      <c r="AG131" s="237">
        <v>20113</v>
      </c>
      <c r="AH131" s="238" t="s">
        <v>351</v>
      </c>
      <c r="AI131" s="232">
        <f>SUM(AI132:AI141)</f>
        <v>443</v>
      </c>
      <c r="AJ131" s="239">
        <f t="shared" si="47"/>
        <v>443</v>
      </c>
      <c r="AK131" s="246">
        <f t="shared" si="48"/>
        <v>0</v>
      </c>
      <c r="AL131" s="240">
        <v>2011301</v>
      </c>
      <c r="AM131" s="241" t="s">
        <v>194</v>
      </c>
      <c r="AN131" s="242">
        <v>401</v>
      </c>
      <c r="AO131" s="242">
        <v>495</v>
      </c>
      <c r="AP131" s="256">
        <f t="shared" si="29"/>
        <v>94</v>
      </c>
      <c r="AQ131" s="257">
        <f t="shared" si="30"/>
        <v>0.234413965087282</v>
      </c>
      <c r="AR131">
        <f t="shared" si="46"/>
        <v>7</v>
      </c>
    </row>
    <row r="132" hidden="1" spans="1:44">
      <c r="A132" s="220">
        <v>2011303</v>
      </c>
      <c r="B132" s="220" t="s">
        <v>198</v>
      </c>
      <c r="C132" s="216">
        <f t="shared" si="31"/>
        <v>0</v>
      </c>
      <c r="D132" s="221">
        <v>0</v>
      </c>
      <c r="E132" s="222">
        <v>0</v>
      </c>
      <c r="F132" s="223">
        <v>0</v>
      </c>
      <c r="G132" s="219">
        <f t="shared" si="32"/>
        <v>0</v>
      </c>
      <c r="H132" s="219">
        <f t="shared" si="33"/>
        <v>0</v>
      </c>
      <c r="I132" s="219">
        <f t="shared" si="34"/>
        <v>0</v>
      </c>
      <c r="J132" s="231">
        <f t="shared" si="35"/>
        <v>7</v>
      </c>
      <c r="K132" s="43">
        <f t="shared" si="54"/>
        <v>0</v>
      </c>
      <c r="L132" s="43">
        <f t="shared" si="36"/>
        <v>7</v>
      </c>
      <c r="M132" s="228">
        <v>2011303</v>
      </c>
      <c r="N132" s="228" t="s">
        <v>199</v>
      </c>
      <c r="O132" s="233">
        <v>0</v>
      </c>
      <c r="P132">
        <f t="shared" si="37"/>
        <v>7</v>
      </c>
      <c r="Q132">
        <f t="shared" si="43"/>
        <v>0</v>
      </c>
      <c r="T132" s="220">
        <v>21205</v>
      </c>
      <c r="U132">
        <f t="shared" si="38"/>
        <v>2694</v>
      </c>
      <c r="V132">
        <f t="shared" si="39"/>
        <v>2694</v>
      </c>
      <c r="W132">
        <f t="shared" si="44"/>
        <v>0</v>
      </c>
      <c r="Y132">
        <f t="shared" si="40"/>
        <v>0</v>
      </c>
      <c r="AB132" s="228">
        <v>2011405</v>
      </c>
      <c r="AC132">
        <f t="shared" si="41"/>
        <v>0</v>
      </c>
      <c r="AD132">
        <f t="shared" si="42"/>
        <v>0</v>
      </c>
      <c r="AE132">
        <f t="shared" si="45"/>
        <v>0</v>
      </c>
      <c r="AG132" s="237">
        <v>2011301</v>
      </c>
      <c r="AH132" s="247" t="s">
        <v>195</v>
      </c>
      <c r="AI132" s="233">
        <v>391</v>
      </c>
      <c r="AJ132" s="248">
        <f t="shared" si="47"/>
        <v>391</v>
      </c>
      <c r="AK132" s="246">
        <f t="shared" si="48"/>
        <v>0</v>
      </c>
      <c r="AL132" s="240">
        <v>2011302</v>
      </c>
      <c r="AM132" s="240" t="s">
        <v>196</v>
      </c>
      <c r="AN132" s="249">
        <v>0</v>
      </c>
      <c r="AO132" s="249">
        <v>0</v>
      </c>
      <c r="AP132" s="256">
        <f t="shared" si="29"/>
        <v>0</v>
      </c>
      <c r="AQ132" s="257">
        <f t="shared" si="30"/>
        <v>0</v>
      </c>
      <c r="AR132">
        <f t="shared" si="46"/>
        <v>7</v>
      </c>
    </row>
    <row r="133" customHeight="1" spans="1:44">
      <c r="A133" s="220">
        <v>2011304</v>
      </c>
      <c r="B133" s="220" t="s">
        <v>352</v>
      </c>
      <c r="C133" s="216">
        <f t="shared" si="31"/>
        <v>0</v>
      </c>
      <c r="D133" s="224">
        <v>0</v>
      </c>
      <c r="E133" s="217">
        <v>460</v>
      </c>
      <c r="F133" s="218">
        <v>460</v>
      </c>
      <c r="G133" s="219"/>
      <c r="H133" s="219"/>
      <c r="I133" s="219">
        <f t="shared" si="34"/>
        <v>1</v>
      </c>
      <c r="J133" s="231">
        <f t="shared" si="35"/>
        <v>7</v>
      </c>
      <c r="K133" s="43">
        <f t="shared" si="54"/>
        <v>920</v>
      </c>
      <c r="L133" s="43">
        <f t="shared" si="36"/>
        <v>7</v>
      </c>
      <c r="M133" s="228">
        <v>2011304</v>
      </c>
      <c r="N133" s="228" t="s">
        <v>353</v>
      </c>
      <c r="O133" s="233">
        <v>460</v>
      </c>
      <c r="P133">
        <f t="shared" si="37"/>
        <v>7</v>
      </c>
      <c r="Q133">
        <f t="shared" si="43"/>
        <v>0</v>
      </c>
      <c r="T133" s="220">
        <v>21206</v>
      </c>
      <c r="U133">
        <f t="shared" si="38"/>
        <v>0</v>
      </c>
      <c r="V133">
        <f t="shared" si="39"/>
        <v>0</v>
      </c>
      <c r="W133">
        <f t="shared" si="44"/>
        <v>0</v>
      </c>
      <c r="Y133">
        <f t="shared" si="40"/>
        <v>0</v>
      </c>
      <c r="AB133" s="228">
        <v>2011406</v>
      </c>
      <c r="AC133">
        <f t="shared" si="41"/>
        <v>0</v>
      </c>
      <c r="AD133">
        <f t="shared" si="42"/>
        <v>0</v>
      </c>
      <c r="AE133">
        <f t="shared" si="45"/>
        <v>0</v>
      </c>
      <c r="AG133" s="237">
        <v>2011302</v>
      </c>
      <c r="AH133" s="247" t="s">
        <v>197</v>
      </c>
      <c r="AI133" s="233">
        <v>29</v>
      </c>
      <c r="AJ133" s="248">
        <f t="shared" si="47"/>
        <v>29</v>
      </c>
      <c r="AK133" s="246">
        <f t="shared" si="48"/>
        <v>0</v>
      </c>
      <c r="AL133" s="240">
        <v>2011303</v>
      </c>
      <c r="AM133" s="240" t="s">
        <v>198</v>
      </c>
      <c r="AN133" s="249">
        <v>0</v>
      </c>
      <c r="AO133" s="249">
        <v>0</v>
      </c>
      <c r="AP133" s="256">
        <f t="shared" si="29"/>
        <v>0</v>
      </c>
      <c r="AQ133" s="257">
        <f t="shared" si="30"/>
        <v>0</v>
      </c>
      <c r="AR133">
        <f t="shared" si="46"/>
        <v>7</v>
      </c>
    </row>
    <row r="134" hidden="1" spans="1:44">
      <c r="A134" s="220">
        <v>2011305</v>
      </c>
      <c r="B134" s="220" t="s">
        <v>354</v>
      </c>
      <c r="C134" s="216">
        <f t="shared" si="31"/>
        <v>0</v>
      </c>
      <c r="D134" s="221">
        <v>0</v>
      </c>
      <c r="E134" s="222">
        <v>0</v>
      </c>
      <c r="F134" s="223">
        <v>0</v>
      </c>
      <c r="G134" s="219">
        <f t="shared" si="32"/>
        <v>0</v>
      </c>
      <c r="H134" s="219">
        <f t="shared" si="33"/>
        <v>0</v>
      </c>
      <c r="I134" s="219">
        <f t="shared" si="34"/>
        <v>0</v>
      </c>
      <c r="J134" s="231">
        <f t="shared" si="35"/>
        <v>7</v>
      </c>
      <c r="K134" s="43">
        <f t="shared" si="54"/>
        <v>0</v>
      </c>
      <c r="L134" s="43">
        <f t="shared" si="36"/>
        <v>7</v>
      </c>
      <c r="M134" s="228">
        <v>2011305</v>
      </c>
      <c r="N134" s="228" t="s">
        <v>355</v>
      </c>
      <c r="O134" s="233">
        <v>0</v>
      </c>
      <c r="P134">
        <f t="shared" si="37"/>
        <v>7</v>
      </c>
      <c r="Q134">
        <f t="shared" si="43"/>
        <v>0</v>
      </c>
      <c r="T134" s="220">
        <v>21299</v>
      </c>
      <c r="U134">
        <f t="shared" si="38"/>
        <v>4068</v>
      </c>
      <c r="V134">
        <f t="shared" si="39"/>
        <v>4068</v>
      </c>
      <c r="W134">
        <f t="shared" si="44"/>
        <v>0</v>
      </c>
      <c r="Y134">
        <f t="shared" si="40"/>
        <v>0</v>
      </c>
      <c r="AB134" s="228">
        <v>2011407</v>
      </c>
      <c r="AC134">
        <f t="shared" si="41"/>
        <v>0</v>
      </c>
      <c r="AD134">
        <f t="shared" si="42"/>
        <v>0</v>
      </c>
      <c r="AE134">
        <f t="shared" si="45"/>
        <v>0</v>
      </c>
      <c r="AG134" s="237">
        <v>2011303</v>
      </c>
      <c r="AH134" s="247" t="s">
        <v>199</v>
      </c>
      <c r="AI134" s="233">
        <v>0</v>
      </c>
      <c r="AJ134" s="248">
        <f t="shared" si="47"/>
        <v>0</v>
      </c>
      <c r="AK134" s="246">
        <f t="shared" si="48"/>
        <v>0</v>
      </c>
      <c r="AL134" s="240">
        <v>2011304</v>
      </c>
      <c r="AM134" s="241" t="s">
        <v>352</v>
      </c>
      <c r="AN134" s="242">
        <v>0</v>
      </c>
      <c r="AO134" s="242">
        <v>460</v>
      </c>
      <c r="AP134" s="256">
        <f t="shared" ref="AP134:AP197" si="55">AO134-AN134</f>
        <v>460</v>
      </c>
      <c r="AQ134" s="257">
        <f t="shared" ref="AQ134:AQ197" si="56">IF(AN134&lt;&gt;0,AP134/AN134,)</f>
        <v>0</v>
      </c>
      <c r="AR134">
        <f t="shared" si="46"/>
        <v>7</v>
      </c>
    </row>
    <row r="135" customHeight="1" spans="1:44">
      <c r="A135" s="215">
        <v>2011306</v>
      </c>
      <c r="B135" s="215" t="s">
        <v>356</v>
      </c>
      <c r="C135" s="216">
        <f t="shared" ref="C135:C198" si="57">SUMIF(AG:AG,A135,AI:AI)</f>
        <v>7</v>
      </c>
      <c r="D135" s="217">
        <v>12</v>
      </c>
      <c r="E135" s="217">
        <v>0</v>
      </c>
      <c r="F135" s="218">
        <v>0</v>
      </c>
      <c r="G135" s="219">
        <f t="shared" ref="G135:G198" si="58">IF(F135&lt;&gt;0,F135/C135-1,)</f>
        <v>0</v>
      </c>
      <c r="H135" s="219">
        <f t="shared" ref="H135:H198" si="59">IF(F135&lt;&gt;0,F135/D135,)</f>
        <v>0</v>
      </c>
      <c r="I135" s="219">
        <f t="shared" ref="I135:I198" si="60">IF(F135&lt;&gt;0,F135/E135,)</f>
        <v>0</v>
      </c>
      <c r="J135" s="231">
        <f t="shared" ref="J135:J198" si="61">LEN(A135)</f>
        <v>7</v>
      </c>
      <c r="K135" s="43">
        <f t="shared" si="54"/>
        <v>19</v>
      </c>
      <c r="L135" s="43">
        <f t="shared" ref="L135:L198" si="62">LEN(A135)</f>
        <v>7</v>
      </c>
      <c r="M135" s="228">
        <v>2011306</v>
      </c>
      <c r="N135" s="228" t="s">
        <v>357</v>
      </c>
      <c r="O135" s="233">
        <v>0</v>
      </c>
      <c r="P135">
        <f t="shared" ref="P135:P198" si="63">LEN(M135)</f>
        <v>7</v>
      </c>
      <c r="Q135">
        <f t="shared" si="43"/>
        <v>0</v>
      </c>
      <c r="T135" s="220">
        <v>21301</v>
      </c>
      <c r="U135">
        <f t="shared" ref="U135:U198" si="64">SUMIF(A:A,T135,F:F)</f>
        <v>8930</v>
      </c>
      <c r="V135">
        <f t="shared" ref="V135:V198" si="65">SUMIF(M:M,T135,O:O)</f>
        <v>8930</v>
      </c>
      <c r="W135">
        <f t="shared" si="44"/>
        <v>0</v>
      </c>
      <c r="Y135">
        <f t="shared" ref="Y135:Y198" si="66">SUMIF(A:A,X135,F:F)</f>
        <v>0</v>
      </c>
      <c r="AB135" s="228">
        <v>2011408</v>
      </c>
      <c r="AC135">
        <f t="shared" ref="AC135:AC198" si="67">SUMIF(A:A,AB135,F:F)</f>
        <v>0</v>
      </c>
      <c r="AD135">
        <f t="shared" ref="AD135:AD198" si="68">SUMIF(M:M,AB135,O:O)</f>
        <v>0</v>
      </c>
      <c r="AE135">
        <f t="shared" si="45"/>
        <v>0</v>
      </c>
      <c r="AG135" s="237">
        <v>2011304</v>
      </c>
      <c r="AH135" s="247" t="s">
        <v>353</v>
      </c>
      <c r="AI135" s="233">
        <v>0</v>
      </c>
      <c r="AJ135" s="248">
        <f t="shared" si="47"/>
        <v>0</v>
      </c>
      <c r="AK135" s="246">
        <f t="shared" si="48"/>
        <v>0</v>
      </c>
      <c r="AL135" s="240">
        <v>2011305</v>
      </c>
      <c r="AM135" s="240" t="s">
        <v>354</v>
      </c>
      <c r="AN135" s="249">
        <v>0</v>
      </c>
      <c r="AO135" s="249">
        <v>0</v>
      </c>
      <c r="AP135" s="256">
        <f t="shared" si="55"/>
        <v>0</v>
      </c>
      <c r="AQ135" s="257">
        <f t="shared" si="56"/>
        <v>0</v>
      </c>
      <c r="AR135">
        <f t="shared" si="46"/>
        <v>7</v>
      </c>
    </row>
    <row r="136" hidden="1" spans="1:44">
      <c r="A136" s="220">
        <v>2011307</v>
      </c>
      <c r="B136" s="220" t="s">
        <v>358</v>
      </c>
      <c r="C136" s="216">
        <f t="shared" si="57"/>
        <v>0</v>
      </c>
      <c r="D136" s="221">
        <v>0</v>
      </c>
      <c r="E136" s="222">
        <v>0</v>
      </c>
      <c r="F136" s="223">
        <v>0</v>
      </c>
      <c r="G136" s="219">
        <f t="shared" si="58"/>
        <v>0</v>
      </c>
      <c r="H136" s="219">
        <f t="shared" si="59"/>
        <v>0</v>
      </c>
      <c r="I136" s="219">
        <f t="shared" si="60"/>
        <v>0</v>
      </c>
      <c r="J136" s="231">
        <f t="shared" si="61"/>
        <v>7</v>
      </c>
      <c r="K136" s="43">
        <f t="shared" si="54"/>
        <v>0</v>
      </c>
      <c r="L136" s="43">
        <f t="shared" si="62"/>
        <v>7</v>
      </c>
      <c r="M136" s="228">
        <v>2011307</v>
      </c>
      <c r="N136" s="228" t="s">
        <v>359</v>
      </c>
      <c r="O136" s="233">
        <v>0</v>
      </c>
      <c r="P136">
        <f t="shared" si="63"/>
        <v>7</v>
      </c>
      <c r="Q136">
        <f t="shared" ref="Q136:Q199" si="69">IF(LEN(A136)=5,--LEFT(A136,3),)</f>
        <v>0</v>
      </c>
      <c r="T136" s="220">
        <v>21302</v>
      </c>
      <c r="U136">
        <f t="shared" si="64"/>
        <v>4777</v>
      </c>
      <c r="V136">
        <f t="shared" si="65"/>
        <v>4777</v>
      </c>
      <c r="W136">
        <f t="shared" ref="W136:W199" si="70">U136-V136</f>
        <v>0</v>
      </c>
      <c r="Y136">
        <f t="shared" si="66"/>
        <v>0</v>
      </c>
      <c r="AB136" s="228">
        <v>2011409</v>
      </c>
      <c r="AC136">
        <f t="shared" si="67"/>
        <v>0</v>
      </c>
      <c r="AD136">
        <f t="shared" si="68"/>
        <v>0</v>
      </c>
      <c r="AE136">
        <f t="shared" ref="AE136:AE199" si="71">AC136-AD136</f>
        <v>0</v>
      </c>
      <c r="AG136" s="237">
        <v>2011305</v>
      </c>
      <c r="AH136" s="247" t="s">
        <v>355</v>
      </c>
      <c r="AI136" s="233">
        <v>0</v>
      </c>
      <c r="AJ136" s="248">
        <f t="shared" si="47"/>
        <v>0</v>
      </c>
      <c r="AK136" s="246">
        <f t="shared" si="48"/>
        <v>0</v>
      </c>
      <c r="AL136" s="240">
        <v>2011306</v>
      </c>
      <c r="AM136" s="241" t="s">
        <v>356</v>
      </c>
      <c r="AN136" s="242">
        <v>12</v>
      </c>
      <c r="AO136" s="242">
        <v>0</v>
      </c>
      <c r="AP136" s="256">
        <f t="shared" si="55"/>
        <v>-12</v>
      </c>
      <c r="AQ136" s="257">
        <f t="shared" si="56"/>
        <v>-1</v>
      </c>
      <c r="AR136">
        <f t="shared" ref="AR136:AR199" si="72">LEN(AL136)</f>
        <v>7</v>
      </c>
    </row>
    <row r="137" customHeight="1" spans="1:44">
      <c r="A137" s="215">
        <v>2011308</v>
      </c>
      <c r="B137" s="215" t="s">
        <v>360</v>
      </c>
      <c r="C137" s="216">
        <f t="shared" si="57"/>
        <v>16</v>
      </c>
      <c r="D137" s="217">
        <v>2</v>
      </c>
      <c r="E137" s="217">
        <v>15</v>
      </c>
      <c r="F137" s="218">
        <v>15</v>
      </c>
      <c r="G137" s="219">
        <f t="shared" si="58"/>
        <v>-0.0625</v>
      </c>
      <c r="H137" s="219">
        <f t="shared" si="59"/>
        <v>7.5</v>
      </c>
      <c r="I137" s="219">
        <f t="shared" si="60"/>
        <v>1</v>
      </c>
      <c r="J137" s="231">
        <f t="shared" si="61"/>
        <v>7</v>
      </c>
      <c r="K137" s="43">
        <f t="shared" si="54"/>
        <v>48</v>
      </c>
      <c r="L137" s="43">
        <f t="shared" si="62"/>
        <v>7</v>
      </c>
      <c r="M137" s="228">
        <v>2011308</v>
      </c>
      <c r="N137" s="228" t="s">
        <v>361</v>
      </c>
      <c r="O137" s="233">
        <v>15</v>
      </c>
      <c r="P137">
        <f t="shared" si="63"/>
        <v>7</v>
      </c>
      <c r="Q137">
        <f t="shared" si="69"/>
        <v>0</v>
      </c>
      <c r="T137" s="220">
        <v>21303</v>
      </c>
      <c r="U137">
        <f t="shared" si="64"/>
        <v>2135</v>
      </c>
      <c r="V137">
        <f t="shared" si="65"/>
        <v>2135</v>
      </c>
      <c r="W137">
        <f t="shared" si="70"/>
        <v>0</v>
      </c>
      <c r="Y137">
        <f t="shared" si="66"/>
        <v>0</v>
      </c>
      <c r="AB137" s="228">
        <v>2011450</v>
      </c>
      <c r="AC137">
        <f t="shared" si="67"/>
        <v>0</v>
      </c>
      <c r="AD137">
        <f t="shared" si="68"/>
        <v>0</v>
      </c>
      <c r="AE137">
        <f t="shared" si="71"/>
        <v>0</v>
      </c>
      <c r="AG137" s="237">
        <v>2011306</v>
      </c>
      <c r="AH137" s="247" t="s">
        <v>357</v>
      </c>
      <c r="AI137" s="233">
        <v>7</v>
      </c>
      <c r="AJ137" s="248">
        <f t="shared" ref="AJ137:AJ200" si="73">SUMIF(A:A,AG137,C:C)</f>
        <v>7</v>
      </c>
      <c r="AK137" s="246">
        <f t="shared" ref="AK137:AK200" si="74">AI137-AJ137</f>
        <v>0</v>
      </c>
      <c r="AL137" s="240">
        <v>2011307</v>
      </c>
      <c r="AM137" s="240" t="s">
        <v>358</v>
      </c>
      <c r="AN137" s="249">
        <v>0</v>
      </c>
      <c r="AO137" s="249">
        <v>0</v>
      </c>
      <c r="AP137" s="256">
        <f t="shared" si="55"/>
        <v>0</v>
      </c>
      <c r="AQ137" s="257">
        <f t="shared" si="56"/>
        <v>0</v>
      </c>
      <c r="AR137">
        <f t="shared" si="72"/>
        <v>7</v>
      </c>
    </row>
    <row r="138" hidden="1" spans="1:44">
      <c r="A138" s="220">
        <v>2011350</v>
      </c>
      <c r="B138" s="220" t="s">
        <v>212</v>
      </c>
      <c r="C138" s="216">
        <f t="shared" si="57"/>
        <v>0</v>
      </c>
      <c r="D138" s="221">
        <v>0</v>
      </c>
      <c r="E138" s="222">
        <v>0</v>
      </c>
      <c r="F138" s="223">
        <v>0</v>
      </c>
      <c r="G138" s="219">
        <f t="shared" si="58"/>
        <v>0</v>
      </c>
      <c r="H138" s="219">
        <f t="shared" si="59"/>
        <v>0</v>
      </c>
      <c r="I138" s="219">
        <f t="shared" si="60"/>
        <v>0</v>
      </c>
      <c r="J138" s="231">
        <f t="shared" si="61"/>
        <v>7</v>
      </c>
      <c r="K138" s="43">
        <f t="shared" si="54"/>
        <v>0</v>
      </c>
      <c r="L138" s="43">
        <f t="shared" si="62"/>
        <v>7</v>
      </c>
      <c r="M138" s="228">
        <v>2011350</v>
      </c>
      <c r="N138" s="228" t="s">
        <v>213</v>
      </c>
      <c r="O138" s="233">
        <v>0</v>
      </c>
      <c r="P138">
        <f t="shared" si="63"/>
        <v>7</v>
      </c>
      <c r="Q138">
        <f t="shared" si="69"/>
        <v>0</v>
      </c>
      <c r="T138" s="220">
        <v>21304</v>
      </c>
      <c r="U138">
        <f t="shared" si="64"/>
        <v>0</v>
      </c>
      <c r="V138">
        <f t="shared" si="65"/>
        <v>0</v>
      </c>
      <c r="W138">
        <f t="shared" si="70"/>
        <v>0</v>
      </c>
      <c r="Y138">
        <f t="shared" si="66"/>
        <v>0</v>
      </c>
      <c r="AB138" s="228">
        <v>2011499</v>
      </c>
      <c r="AC138">
        <f t="shared" si="67"/>
        <v>0</v>
      </c>
      <c r="AD138">
        <f t="shared" si="68"/>
        <v>0</v>
      </c>
      <c r="AE138">
        <f t="shared" si="71"/>
        <v>0</v>
      </c>
      <c r="AG138" s="237">
        <v>2011307</v>
      </c>
      <c r="AH138" s="247" t="s">
        <v>359</v>
      </c>
      <c r="AI138" s="233">
        <v>0</v>
      </c>
      <c r="AJ138" s="248">
        <f t="shared" si="73"/>
        <v>0</v>
      </c>
      <c r="AK138" s="246">
        <f t="shared" si="74"/>
        <v>0</v>
      </c>
      <c r="AL138" s="240">
        <v>2011308</v>
      </c>
      <c r="AM138" s="241" t="s">
        <v>360</v>
      </c>
      <c r="AN138" s="242">
        <v>2</v>
      </c>
      <c r="AO138" s="242">
        <v>15</v>
      </c>
      <c r="AP138" s="256">
        <f t="shared" si="55"/>
        <v>13</v>
      </c>
      <c r="AQ138" s="257">
        <f t="shared" si="56"/>
        <v>6.5</v>
      </c>
      <c r="AR138">
        <f t="shared" si="72"/>
        <v>7</v>
      </c>
    </row>
    <row r="139" customHeight="1" spans="1:44">
      <c r="A139" s="215">
        <v>2011399</v>
      </c>
      <c r="B139" s="215" t="s">
        <v>362</v>
      </c>
      <c r="C139" s="216">
        <f t="shared" si="57"/>
        <v>0</v>
      </c>
      <c r="D139" s="217">
        <v>14</v>
      </c>
      <c r="E139" s="217">
        <v>740</v>
      </c>
      <c r="F139" s="218">
        <v>940</v>
      </c>
      <c r="G139" s="219"/>
      <c r="H139" s="219">
        <f t="shared" si="59"/>
        <v>67.1428571428571</v>
      </c>
      <c r="I139" s="219">
        <f t="shared" si="60"/>
        <v>1.27027027027027</v>
      </c>
      <c r="J139" s="231">
        <f t="shared" si="61"/>
        <v>7</v>
      </c>
      <c r="K139" s="43">
        <f t="shared" si="54"/>
        <v>1694</v>
      </c>
      <c r="L139" s="43">
        <f t="shared" si="62"/>
        <v>7</v>
      </c>
      <c r="M139" s="228">
        <v>2011399</v>
      </c>
      <c r="N139" s="228" t="s">
        <v>363</v>
      </c>
      <c r="O139" s="233">
        <v>940</v>
      </c>
      <c r="P139">
        <f t="shared" si="63"/>
        <v>7</v>
      </c>
      <c r="Q139">
        <f t="shared" si="69"/>
        <v>0</v>
      </c>
      <c r="T139" s="220">
        <v>21305</v>
      </c>
      <c r="U139">
        <f t="shared" si="64"/>
        <v>14287</v>
      </c>
      <c r="V139">
        <f t="shared" si="65"/>
        <v>14287</v>
      </c>
      <c r="W139">
        <f t="shared" si="70"/>
        <v>0</v>
      </c>
      <c r="Y139">
        <f t="shared" si="66"/>
        <v>0</v>
      </c>
      <c r="AB139" s="228">
        <v>2011501</v>
      </c>
      <c r="AC139">
        <f t="shared" si="67"/>
        <v>1190</v>
      </c>
      <c r="AD139">
        <f t="shared" si="68"/>
        <v>1190</v>
      </c>
      <c r="AE139">
        <f t="shared" si="71"/>
        <v>0</v>
      </c>
      <c r="AG139" s="237">
        <v>2011308</v>
      </c>
      <c r="AH139" s="247" t="s">
        <v>361</v>
      </c>
      <c r="AI139" s="233">
        <v>16</v>
      </c>
      <c r="AJ139" s="248">
        <f t="shared" si="73"/>
        <v>16</v>
      </c>
      <c r="AK139" s="246">
        <f t="shared" si="74"/>
        <v>0</v>
      </c>
      <c r="AL139" s="240">
        <v>2011350</v>
      </c>
      <c r="AM139" s="240" t="s">
        <v>212</v>
      </c>
      <c r="AN139" s="249">
        <v>0</v>
      </c>
      <c r="AO139" s="249">
        <v>0</v>
      </c>
      <c r="AP139" s="256">
        <f t="shared" si="55"/>
        <v>0</v>
      </c>
      <c r="AQ139" s="257">
        <f t="shared" si="56"/>
        <v>0</v>
      </c>
      <c r="AR139">
        <f t="shared" si="72"/>
        <v>7</v>
      </c>
    </row>
    <row r="140" hidden="1" spans="1:44">
      <c r="A140" s="220">
        <v>20114</v>
      </c>
      <c r="B140" s="220" t="s">
        <v>364</v>
      </c>
      <c r="C140" s="216">
        <f t="shared" si="57"/>
        <v>0</v>
      </c>
      <c r="D140" s="221">
        <v>0</v>
      </c>
      <c r="E140" s="222">
        <v>0</v>
      </c>
      <c r="F140" s="223">
        <v>0</v>
      </c>
      <c r="G140" s="219">
        <f t="shared" si="58"/>
        <v>0</v>
      </c>
      <c r="H140" s="219">
        <f t="shared" si="59"/>
        <v>0</v>
      </c>
      <c r="I140" s="219">
        <f t="shared" si="60"/>
        <v>0</v>
      </c>
      <c r="J140" s="231">
        <f t="shared" si="61"/>
        <v>5</v>
      </c>
      <c r="K140" s="43">
        <f t="shared" si="54"/>
        <v>0</v>
      </c>
      <c r="L140" s="43">
        <f t="shared" si="62"/>
        <v>5</v>
      </c>
      <c r="M140" s="228">
        <v>20114</v>
      </c>
      <c r="N140" s="229" t="s">
        <v>365</v>
      </c>
      <c r="O140" s="232">
        <f>SUM(O141:O151)</f>
        <v>0</v>
      </c>
      <c r="P140">
        <f t="shared" si="63"/>
        <v>5</v>
      </c>
      <c r="Q140">
        <f t="shared" si="69"/>
        <v>201</v>
      </c>
      <c r="T140" s="220">
        <v>21306</v>
      </c>
      <c r="U140">
        <f t="shared" si="64"/>
        <v>239</v>
      </c>
      <c r="V140">
        <f t="shared" si="65"/>
        <v>239</v>
      </c>
      <c r="W140">
        <f t="shared" si="70"/>
        <v>0</v>
      </c>
      <c r="Y140">
        <f t="shared" si="66"/>
        <v>0</v>
      </c>
      <c r="AB140" s="228">
        <v>2011502</v>
      </c>
      <c r="AC140">
        <f t="shared" si="67"/>
        <v>0</v>
      </c>
      <c r="AD140">
        <f t="shared" si="68"/>
        <v>0</v>
      </c>
      <c r="AE140">
        <f t="shared" si="71"/>
        <v>0</v>
      </c>
      <c r="AG140" s="237">
        <v>2011350</v>
      </c>
      <c r="AH140" s="247" t="s">
        <v>213</v>
      </c>
      <c r="AI140" s="233">
        <v>0</v>
      </c>
      <c r="AJ140" s="248">
        <f t="shared" si="73"/>
        <v>0</v>
      </c>
      <c r="AK140" s="246">
        <f t="shared" si="74"/>
        <v>0</v>
      </c>
      <c r="AL140" s="240">
        <v>2011399</v>
      </c>
      <c r="AM140" s="241" t="s">
        <v>362</v>
      </c>
      <c r="AN140" s="242">
        <v>14</v>
      </c>
      <c r="AO140" s="242">
        <v>740</v>
      </c>
      <c r="AP140" s="256">
        <f t="shared" si="55"/>
        <v>726</v>
      </c>
      <c r="AQ140" s="257">
        <f t="shared" si="56"/>
        <v>51.8571428571429</v>
      </c>
      <c r="AR140">
        <f t="shared" si="72"/>
        <v>7</v>
      </c>
    </row>
    <row r="141" hidden="1" spans="1:44">
      <c r="A141" s="220">
        <v>2011401</v>
      </c>
      <c r="B141" s="220" t="s">
        <v>194</v>
      </c>
      <c r="C141" s="216">
        <f t="shared" si="57"/>
        <v>0</v>
      </c>
      <c r="D141" s="221">
        <v>0</v>
      </c>
      <c r="E141" s="222">
        <v>0</v>
      </c>
      <c r="F141" s="223">
        <v>0</v>
      </c>
      <c r="G141" s="219">
        <f t="shared" si="58"/>
        <v>0</v>
      </c>
      <c r="H141" s="219">
        <f t="shared" si="59"/>
        <v>0</v>
      </c>
      <c r="I141" s="219">
        <f t="shared" si="60"/>
        <v>0</v>
      </c>
      <c r="J141" s="231">
        <f t="shared" si="61"/>
        <v>7</v>
      </c>
      <c r="K141" s="43">
        <f t="shared" ref="K141:K152" si="75">SUM(C141:F141)</f>
        <v>0</v>
      </c>
      <c r="L141" s="43">
        <f t="shared" si="62"/>
        <v>7</v>
      </c>
      <c r="M141" s="228">
        <v>2011401</v>
      </c>
      <c r="N141" s="228" t="s">
        <v>195</v>
      </c>
      <c r="O141" s="233">
        <v>0</v>
      </c>
      <c r="P141">
        <f t="shared" si="63"/>
        <v>7</v>
      </c>
      <c r="Q141">
        <f t="shared" si="69"/>
        <v>0</v>
      </c>
      <c r="T141" s="220">
        <v>21307</v>
      </c>
      <c r="U141">
        <f t="shared" si="64"/>
        <v>2694</v>
      </c>
      <c r="V141">
        <f t="shared" si="65"/>
        <v>2694</v>
      </c>
      <c r="W141">
        <f t="shared" si="70"/>
        <v>0</v>
      </c>
      <c r="Y141">
        <f t="shared" si="66"/>
        <v>0</v>
      </c>
      <c r="AB141" s="228">
        <v>2011503</v>
      </c>
      <c r="AC141">
        <f t="shared" si="67"/>
        <v>0</v>
      </c>
      <c r="AD141">
        <f t="shared" si="68"/>
        <v>0</v>
      </c>
      <c r="AE141">
        <f t="shared" si="71"/>
        <v>0</v>
      </c>
      <c r="AG141" s="237">
        <v>2011399</v>
      </c>
      <c r="AH141" s="247" t="s">
        <v>363</v>
      </c>
      <c r="AI141" s="233">
        <v>0</v>
      </c>
      <c r="AJ141" s="248">
        <f t="shared" si="73"/>
        <v>0</v>
      </c>
      <c r="AK141" s="246">
        <f t="shared" si="74"/>
        <v>0</v>
      </c>
      <c r="AL141" s="240">
        <v>20114</v>
      </c>
      <c r="AM141" s="240" t="s">
        <v>364</v>
      </c>
      <c r="AN141" s="249">
        <v>0</v>
      </c>
      <c r="AO141" s="249">
        <v>0</v>
      </c>
      <c r="AP141" s="256">
        <f t="shared" si="55"/>
        <v>0</v>
      </c>
      <c r="AQ141" s="257">
        <f t="shared" si="56"/>
        <v>0</v>
      </c>
      <c r="AR141">
        <f t="shared" si="72"/>
        <v>5</v>
      </c>
    </row>
    <row r="142" hidden="1" spans="1:44">
      <c r="A142" s="220">
        <v>2011402</v>
      </c>
      <c r="B142" s="220" t="s">
        <v>196</v>
      </c>
      <c r="C142" s="216">
        <f t="shared" si="57"/>
        <v>0</v>
      </c>
      <c r="D142" s="221">
        <v>0</v>
      </c>
      <c r="E142" s="222">
        <v>0</v>
      </c>
      <c r="F142" s="223">
        <v>0</v>
      </c>
      <c r="G142" s="219">
        <f t="shared" si="58"/>
        <v>0</v>
      </c>
      <c r="H142" s="219">
        <f t="shared" si="59"/>
        <v>0</v>
      </c>
      <c r="I142" s="219">
        <f t="shared" si="60"/>
        <v>0</v>
      </c>
      <c r="J142" s="231">
        <f t="shared" si="61"/>
        <v>7</v>
      </c>
      <c r="K142" s="43">
        <f t="shared" si="75"/>
        <v>0</v>
      </c>
      <c r="L142" s="43">
        <f t="shared" si="62"/>
        <v>7</v>
      </c>
      <c r="M142" s="228">
        <v>2011402</v>
      </c>
      <c r="N142" s="228" t="s">
        <v>197</v>
      </c>
      <c r="O142" s="233">
        <v>0</v>
      </c>
      <c r="P142">
        <f t="shared" si="63"/>
        <v>7</v>
      </c>
      <c r="Q142">
        <f t="shared" si="69"/>
        <v>0</v>
      </c>
      <c r="T142" s="220">
        <v>21308</v>
      </c>
      <c r="U142">
        <f t="shared" si="64"/>
        <v>2311</v>
      </c>
      <c r="V142">
        <f t="shared" si="65"/>
        <v>2311</v>
      </c>
      <c r="W142">
        <f t="shared" si="70"/>
        <v>0</v>
      </c>
      <c r="Y142">
        <f t="shared" si="66"/>
        <v>0</v>
      </c>
      <c r="AB142" s="228">
        <v>2011504</v>
      </c>
      <c r="AC142">
        <f t="shared" si="67"/>
        <v>5</v>
      </c>
      <c r="AD142">
        <f t="shared" si="68"/>
        <v>5</v>
      </c>
      <c r="AE142">
        <f t="shared" si="71"/>
        <v>0</v>
      </c>
      <c r="AG142" s="237">
        <v>20114</v>
      </c>
      <c r="AH142" s="238" t="s">
        <v>365</v>
      </c>
      <c r="AI142" s="232">
        <f>SUM(AI143:AI153)</f>
        <v>0</v>
      </c>
      <c r="AJ142" s="239">
        <f t="shared" si="73"/>
        <v>0</v>
      </c>
      <c r="AK142" s="246">
        <f t="shared" si="74"/>
        <v>0</v>
      </c>
      <c r="AL142" s="240">
        <v>2011401</v>
      </c>
      <c r="AM142" s="240" t="s">
        <v>194</v>
      </c>
      <c r="AN142" s="249">
        <v>0</v>
      </c>
      <c r="AO142" s="249">
        <v>0</v>
      </c>
      <c r="AP142" s="256">
        <f t="shared" si="55"/>
        <v>0</v>
      </c>
      <c r="AQ142" s="257">
        <f t="shared" si="56"/>
        <v>0</v>
      </c>
      <c r="AR142">
        <f t="shared" si="72"/>
        <v>7</v>
      </c>
    </row>
    <row r="143" hidden="1" spans="1:44">
      <c r="A143" s="220">
        <v>2011403</v>
      </c>
      <c r="B143" s="220" t="s">
        <v>198</v>
      </c>
      <c r="C143" s="216">
        <f t="shared" si="57"/>
        <v>0</v>
      </c>
      <c r="D143" s="221">
        <v>0</v>
      </c>
      <c r="E143" s="222">
        <v>0</v>
      </c>
      <c r="F143" s="223">
        <v>0</v>
      </c>
      <c r="G143" s="219">
        <f t="shared" si="58"/>
        <v>0</v>
      </c>
      <c r="H143" s="219">
        <f t="shared" si="59"/>
        <v>0</v>
      </c>
      <c r="I143" s="219">
        <f t="shared" si="60"/>
        <v>0</v>
      </c>
      <c r="J143" s="231">
        <f t="shared" si="61"/>
        <v>7</v>
      </c>
      <c r="K143" s="43">
        <f t="shared" si="75"/>
        <v>0</v>
      </c>
      <c r="L143" s="43">
        <f t="shared" si="62"/>
        <v>7</v>
      </c>
      <c r="M143" s="228">
        <v>2011403</v>
      </c>
      <c r="N143" s="228" t="s">
        <v>199</v>
      </c>
      <c r="O143" s="233">
        <v>0</v>
      </c>
      <c r="P143">
        <f t="shared" si="63"/>
        <v>7</v>
      </c>
      <c r="Q143">
        <f t="shared" si="69"/>
        <v>0</v>
      </c>
      <c r="T143" s="220">
        <v>21309</v>
      </c>
      <c r="U143">
        <f t="shared" si="64"/>
        <v>0</v>
      </c>
      <c r="V143">
        <f t="shared" si="65"/>
        <v>0</v>
      </c>
      <c r="W143">
        <f t="shared" si="70"/>
        <v>0</v>
      </c>
      <c r="Y143">
        <f t="shared" si="66"/>
        <v>0</v>
      </c>
      <c r="AB143" s="228">
        <v>2011505</v>
      </c>
      <c r="AC143">
        <f t="shared" si="67"/>
        <v>2</v>
      </c>
      <c r="AD143">
        <f t="shared" si="68"/>
        <v>2</v>
      </c>
      <c r="AE143">
        <f t="shared" si="71"/>
        <v>0</v>
      </c>
      <c r="AG143" s="237">
        <v>2011401</v>
      </c>
      <c r="AH143" s="247" t="s">
        <v>195</v>
      </c>
      <c r="AI143" s="233">
        <v>0</v>
      </c>
      <c r="AJ143" s="248">
        <f t="shared" si="73"/>
        <v>0</v>
      </c>
      <c r="AK143" s="246">
        <f t="shared" si="74"/>
        <v>0</v>
      </c>
      <c r="AL143" s="240">
        <v>2011402</v>
      </c>
      <c r="AM143" s="240" t="s">
        <v>196</v>
      </c>
      <c r="AN143" s="249">
        <v>0</v>
      </c>
      <c r="AO143" s="249">
        <v>0</v>
      </c>
      <c r="AP143" s="256">
        <f t="shared" si="55"/>
        <v>0</v>
      </c>
      <c r="AQ143" s="257">
        <f t="shared" si="56"/>
        <v>0</v>
      </c>
      <c r="AR143">
        <f t="shared" si="72"/>
        <v>7</v>
      </c>
    </row>
    <row r="144" hidden="1" spans="1:44">
      <c r="A144" s="220">
        <v>2011404</v>
      </c>
      <c r="B144" s="220" t="s">
        <v>366</v>
      </c>
      <c r="C144" s="216">
        <f t="shared" si="57"/>
        <v>0</v>
      </c>
      <c r="D144" s="221">
        <v>0</v>
      </c>
      <c r="E144" s="222">
        <v>0</v>
      </c>
      <c r="F144" s="223">
        <v>0</v>
      </c>
      <c r="G144" s="219">
        <f t="shared" si="58"/>
        <v>0</v>
      </c>
      <c r="H144" s="219">
        <f t="shared" si="59"/>
        <v>0</v>
      </c>
      <c r="I144" s="219">
        <f t="shared" si="60"/>
        <v>0</v>
      </c>
      <c r="J144" s="231">
        <f t="shared" si="61"/>
        <v>7</v>
      </c>
      <c r="K144" s="43">
        <f t="shared" si="75"/>
        <v>0</v>
      </c>
      <c r="L144" s="43">
        <f t="shared" si="62"/>
        <v>7</v>
      </c>
      <c r="M144" s="228">
        <v>2011404</v>
      </c>
      <c r="N144" s="228" t="s">
        <v>367</v>
      </c>
      <c r="O144" s="233">
        <v>0</v>
      </c>
      <c r="P144">
        <f t="shared" si="63"/>
        <v>7</v>
      </c>
      <c r="Q144">
        <f t="shared" si="69"/>
        <v>0</v>
      </c>
      <c r="T144" s="220">
        <v>21399</v>
      </c>
      <c r="U144">
        <f t="shared" si="64"/>
        <v>-1664</v>
      </c>
      <c r="V144">
        <f t="shared" si="65"/>
        <v>-1664</v>
      </c>
      <c r="W144">
        <f t="shared" si="70"/>
        <v>0</v>
      </c>
      <c r="Y144">
        <f t="shared" si="66"/>
        <v>0</v>
      </c>
      <c r="AB144" s="228">
        <v>2011506</v>
      </c>
      <c r="AC144">
        <f t="shared" si="67"/>
        <v>3</v>
      </c>
      <c r="AD144">
        <f t="shared" si="68"/>
        <v>3</v>
      </c>
      <c r="AE144">
        <f t="shared" si="71"/>
        <v>0</v>
      </c>
      <c r="AG144" s="237">
        <v>2011402</v>
      </c>
      <c r="AH144" s="247" t="s">
        <v>197</v>
      </c>
      <c r="AI144" s="233">
        <v>0</v>
      </c>
      <c r="AJ144" s="248">
        <f t="shared" si="73"/>
        <v>0</v>
      </c>
      <c r="AK144" s="246">
        <f t="shared" si="74"/>
        <v>0</v>
      </c>
      <c r="AL144" s="240">
        <v>2011403</v>
      </c>
      <c r="AM144" s="240" t="s">
        <v>198</v>
      </c>
      <c r="AN144" s="249">
        <v>0</v>
      </c>
      <c r="AO144" s="249">
        <v>0</v>
      </c>
      <c r="AP144" s="256">
        <f t="shared" si="55"/>
        <v>0</v>
      </c>
      <c r="AQ144" s="257">
        <f t="shared" si="56"/>
        <v>0</v>
      </c>
      <c r="AR144">
        <f t="shared" si="72"/>
        <v>7</v>
      </c>
    </row>
    <row r="145" hidden="1" spans="1:44">
      <c r="A145" s="220">
        <v>2011405</v>
      </c>
      <c r="B145" s="220" t="s">
        <v>368</v>
      </c>
      <c r="C145" s="216">
        <f t="shared" si="57"/>
        <v>0</v>
      </c>
      <c r="D145" s="221">
        <v>0</v>
      </c>
      <c r="E145" s="222">
        <v>0</v>
      </c>
      <c r="F145" s="223">
        <v>0</v>
      </c>
      <c r="G145" s="219">
        <f t="shared" si="58"/>
        <v>0</v>
      </c>
      <c r="H145" s="219">
        <f t="shared" si="59"/>
        <v>0</v>
      </c>
      <c r="I145" s="219">
        <f t="shared" si="60"/>
        <v>0</v>
      </c>
      <c r="J145" s="231">
        <f t="shared" si="61"/>
        <v>7</v>
      </c>
      <c r="K145" s="43">
        <f t="shared" si="75"/>
        <v>0</v>
      </c>
      <c r="L145" s="43">
        <f t="shared" si="62"/>
        <v>7</v>
      </c>
      <c r="M145" s="228">
        <v>2011405</v>
      </c>
      <c r="N145" s="228" t="s">
        <v>369</v>
      </c>
      <c r="O145" s="233">
        <v>0</v>
      </c>
      <c r="P145">
        <f t="shared" si="63"/>
        <v>7</v>
      </c>
      <c r="Q145">
        <f t="shared" si="69"/>
        <v>0</v>
      </c>
      <c r="T145" s="220">
        <v>21401</v>
      </c>
      <c r="U145">
        <f t="shared" si="64"/>
        <v>2753</v>
      </c>
      <c r="V145">
        <f t="shared" si="65"/>
        <v>2753</v>
      </c>
      <c r="W145">
        <f t="shared" si="70"/>
        <v>0</v>
      </c>
      <c r="Y145">
        <f t="shared" si="66"/>
        <v>0</v>
      </c>
      <c r="AB145" s="228">
        <v>2011507</v>
      </c>
      <c r="AC145">
        <f t="shared" si="67"/>
        <v>0</v>
      </c>
      <c r="AD145">
        <f t="shared" si="68"/>
        <v>0</v>
      </c>
      <c r="AE145">
        <f t="shared" si="71"/>
        <v>0</v>
      </c>
      <c r="AG145" s="237">
        <v>2011403</v>
      </c>
      <c r="AH145" s="247" t="s">
        <v>199</v>
      </c>
      <c r="AI145" s="233">
        <v>0</v>
      </c>
      <c r="AJ145" s="248">
        <f t="shared" si="73"/>
        <v>0</v>
      </c>
      <c r="AK145" s="246">
        <f t="shared" si="74"/>
        <v>0</v>
      </c>
      <c r="AL145" s="240">
        <v>2011404</v>
      </c>
      <c r="AM145" s="240" t="s">
        <v>366</v>
      </c>
      <c r="AN145" s="249">
        <v>0</v>
      </c>
      <c r="AO145" s="249">
        <v>0</v>
      </c>
      <c r="AP145" s="256">
        <f t="shared" si="55"/>
        <v>0</v>
      </c>
      <c r="AQ145" s="257">
        <f t="shared" si="56"/>
        <v>0</v>
      </c>
      <c r="AR145">
        <f t="shared" si="72"/>
        <v>7</v>
      </c>
    </row>
    <row r="146" hidden="1" spans="1:44">
      <c r="A146" s="220">
        <v>2011406</v>
      </c>
      <c r="B146" s="220" t="s">
        <v>370</v>
      </c>
      <c r="C146" s="216">
        <f t="shared" si="57"/>
        <v>0</v>
      </c>
      <c r="D146" s="221">
        <v>0</v>
      </c>
      <c r="E146" s="222">
        <v>0</v>
      </c>
      <c r="F146" s="223">
        <v>0</v>
      </c>
      <c r="G146" s="219">
        <f t="shared" si="58"/>
        <v>0</v>
      </c>
      <c r="H146" s="219">
        <f t="shared" si="59"/>
        <v>0</v>
      </c>
      <c r="I146" s="219">
        <f t="shared" si="60"/>
        <v>0</v>
      </c>
      <c r="J146" s="231">
        <f t="shared" si="61"/>
        <v>7</v>
      </c>
      <c r="K146" s="43">
        <f t="shared" si="75"/>
        <v>0</v>
      </c>
      <c r="L146" s="43">
        <f t="shared" si="62"/>
        <v>7</v>
      </c>
      <c r="M146" s="228">
        <v>2011406</v>
      </c>
      <c r="N146" s="228" t="s">
        <v>371</v>
      </c>
      <c r="O146" s="233">
        <v>0</v>
      </c>
      <c r="P146">
        <f t="shared" si="63"/>
        <v>7</v>
      </c>
      <c r="Q146">
        <f t="shared" si="69"/>
        <v>0</v>
      </c>
      <c r="T146" s="220">
        <v>21402</v>
      </c>
      <c r="U146">
        <f t="shared" si="64"/>
        <v>0</v>
      </c>
      <c r="V146">
        <f t="shared" si="65"/>
        <v>0</v>
      </c>
      <c r="W146">
        <f t="shared" si="70"/>
        <v>0</v>
      </c>
      <c r="Y146">
        <f t="shared" si="66"/>
        <v>0</v>
      </c>
      <c r="AB146" s="228">
        <v>2011550</v>
      </c>
      <c r="AC146">
        <f t="shared" si="67"/>
        <v>0</v>
      </c>
      <c r="AD146">
        <f t="shared" si="68"/>
        <v>0</v>
      </c>
      <c r="AE146">
        <f t="shared" si="71"/>
        <v>0</v>
      </c>
      <c r="AG146" s="237">
        <v>2011404</v>
      </c>
      <c r="AH146" s="247" t="s">
        <v>367</v>
      </c>
      <c r="AI146" s="233">
        <v>0</v>
      </c>
      <c r="AJ146" s="248">
        <f t="shared" si="73"/>
        <v>0</v>
      </c>
      <c r="AK146" s="246">
        <f t="shared" si="74"/>
        <v>0</v>
      </c>
      <c r="AL146" s="240">
        <v>2011405</v>
      </c>
      <c r="AM146" s="240" t="s">
        <v>368</v>
      </c>
      <c r="AN146" s="249">
        <v>0</v>
      </c>
      <c r="AO146" s="249">
        <v>0</v>
      </c>
      <c r="AP146" s="256">
        <f t="shared" si="55"/>
        <v>0</v>
      </c>
      <c r="AQ146" s="257">
        <f t="shared" si="56"/>
        <v>0</v>
      </c>
      <c r="AR146">
        <f t="shared" si="72"/>
        <v>7</v>
      </c>
    </row>
    <row r="147" hidden="1" spans="1:44">
      <c r="A147" s="220">
        <v>2011407</v>
      </c>
      <c r="B147" s="220" t="s">
        <v>372</v>
      </c>
      <c r="C147" s="216">
        <f t="shared" si="57"/>
        <v>0</v>
      </c>
      <c r="D147" s="221">
        <v>0</v>
      </c>
      <c r="E147" s="222">
        <v>0</v>
      </c>
      <c r="F147" s="223">
        <v>0</v>
      </c>
      <c r="G147" s="219">
        <f t="shared" si="58"/>
        <v>0</v>
      </c>
      <c r="H147" s="219">
        <f t="shared" si="59"/>
        <v>0</v>
      </c>
      <c r="I147" s="219">
        <f t="shared" si="60"/>
        <v>0</v>
      </c>
      <c r="J147" s="231">
        <f t="shared" si="61"/>
        <v>7</v>
      </c>
      <c r="K147" s="43">
        <f t="shared" si="75"/>
        <v>0</v>
      </c>
      <c r="L147" s="43">
        <f t="shared" si="62"/>
        <v>7</v>
      </c>
      <c r="M147" s="228">
        <v>2011407</v>
      </c>
      <c r="N147" s="228" t="s">
        <v>373</v>
      </c>
      <c r="O147" s="233">
        <v>0</v>
      </c>
      <c r="P147">
        <f t="shared" si="63"/>
        <v>7</v>
      </c>
      <c r="Q147">
        <f t="shared" si="69"/>
        <v>0</v>
      </c>
      <c r="T147" s="220">
        <v>21403</v>
      </c>
      <c r="U147">
        <f t="shared" si="64"/>
        <v>0</v>
      </c>
      <c r="V147">
        <f t="shared" si="65"/>
        <v>0</v>
      </c>
      <c r="W147">
        <f t="shared" si="70"/>
        <v>0</v>
      </c>
      <c r="Y147">
        <f t="shared" si="66"/>
        <v>0</v>
      </c>
      <c r="AB147" s="228">
        <v>2011599</v>
      </c>
      <c r="AC147">
        <f t="shared" si="67"/>
        <v>8</v>
      </c>
      <c r="AD147">
        <f t="shared" si="68"/>
        <v>8</v>
      </c>
      <c r="AE147">
        <f t="shared" si="71"/>
        <v>0</v>
      </c>
      <c r="AG147" s="237">
        <v>2011405</v>
      </c>
      <c r="AH147" s="247" t="s">
        <v>369</v>
      </c>
      <c r="AI147" s="233">
        <v>0</v>
      </c>
      <c r="AJ147" s="248">
        <f t="shared" si="73"/>
        <v>0</v>
      </c>
      <c r="AK147" s="246">
        <f t="shared" si="74"/>
        <v>0</v>
      </c>
      <c r="AL147" s="240">
        <v>2011406</v>
      </c>
      <c r="AM147" s="240" t="s">
        <v>370</v>
      </c>
      <c r="AN147" s="249">
        <v>0</v>
      </c>
      <c r="AO147" s="249">
        <v>0</v>
      </c>
      <c r="AP147" s="256">
        <f t="shared" si="55"/>
        <v>0</v>
      </c>
      <c r="AQ147" s="257">
        <f t="shared" si="56"/>
        <v>0</v>
      </c>
      <c r="AR147">
        <f t="shared" si="72"/>
        <v>7</v>
      </c>
    </row>
    <row r="148" hidden="1" spans="1:44">
      <c r="A148" s="220">
        <v>2011408</v>
      </c>
      <c r="B148" s="220" t="s">
        <v>374</v>
      </c>
      <c r="C148" s="216">
        <f t="shared" si="57"/>
        <v>0</v>
      </c>
      <c r="D148" s="221">
        <v>0</v>
      </c>
      <c r="E148" s="222">
        <v>0</v>
      </c>
      <c r="F148" s="223">
        <v>0</v>
      </c>
      <c r="G148" s="219">
        <f t="shared" si="58"/>
        <v>0</v>
      </c>
      <c r="H148" s="219">
        <f t="shared" si="59"/>
        <v>0</v>
      </c>
      <c r="I148" s="219">
        <f t="shared" si="60"/>
        <v>0</v>
      </c>
      <c r="J148" s="231">
        <f t="shared" si="61"/>
        <v>7</v>
      </c>
      <c r="K148" s="43">
        <f t="shared" si="75"/>
        <v>0</v>
      </c>
      <c r="L148" s="43">
        <f t="shared" si="62"/>
        <v>7</v>
      </c>
      <c r="M148" s="228">
        <v>2011408</v>
      </c>
      <c r="N148" s="228" t="s">
        <v>375</v>
      </c>
      <c r="O148" s="233">
        <v>0</v>
      </c>
      <c r="P148">
        <f t="shared" si="63"/>
        <v>7</v>
      </c>
      <c r="Q148">
        <f t="shared" si="69"/>
        <v>0</v>
      </c>
      <c r="T148" s="220">
        <v>21404</v>
      </c>
      <c r="U148">
        <f t="shared" si="64"/>
        <v>934</v>
      </c>
      <c r="V148">
        <f t="shared" si="65"/>
        <v>934</v>
      </c>
      <c r="W148">
        <f t="shared" si="70"/>
        <v>0</v>
      </c>
      <c r="Y148">
        <f t="shared" si="66"/>
        <v>0</v>
      </c>
      <c r="AB148" s="228">
        <v>2011701</v>
      </c>
      <c r="AC148">
        <f t="shared" si="67"/>
        <v>115</v>
      </c>
      <c r="AD148">
        <f t="shared" si="68"/>
        <v>115</v>
      </c>
      <c r="AE148">
        <f t="shared" si="71"/>
        <v>0</v>
      </c>
      <c r="AG148" s="237">
        <v>2011406</v>
      </c>
      <c r="AH148" s="247" t="s">
        <v>371</v>
      </c>
      <c r="AI148" s="233">
        <v>0</v>
      </c>
      <c r="AJ148" s="248">
        <f t="shared" si="73"/>
        <v>0</v>
      </c>
      <c r="AK148" s="246">
        <f t="shared" si="74"/>
        <v>0</v>
      </c>
      <c r="AL148" s="240">
        <v>2011407</v>
      </c>
      <c r="AM148" s="240" t="s">
        <v>372</v>
      </c>
      <c r="AN148" s="249">
        <v>0</v>
      </c>
      <c r="AO148" s="249">
        <v>0</v>
      </c>
      <c r="AP148" s="256">
        <f t="shared" si="55"/>
        <v>0</v>
      </c>
      <c r="AQ148" s="257">
        <f t="shared" si="56"/>
        <v>0</v>
      </c>
      <c r="AR148">
        <f t="shared" si="72"/>
        <v>7</v>
      </c>
    </row>
    <row r="149" hidden="1" spans="1:44">
      <c r="A149" s="220">
        <v>2011409</v>
      </c>
      <c r="B149" s="220" t="s">
        <v>376</v>
      </c>
      <c r="C149" s="216">
        <f t="shared" si="57"/>
        <v>0</v>
      </c>
      <c r="D149" s="221">
        <v>0</v>
      </c>
      <c r="E149" s="222">
        <v>0</v>
      </c>
      <c r="F149" s="223">
        <v>0</v>
      </c>
      <c r="G149" s="219">
        <f t="shared" si="58"/>
        <v>0</v>
      </c>
      <c r="H149" s="219">
        <f t="shared" si="59"/>
        <v>0</v>
      </c>
      <c r="I149" s="219">
        <f t="shared" si="60"/>
        <v>0</v>
      </c>
      <c r="J149" s="231">
        <f t="shared" si="61"/>
        <v>7</v>
      </c>
      <c r="K149" s="43">
        <f t="shared" si="75"/>
        <v>0</v>
      </c>
      <c r="L149" s="43">
        <f t="shared" si="62"/>
        <v>7</v>
      </c>
      <c r="M149" s="228">
        <v>2011409</v>
      </c>
      <c r="N149" s="228" t="s">
        <v>377</v>
      </c>
      <c r="O149" s="233">
        <v>0</v>
      </c>
      <c r="P149">
        <f t="shared" si="63"/>
        <v>7</v>
      </c>
      <c r="Q149">
        <f t="shared" si="69"/>
        <v>0</v>
      </c>
      <c r="T149" s="220">
        <v>21405</v>
      </c>
      <c r="U149">
        <f t="shared" si="64"/>
        <v>0</v>
      </c>
      <c r="V149">
        <f t="shared" si="65"/>
        <v>0</v>
      </c>
      <c r="W149">
        <f t="shared" si="70"/>
        <v>0</v>
      </c>
      <c r="Y149">
        <f t="shared" si="66"/>
        <v>0</v>
      </c>
      <c r="AB149" s="228">
        <v>2011702</v>
      </c>
      <c r="AC149">
        <f t="shared" si="67"/>
        <v>0</v>
      </c>
      <c r="AD149">
        <f t="shared" si="68"/>
        <v>0</v>
      </c>
      <c r="AE149">
        <f t="shared" si="71"/>
        <v>0</v>
      </c>
      <c r="AG149" s="237">
        <v>2011407</v>
      </c>
      <c r="AH149" s="247" t="s">
        <v>373</v>
      </c>
      <c r="AI149" s="233">
        <v>0</v>
      </c>
      <c r="AJ149" s="248">
        <f t="shared" si="73"/>
        <v>0</v>
      </c>
      <c r="AK149" s="246">
        <f t="shared" si="74"/>
        <v>0</v>
      </c>
      <c r="AL149" s="240">
        <v>2011408</v>
      </c>
      <c r="AM149" s="240" t="s">
        <v>374</v>
      </c>
      <c r="AN149" s="249">
        <v>0</v>
      </c>
      <c r="AO149" s="249">
        <v>0</v>
      </c>
      <c r="AP149" s="256">
        <f t="shared" si="55"/>
        <v>0</v>
      </c>
      <c r="AQ149" s="257">
        <f t="shared" si="56"/>
        <v>0</v>
      </c>
      <c r="AR149">
        <f t="shared" si="72"/>
        <v>7</v>
      </c>
    </row>
    <row r="150" hidden="1" spans="1:44">
      <c r="A150" s="220">
        <v>2011450</v>
      </c>
      <c r="B150" s="220" t="s">
        <v>212</v>
      </c>
      <c r="C150" s="216">
        <f t="shared" si="57"/>
        <v>0</v>
      </c>
      <c r="D150" s="221">
        <v>0</v>
      </c>
      <c r="E150" s="222">
        <v>0</v>
      </c>
      <c r="F150" s="223">
        <v>0</v>
      </c>
      <c r="G150" s="219">
        <f t="shared" si="58"/>
        <v>0</v>
      </c>
      <c r="H150" s="219">
        <f t="shared" si="59"/>
        <v>0</v>
      </c>
      <c r="I150" s="219">
        <f t="shared" si="60"/>
        <v>0</v>
      </c>
      <c r="J150" s="231">
        <f t="shared" si="61"/>
        <v>7</v>
      </c>
      <c r="K150" s="43">
        <f t="shared" si="75"/>
        <v>0</v>
      </c>
      <c r="L150" s="43">
        <f t="shared" si="62"/>
        <v>7</v>
      </c>
      <c r="M150" s="228">
        <v>2011450</v>
      </c>
      <c r="N150" s="228" t="s">
        <v>213</v>
      </c>
      <c r="O150" s="233">
        <v>0</v>
      </c>
      <c r="P150">
        <f t="shared" si="63"/>
        <v>7</v>
      </c>
      <c r="Q150">
        <f t="shared" si="69"/>
        <v>0</v>
      </c>
      <c r="T150" s="220">
        <v>21406</v>
      </c>
      <c r="U150">
        <f t="shared" si="64"/>
        <v>12</v>
      </c>
      <c r="V150">
        <f t="shared" si="65"/>
        <v>12</v>
      </c>
      <c r="W150">
        <f t="shared" si="70"/>
        <v>0</v>
      </c>
      <c r="Y150">
        <f t="shared" si="66"/>
        <v>0</v>
      </c>
      <c r="AB150" s="228">
        <v>2011703</v>
      </c>
      <c r="AC150">
        <f t="shared" si="67"/>
        <v>0</v>
      </c>
      <c r="AD150">
        <f t="shared" si="68"/>
        <v>0</v>
      </c>
      <c r="AE150">
        <f t="shared" si="71"/>
        <v>0</v>
      </c>
      <c r="AG150" s="237">
        <v>2011408</v>
      </c>
      <c r="AH150" s="247" t="s">
        <v>375</v>
      </c>
      <c r="AI150" s="233">
        <v>0</v>
      </c>
      <c r="AJ150" s="248">
        <f t="shared" si="73"/>
        <v>0</v>
      </c>
      <c r="AK150" s="246">
        <f t="shared" si="74"/>
        <v>0</v>
      </c>
      <c r="AL150" s="240">
        <v>2011409</v>
      </c>
      <c r="AM150" s="240" t="s">
        <v>376</v>
      </c>
      <c r="AN150" s="249">
        <v>0</v>
      </c>
      <c r="AO150" s="249">
        <v>0</v>
      </c>
      <c r="AP150" s="256">
        <f t="shared" si="55"/>
        <v>0</v>
      </c>
      <c r="AQ150" s="257">
        <f t="shared" si="56"/>
        <v>0</v>
      </c>
      <c r="AR150">
        <f t="shared" si="72"/>
        <v>7</v>
      </c>
    </row>
    <row r="151" hidden="1" spans="1:44">
      <c r="A151" s="220">
        <v>2011499</v>
      </c>
      <c r="B151" s="220" t="s">
        <v>378</v>
      </c>
      <c r="C151" s="216">
        <f t="shared" si="57"/>
        <v>0</v>
      </c>
      <c r="D151" s="221">
        <v>0</v>
      </c>
      <c r="E151" s="222">
        <v>0</v>
      </c>
      <c r="F151" s="223">
        <v>0</v>
      </c>
      <c r="G151" s="219">
        <f t="shared" si="58"/>
        <v>0</v>
      </c>
      <c r="H151" s="219">
        <f t="shared" si="59"/>
        <v>0</v>
      </c>
      <c r="I151" s="219">
        <f t="shared" si="60"/>
        <v>0</v>
      </c>
      <c r="J151" s="231">
        <f t="shared" si="61"/>
        <v>7</v>
      </c>
      <c r="K151" s="43">
        <f t="shared" si="75"/>
        <v>0</v>
      </c>
      <c r="L151" s="43">
        <f t="shared" si="62"/>
        <v>7</v>
      </c>
      <c r="M151" s="228">
        <v>2011499</v>
      </c>
      <c r="N151" s="228" t="s">
        <v>379</v>
      </c>
      <c r="O151" s="233">
        <v>0</v>
      </c>
      <c r="P151">
        <f t="shared" si="63"/>
        <v>7</v>
      </c>
      <c r="Q151">
        <f t="shared" si="69"/>
        <v>0</v>
      </c>
      <c r="T151" s="220">
        <v>21499</v>
      </c>
      <c r="U151">
        <f t="shared" si="64"/>
        <v>8</v>
      </c>
      <c r="V151">
        <f t="shared" si="65"/>
        <v>8</v>
      </c>
      <c r="W151">
        <f t="shared" si="70"/>
        <v>0</v>
      </c>
      <c r="Y151">
        <f t="shared" si="66"/>
        <v>0</v>
      </c>
      <c r="AB151" s="228">
        <v>2011704</v>
      </c>
      <c r="AC151">
        <f t="shared" si="67"/>
        <v>0</v>
      </c>
      <c r="AD151">
        <f t="shared" si="68"/>
        <v>0</v>
      </c>
      <c r="AE151">
        <f t="shared" si="71"/>
        <v>0</v>
      </c>
      <c r="AG151" s="237">
        <v>2011409</v>
      </c>
      <c r="AH151" s="247" t="s">
        <v>377</v>
      </c>
      <c r="AI151" s="233">
        <v>0</v>
      </c>
      <c r="AJ151" s="248">
        <f t="shared" si="73"/>
        <v>0</v>
      </c>
      <c r="AK151" s="246">
        <f t="shared" si="74"/>
        <v>0</v>
      </c>
      <c r="AL151" s="240">
        <v>2011450</v>
      </c>
      <c r="AM151" s="240" t="s">
        <v>212</v>
      </c>
      <c r="AN151" s="249">
        <v>0</v>
      </c>
      <c r="AO151" s="249">
        <v>0</v>
      </c>
      <c r="AP151" s="256">
        <f t="shared" si="55"/>
        <v>0</v>
      </c>
      <c r="AQ151" s="257">
        <f t="shared" si="56"/>
        <v>0</v>
      </c>
      <c r="AR151">
        <f t="shared" si="72"/>
        <v>7</v>
      </c>
    </row>
    <row r="152" hidden="1" customHeight="1" spans="1:44">
      <c r="A152" s="215">
        <v>20115</v>
      </c>
      <c r="B152" s="215" t="s">
        <v>380</v>
      </c>
      <c r="C152" s="216">
        <f t="shared" si="57"/>
        <v>875</v>
      </c>
      <c r="D152" s="217">
        <v>779</v>
      </c>
      <c r="E152" s="217">
        <v>1235</v>
      </c>
      <c r="F152" s="218">
        <v>1208</v>
      </c>
      <c r="G152" s="219">
        <f t="shared" si="58"/>
        <v>0.380571428571429</v>
      </c>
      <c r="H152" s="219">
        <f t="shared" si="59"/>
        <v>1.55070603337612</v>
      </c>
      <c r="I152" s="219">
        <f t="shared" si="60"/>
        <v>0.978137651821862</v>
      </c>
      <c r="J152" s="231">
        <f t="shared" si="61"/>
        <v>5</v>
      </c>
      <c r="K152" s="43">
        <f t="shared" si="75"/>
        <v>4097</v>
      </c>
      <c r="L152" s="43">
        <f t="shared" si="62"/>
        <v>5</v>
      </c>
      <c r="M152" s="228">
        <v>20115</v>
      </c>
      <c r="N152" s="229" t="s">
        <v>381</v>
      </c>
      <c r="O152" s="232">
        <f>SUM(O153:O161)</f>
        <v>1208</v>
      </c>
      <c r="P152">
        <f t="shared" si="63"/>
        <v>5</v>
      </c>
      <c r="Q152">
        <f t="shared" si="69"/>
        <v>201</v>
      </c>
      <c r="T152" s="220">
        <v>21501</v>
      </c>
      <c r="U152">
        <f t="shared" si="64"/>
        <v>0</v>
      </c>
      <c r="V152">
        <f t="shared" si="65"/>
        <v>0</v>
      </c>
      <c r="W152">
        <f t="shared" si="70"/>
        <v>0</v>
      </c>
      <c r="Y152">
        <f t="shared" si="66"/>
        <v>0</v>
      </c>
      <c r="AB152" s="228">
        <v>2011705</v>
      </c>
      <c r="AC152">
        <f t="shared" si="67"/>
        <v>0</v>
      </c>
      <c r="AD152">
        <f t="shared" si="68"/>
        <v>0</v>
      </c>
      <c r="AE152">
        <f t="shared" si="71"/>
        <v>0</v>
      </c>
      <c r="AG152" s="237">
        <v>2011450</v>
      </c>
      <c r="AH152" s="247" t="s">
        <v>213</v>
      </c>
      <c r="AI152" s="233">
        <v>0</v>
      </c>
      <c r="AJ152" s="248">
        <f t="shared" si="73"/>
        <v>0</v>
      </c>
      <c r="AK152" s="246">
        <f t="shared" si="74"/>
        <v>0</v>
      </c>
      <c r="AL152" s="240">
        <v>2011499</v>
      </c>
      <c r="AM152" s="240" t="s">
        <v>378</v>
      </c>
      <c r="AN152" s="249">
        <v>0</v>
      </c>
      <c r="AO152" s="249">
        <v>0</v>
      </c>
      <c r="AP152" s="256">
        <f t="shared" si="55"/>
        <v>0</v>
      </c>
      <c r="AQ152" s="257">
        <f t="shared" si="56"/>
        <v>0</v>
      </c>
      <c r="AR152">
        <f t="shared" si="72"/>
        <v>7</v>
      </c>
    </row>
    <row r="153" customHeight="1" spans="1:44">
      <c r="A153" s="215">
        <v>2011501</v>
      </c>
      <c r="B153" s="215" t="s">
        <v>194</v>
      </c>
      <c r="C153" s="216">
        <f t="shared" si="57"/>
        <v>781</v>
      </c>
      <c r="D153" s="217">
        <v>776</v>
      </c>
      <c r="E153" s="217">
        <v>1219</v>
      </c>
      <c r="F153" s="218">
        <v>1190</v>
      </c>
      <c r="G153" s="219">
        <f t="shared" si="58"/>
        <v>0.523687580025608</v>
      </c>
      <c r="H153" s="219">
        <f t="shared" si="59"/>
        <v>1.53350515463918</v>
      </c>
      <c r="I153" s="219">
        <f t="shared" si="60"/>
        <v>0.976210008203446</v>
      </c>
      <c r="J153" s="231">
        <f t="shared" si="61"/>
        <v>7</v>
      </c>
      <c r="K153" s="43">
        <f t="shared" ref="K153:K162" si="76">SUM(C153:F153)</f>
        <v>3966</v>
      </c>
      <c r="L153" s="43">
        <f t="shared" si="62"/>
        <v>7</v>
      </c>
      <c r="M153" s="228">
        <v>2011501</v>
      </c>
      <c r="N153" s="228" t="s">
        <v>195</v>
      </c>
      <c r="O153" s="233">
        <v>1190</v>
      </c>
      <c r="P153">
        <f t="shared" si="63"/>
        <v>7</v>
      </c>
      <c r="Q153">
        <f t="shared" si="69"/>
        <v>0</v>
      </c>
      <c r="T153" s="220">
        <v>21502</v>
      </c>
      <c r="U153">
        <f t="shared" si="64"/>
        <v>-3921</v>
      </c>
      <c r="V153">
        <f t="shared" si="65"/>
        <v>-3921</v>
      </c>
      <c r="W153">
        <f t="shared" si="70"/>
        <v>0</v>
      </c>
      <c r="Y153">
        <f t="shared" si="66"/>
        <v>0</v>
      </c>
      <c r="AB153" s="228">
        <v>2011706</v>
      </c>
      <c r="AC153">
        <f t="shared" si="67"/>
        <v>5</v>
      </c>
      <c r="AD153">
        <f t="shared" si="68"/>
        <v>5</v>
      </c>
      <c r="AE153">
        <f t="shared" si="71"/>
        <v>0</v>
      </c>
      <c r="AG153" s="237">
        <v>2011499</v>
      </c>
      <c r="AH153" s="247" t="s">
        <v>379</v>
      </c>
      <c r="AI153" s="233">
        <v>0</v>
      </c>
      <c r="AJ153" s="248">
        <f t="shared" si="73"/>
        <v>0</v>
      </c>
      <c r="AK153" s="246">
        <f t="shared" si="74"/>
        <v>0</v>
      </c>
      <c r="AL153" s="240">
        <v>20115</v>
      </c>
      <c r="AM153" s="241" t="s">
        <v>380</v>
      </c>
      <c r="AN153" s="242">
        <v>779</v>
      </c>
      <c r="AO153" s="242">
        <v>1235</v>
      </c>
      <c r="AP153" s="256">
        <f t="shared" si="55"/>
        <v>456</v>
      </c>
      <c r="AQ153" s="257">
        <f t="shared" si="56"/>
        <v>0.585365853658537</v>
      </c>
      <c r="AR153">
        <f t="shared" si="72"/>
        <v>5</v>
      </c>
    </row>
    <row r="154" customHeight="1" spans="1:44">
      <c r="A154" s="215">
        <v>2011502</v>
      </c>
      <c r="B154" s="215" t="s">
        <v>196</v>
      </c>
      <c r="C154" s="216">
        <f t="shared" si="57"/>
        <v>30</v>
      </c>
      <c r="D154" s="217">
        <v>0</v>
      </c>
      <c r="E154" s="217">
        <v>0</v>
      </c>
      <c r="F154" s="218">
        <v>0</v>
      </c>
      <c r="G154" s="219">
        <f t="shared" si="58"/>
        <v>0</v>
      </c>
      <c r="H154" s="219">
        <f t="shared" si="59"/>
        <v>0</v>
      </c>
      <c r="I154" s="219">
        <f t="shared" si="60"/>
        <v>0</v>
      </c>
      <c r="J154" s="231">
        <f t="shared" si="61"/>
        <v>7</v>
      </c>
      <c r="K154" s="43">
        <f t="shared" si="76"/>
        <v>30</v>
      </c>
      <c r="L154" s="43">
        <f t="shared" si="62"/>
        <v>7</v>
      </c>
      <c r="M154" s="228">
        <v>2011502</v>
      </c>
      <c r="N154" s="228" t="s">
        <v>197</v>
      </c>
      <c r="O154" s="233">
        <v>0</v>
      </c>
      <c r="P154">
        <f t="shared" si="63"/>
        <v>7</v>
      </c>
      <c r="Q154">
        <f t="shared" si="69"/>
        <v>0</v>
      </c>
      <c r="T154" s="220">
        <v>21503</v>
      </c>
      <c r="U154">
        <f t="shared" si="64"/>
        <v>0</v>
      </c>
      <c r="V154">
        <f t="shared" si="65"/>
        <v>0</v>
      </c>
      <c r="W154">
        <f t="shared" si="70"/>
        <v>0</v>
      </c>
      <c r="Y154">
        <f t="shared" si="66"/>
        <v>0</v>
      </c>
      <c r="AB154" s="228">
        <v>2011707</v>
      </c>
      <c r="AC154">
        <f t="shared" si="67"/>
        <v>0</v>
      </c>
      <c r="AD154">
        <f t="shared" si="68"/>
        <v>0</v>
      </c>
      <c r="AE154">
        <f t="shared" si="71"/>
        <v>0</v>
      </c>
      <c r="AG154" s="237">
        <v>20115</v>
      </c>
      <c r="AH154" s="238" t="s">
        <v>381</v>
      </c>
      <c r="AI154" s="232">
        <f>SUM(AI155:AI163)</f>
        <v>875</v>
      </c>
      <c r="AJ154" s="239">
        <f t="shared" si="73"/>
        <v>875</v>
      </c>
      <c r="AK154" s="246">
        <f t="shared" si="74"/>
        <v>0</v>
      </c>
      <c r="AL154" s="240">
        <v>2011501</v>
      </c>
      <c r="AM154" s="241" t="s">
        <v>194</v>
      </c>
      <c r="AN154" s="242">
        <v>776</v>
      </c>
      <c r="AO154" s="242">
        <v>1219</v>
      </c>
      <c r="AP154" s="256">
        <f t="shared" si="55"/>
        <v>443</v>
      </c>
      <c r="AQ154" s="257">
        <f t="shared" si="56"/>
        <v>0.570876288659794</v>
      </c>
      <c r="AR154">
        <f t="shared" si="72"/>
        <v>7</v>
      </c>
    </row>
    <row r="155" hidden="1" spans="1:44">
      <c r="A155" s="220">
        <v>2011503</v>
      </c>
      <c r="B155" s="220" t="s">
        <v>198</v>
      </c>
      <c r="C155" s="216">
        <f t="shared" si="57"/>
        <v>0</v>
      </c>
      <c r="D155" s="221">
        <v>0</v>
      </c>
      <c r="E155" s="222">
        <v>0</v>
      </c>
      <c r="F155" s="223">
        <v>0</v>
      </c>
      <c r="G155" s="219">
        <f t="shared" si="58"/>
        <v>0</v>
      </c>
      <c r="H155" s="219">
        <f t="shared" si="59"/>
        <v>0</v>
      </c>
      <c r="I155" s="219">
        <f t="shared" si="60"/>
        <v>0</v>
      </c>
      <c r="J155" s="231">
        <f t="shared" si="61"/>
        <v>7</v>
      </c>
      <c r="K155" s="43">
        <f t="shared" si="76"/>
        <v>0</v>
      </c>
      <c r="L155" s="43">
        <f t="shared" si="62"/>
        <v>7</v>
      </c>
      <c r="M155" s="228">
        <v>2011503</v>
      </c>
      <c r="N155" s="228" t="s">
        <v>199</v>
      </c>
      <c r="O155" s="233">
        <v>0</v>
      </c>
      <c r="P155">
        <f t="shared" si="63"/>
        <v>7</v>
      </c>
      <c r="Q155">
        <f t="shared" si="69"/>
        <v>0</v>
      </c>
      <c r="T155" s="220">
        <v>21505</v>
      </c>
      <c r="U155">
        <f t="shared" si="64"/>
        <v>1863</v>
      </c>
      <c r="V155">
        <f t="shared" si="65"/>
        <v>1863</v>
      </c>
      <c r="W155">
        <f t="shared" si="70"/>
        <v>0</v>
      </c>
      <c r="Y155">
        <f t="shared" si="66"/>
        <v>0</v>
      </c>
      <c r="AB155" s="228">
        <v>2011708</v>
      </c>
      <c r="AC155">
        <f t="shared" si="67"/>
        <v>0</v>
      </c>
      <c r="AD155">
        <f t="shared" si="68"/>
        <v>0</v>
      </c>
      <c r="AE155">
        <f t="shared" si="71"/>
        <v>0</v>
      </c>
      <c r="AG155" s="237">
        <v>2011501</v>
      </c>
      <c r="AH155" s="247" t="s">
        <v>195</v>
      </c>
      <c r="AI155" s="233">
        <v>781</v>
      </c>
      <c r="AJ155" s="248">
        <f t="shared" si="73"/>
        <v>781</v>
      </c>
      <c r="AK155" s="246">
        <f t="shared" si="74"/>
        <v>0</v>
      </c>
      <c r="AL155" s="240">
        <v>2011502</v>
      </c>
      <c r="AM155" s="240" t="s">
        <v>196</v>
      </c>
      <c r="AN155" s="249">
        <v>0</v>
      </c>
      <c r="AO155" s="249">
        <v>0</v>
      </c>
      <c r="AP155" s="256">
        <f t="shared" si="55"/>
        <v>0</v>
      </c>
      <c r="AQ155" s="257">
        <f t="shared" si="56"/>
        <v>0</v>
      </c>
      <c r="AR155">
        <f t="shared" si="72"/>
        <v>7</v>
      </c>
    </row>
    <row r="156" customHeight="1" spans="1:44">
      <c r="A156" s="215">
        <v>2011504</v>
      </c>
      <c r="B156" s="215" t="s">
        <v>382</v>
      </c>
      <c r="C156" s="216">
        <f t="shared" si="57"/>
        <v>16</v>
      </c>
      <c r="D156" s="217">
        <v>0</v>
      </c>
      <c r="E156" s="217">
        <v>3</v>
      </c>
      <c r="F156" s="218">
        <v>5</v>
      </c>
      <c r="G156" s="219">
        <f t="shared" si="58"/>
        <v>-0.6875</v>
      </c>
      <c r="H156" s="219"/>
      <c r="I156" s="219">
        <f t="shared" si="60"/>
        <v>1.66666666666667</v>
      </c>
      <c r="J156" s="231">
        <f t="shared" si="61"/>
        <v>7</v>
      </c>
      <c r="K156" s="43">
        <f t="shared" si="76"/>
        <v>24</v>
      </c>
      <c r="L156" s="43">
        <f t="shared" si="62"/>
        <v>7</v>
      </c>
      <c r="M156" s="228">
        <v>2011504</v>
      </c>
      <c r="N156" s="228" t="s">
        <v>383</v>
      </c>
      <c r="O156" s="233">
        <v>5</v>
      </c>
      <c r="P156">
        <f t="shared" si="63"/>
        <v>7</v>
      </c>
      <c r="Q156">
        <f t="shared" si="69"/>
        <v>0</v>
      </c>
      <c r="T156" s="220">
        <v>21506</v>
      </c>
      <c r="U156">
        <f t="shared" si="64"/>
        <v>274</v>
      </c>
      <c r="V156">
        <f t="shared" si="65"/>
        <v>274</v>
      </c>
      <c r="W156">
        <f t="shared" si="70"/>
        <v>0</v>
      </c>
      <c r="Y156">
        <f t="shared" si="66"/>
        <v>0</v>
      </c>
      <c r="AB156" s="228">
        <v>2011709</v>
      </c>
      <c r="AC156">
        <f t="shared" si="67"/>
        <v>0</v>
      </c>
      <c r="AD156">
        <f t="shared" si="68"/>
        <v>0</v>
      </c>
      <c r="AE156">
        <f t="shared" si="71"/>
        <v>0</v>
      </c>
      <c r="AG156" s="237">
        <v>2011502</v>
      </c>
      <c r="AH156" s="247" t="s">
        <v>197</v>
      </c>
      <c r="AI156" s="233">
        <v>30</v>
      </c>
      <c r="AJ156" s="248">
        <f t="shared" si="73"/>
        <v>30</v>
      </c>
      <c r="AK156" s="246">
        <f t="shared" si="74"/>
        <v>0</v>
      </c>
      <c r="AL156" s="240">
        <v>2011503</v>
      </c>
      <c r="AM156" s="240" t="s">
        <v>198</v>
      </c>
      <c r="AN156" s="249">
        <v>0</v>
      </c>
      <c r="AO156" s="249">
        <v>0</v>
      </c>
      <c r="AP156" s="256">
        <f t="shared" si="55"/>
        <v>0</v>
      </c>
      <c r="AQ156" s="257">
        <f t="shared" si="56"/>
        <v>0</v>
      </c>
      <c r="AR156">
        <f t="shared" si="72"/>
        <v>7</v>
      </c>
    </row>
    <row r="157" customHeight="1" spans="1:44">
      <c r="A157" s="215">
        <v>2011505</v>
      </c>
      <c r="B157" s="215" t="s">
        <v>384</v>
      </c>
      <c r="C157" s="216">
        <f t="shared" si="57"/>
        <v>46</v>
      </c>
      <c r="D157" s="217">
        <v>0</v>
      </c>
      <c r="E157" s="217">
        <v>2</v>
      </c>
      <c r="F157" s="218">
        <v>2</v>
      </c>
      <c r="G157" s="219">
        <f t="shared" si="58"/>
        <v>-0.956521739130435</v>
      </c>
      <c r="H157" s="219"/>
      <c r="I157" s="219">
        <f t="shared" si="60"/>
        <v>1</v>
      </c>
      <c r="J157" s="231">
        <f t="shared" si="61"/>
        <v>7</v>
      </c>
      <c r="K157" s="43">
        <f t="shared" si="76"/>
        <v>50</v>
      </c>
      <c r="L157" s="43">
        <f t="shared" si="62"/>
        <v>7</v>
      </c>
      <c r="M157" s="228">
        <v>2011505</v>
      </c>
      <c r="N157" s="228" t="s">
        <v>385</v>
      </c>
      <c r="O157" s="233">
        <v>2</v>
      </c>
      <c r="P157">
        <f t="shared" si="63"/>
        <v>7</v>
      </c>
      <c r="Q157">
        <f t="shared" si="69"/>
        <v>0</v>
      </c>
      <c r="T157" s="220">
        <v>21507</v>
      </c>
      <c r="U157">
        <f t="shared" si="64"/>
        <v>0</v>
      </c>
      <c r="V157">
        <f t="shared" si="65"/>
        <v>0</v>
      </c>
      <c r="W157">
        <f t="shared" si="70"/>
        <v>0</v>
      </c>
      <c r="Y157">
        <f t="shared" si="66"/>
        <v>0</v>
      </c>
      <c r="AB157" s="228">
        <v>2011710</v>
      </c>
      <c r="AC157">
        <f t="shared" si="67"/>
        <v>0</v>
      </c>
      <c r="AD157">
        <f t="shared" si="68"/>
        <v>0</v>
      </c>
      <c r="AE157">
        <f t="shared" si="71"/>
        <v>0</v>
      </c>
      <c r="AG157" s="237">
        <v>2011503</v>
      </c>
      <c r="AH157" s="247" t="s">
        <v>199</v>
      </c>
      <c r="AI157" s="233">
        <v>0</v>
      </c>
      <c r="AJ157" s="248">
        <f t="shared" si="73"/>
        <v>0</v>
      </c>
      <c r="AK157" s="246">
        <f t="shared" si="74"/>
        <v>0</v>
      </c>
      <c r="AL157" s="240">
        <v>2011504</v>
      </c>
      <c r="AM157" s="241" t="s">
        <v>382</v>
      </c>
      <c r="AN157" s="242">
        <v>0</v>
      </c>
      <c r="AO157" s="242">
        <v>3</v>
      </c>
      <c r="AP157" s="256">
        <f t="shared" si="55"/>
        <v>3</v>
      </c>
      <c r="AQ157" s="257">
        <f t="shared" si="56"/>
        <v>0</v>
      </c>
      <c r="AR157">
        <f t="shared" si="72"/>
        <v>7</v>
      </c>
    </row>
    <row r="158" customHeight="1" spans="1:44">
      <c r="A158" s="215">
        <v>2011506</v>
      </c>
      <c r="B158" s="215" t="s">
        <v>386</v>
      </c>
      <c r="C158" s="216">
        <f t="shared" si="57"/>
        <v>2</v>
      </c>
      <c r="D158" s="217">
        <v>0</v>
      </c>
      <c r="E158" s="217">
        <v>3</v>
      </c>
      <c r="F158" s="218">
        <v>3</v>
      </c>
      <c r="G158" s="219">
        <f t="shared" si="58"/>
        <v>0.5</v>
      </c>
      <c r="H158" s="219"/>
      <c r="I158" s="219">
        <f t="shared" si="60"/>
        <v>1</v>
      </c>
      <c r="J158" s="231">
        <f t="shared" si="61"/>
        <v>7</v>
      </c>
      <c r="K158" s="43">
        <f t="shared" si="76"/>
        <v>8</v>
      </c>
      <c r="L158" s="43">
        <f t="shared" si="62"/>
        <v>7</v>
      </c>
      <c r="M158" s="228">
        <v>2011506</v>
      </c>
      <c r="N158" s="228" t="s">
        <v>387</v>
      </c>
      <c r="O158" s="233">
        <v>3</v>
      </c>
      <c r="P158">
        <f t="shared" si="63"/>
        <v>7</v>
      </c>
      <c r="Q158">
        <f t="shared" si="69"/>
        <v>0</v>
      </c>
      <c r="T158" s="220">
        <v>21508</v>
      </c>
      <c r="U158">
        <f t="shared" si="64"/>
        <v>19</v>
      </c>
      <c r="V158">
        <f t="shared" si="65"/>
        <v>19</v>
      </c>
      <c r="W158">
        <f t="shared" si="70"/>
        <v>0</v>
      </c>
      <c r="Y158">
        <f t="shared" si="66"/>
        <v>0</v>
      </c>
      <c r="AB158" s="228">
        <v>2011750</v>
      </c>
      <c r="AC158">
        <f t="shared" si="67"/>
        <v>0</v>
      </c>
      <c r="AD158">
        <f t="shared" si="68"/>
        <v>0</v>
      </c>
      <c r="AE158">
        <f t="shared" si="71"/>
        <v>0</v>
      </c>
      <c r="AG158" s="237">
        <v>2011504</v>
      </c>
      <c r="AH158" s="247" t="s">
        <v>383</v>
      </c>
      <c r="AI158" s="233">
        <v>16</v>
      </c>
      <c r="AJ158" s="248">
        <f t="shared" si="73"/>
        <v>16</v>
      </c>
      <c r="AK158" s="246">
        <f t="shared" si="74"/>
        <v>0</v>
      </c>
      <c r="AL158" s="240">
        <v>2011505</v>
      </c>
      <c r="AM158" s="241" t="s">
        <v>384</v>
      </c>
      <c r="AN158" s="242">
        <v>0</v>
      </c>
      <c r="AO158" s="242">
        <v>2</v>
      </c>
      <c r="AP158" s="256">
        <f t="shared" si="55"/>
        <v>2</v>
      </c>
      <c r="AQ158" s="257">
        <f t="shared" si="56"/>
        <v>0</v>
      </c>
      <c r="AR158">
        <f t="shared" si="72"/>
        <v>7</v>
      </c>
    </row>
    <row r="159" hidden="1" spans="1:44">
      <c r="A159" s="220">
        <v>2011507</v>
      </c>
      <c r="B159" s="220" t="s">
        <v>280</v>
      </c>
      <c r="C159" s="216">
        <f t="shared" si="57"/>
        <v>0</v>
      </c>
      <c r="D159" s="221">
        <v>0</v>
      </c>
      <c r="E159" s="222">
        <v>0</v>
      </c>
      <c r="F159" s="223">
        <v>0</v>
      </c>
      <c r="G159" s="219">
        <f t="shared" si="58"/>
        <v>0</v>
      </c>
      <c r="H159" s="219">
        <f t="shared" si="59"/>
        <v>0</v>
      </c>
      <c r="I159" s="219">
        <f t="shared" si="60"/>
        <v>0</v>
      </c>
      <c r="J159" s="231">
        <f t="shared" si="61"/>
        <v>7</v>
      </c>
      <c r="K159" s="43">
        <f t="shared" si="76"/>
        <v>0</v>
      </c>
      <c r="L159" s="43">
        <f t="shared" si="62"/>
        <v>7</v>
      </c>
      <c r="M159" s="228">
        <v>2011507</v>
      </c>
      <c r="N159" s="228" t="s">
        <v>281</v>
      </c>
      <c r="O159" s="233">
        <v>0</v>
      </c>
      <c r="P159">
        <f t="shared" si="63"/>
        <v>7</v>
      </c>
      <c r="Q159">
        <f t="shared" si="69"/>
        <v>0</v>
      </c>
      <c r="T159" s="220">
        <v>21599</v>
      </c>
      <c r="U159">
        <f t="shared" si="64"/>
        <v>0</v>
      </c>
      <c r="V159">
        <f t="shared" si="65"/>
        <v>0</v>
      </c>
      <c r="W159">
        <f t="shared" si="70"/>
        <v>0</v>
      </c>
      <c r="Y159">
        <f t="shared" si="66"/>
        <v>0</v>
      </c>
      <c r="AB159" s="228">
        <v>2011799</v>
      </c>
      <c r="AC159">
        <f t="shared" si="67"/>
        <v>0</v>
      </c>
      <c r="AD159">
        <f t="shared" si="68"/>
        <v>0</v>
      </c>
      <c r="AE159">
        <f t="shared" si="71"/>
        <v>0</v>
      </c>
      <c r="AG159" s="237">
        <v>2011505</v>
      </c>
      <c r="AH159" s="247" t="s">
        <v>385</v>
      </c>
      <c r="AI159" s="233">
        <v>46</v>
      </c>
      <c r="AJ159" s="248">
        <f t="shared" si="73"/>
        <v>46</v>
      </c>
      <c r="AK159" s="246">
        <f t="shared" si="74"/>
        <v>0</v>
      </c>
      <c r="AL159" s="240">
        <v>2011506</v>
      </c>
      <c r="AM159" s="241" t="s">
        <v>386</v>
      </c>
      <c r="AN159" s="242">
        <v>0</v>
      </c>
      <c r="AO159" s="242">
        <v>3</v>
      </c>
      <c r="AP159" s="256">
        <f t="shared" si="55"/>
        <v>3</v>
      </c>
      <c r="AQ159" s="257">
        <f t="shared" si="56"/>
        <v>0</v>
      </c>
      <c r="AR159">
        <f t="shared" si="72"/>
        <v>7</v>
      </c>
    </row>
    <row r="160" hidden="1" spans="1:44">
      <c r="A160" s="220">
        <v>2011550</v>
      </c>
      <c r="B160" s="220" t="s">
        <v>212</v>
      </c>
      <c r="C160" s="216">
        <f t="shared" si="57"/>
        <v>0</v>
      </c>
      <c r="D160" s="221">
        <v>0</v>
      </c>
      <c r="E160" s="222">
        <v>0</v>
      </c>
      <c r="F160" s="223">
        <v>0</v>
      </c>
      <c r="G160" s="219">
        <f t="shared" si="58"/>
        <v>0</v>
      </c>
      <c r="H160" s="219">
        <f t="shared" si="59"/>
        <v>0</v>
      </c>
      <c r="I160" s="219">
        <f t="shared" si="60"/>
        <v>0</v>
      </c>
      <c r="J160" s="231">
        <f t="shared" si="61"/>
        <v>7</v>
      </c>
      <c r="K160" s="43">
        <f t="shared" si="76"/>
        <v>0</v>
      </c>
      <c r="L160" s="43">
        <f t="shared" si="62"/>
        <v>7</v>
      </c>
      <c r="M160" s="228">
        <v>2011550</v>
      </c>
      <c r="N160" s="228" t="s">
        <v>213</v>
      </c>
      <c r="O160" s="233">
        <v>0</v>
      </c>
      <c r="P160">
        <f t="shared" si="63"/>
        <v>7</v>
      </c>
      <c r="Q160">
        <f t="shared" si="69"/>
        <v>0</v>
      </c>
      <c r="T160" s="220">
        <v>21602</v>
      </c>
      <c r="U160">
        <f t="shared" si="64"/>
        <v>536</v>
      </c>
      <c r="V160">
        <f t="shared" si="65"/>
        <v>536</v>
      </c>
      <c r="W160">
        <f t="shared" si="70"/>
        <v>0</v>
      </c>
      <c r="Y160">
        <f t="shared" si="66"/>
        <v>0</v>
      </c>
      <c r="AB160" s="228">
        <v>2012301</v>
      </c>
      <c r="AC160">
        <f t="shared" si="67"/>
        <v>274</v>
      </c>
      <c r="AD160">
        <f t="shared" si="68"/>
        <v>274</v>
      </c>
      <c r="AE160">
        <f t="shared" si="71"/>
        <v>0</v>
      </c>
      <c r="AG160" s="237">
        <v>2011506</v>
      </c>
      <c r="AH160" s="247" t="s">
        <v>387</v>
      </c>
      <c r="AI160" s="233">
        <v>2</v>
      </c>
      <c r="AJ160" s="248">
        <f t="shared" si="73"/>
        <v>2</v>
      </c>
      <c r="AK160" s="246">
        <f t="shared" si="74"/>
        <v>0</v>
      </c>
      <c r="AL160" s="240">
        <v>2011507</v>
      </c>
      <c r="AM160" s="240" t="s">
        <v>280</v>
      </c>
      <c r="AN160" s="249">
        <v>0</v>
      </c>
      <c r="AO160" s="249">
        <v>0</v>
      </c>
      <c r="AP160" s="256">
        <f t="shared" si="55"/>
        <v>0</v>
      </c>
      <c r="AQ160" s="257">
        <f t="shared" si="56"/>
        <v>0</v>
      </c>
      <c r="AR160">
        <f t="shared" si="72"/>
        <v>7</v>
      </c>
    </row>
    <row r="161" customHeight="1" spans="1:44">
      <c r="A161" s="220">
        <v>2011599</v>
      </c>
      <c r="B161" s="220" t="s">
        <v>388</v>
      </c>
      <c r="C161" s="216">
        <f t="shared" si="57"/>
        <v>0</v>
      </c>
      <c r="D161" s="224">
        <v>3</v>
      </c>
      <c r="E161" s="217">
        <v>8</v>
      </c>
      <c r="F161" s="218">
        <v>8</v>
      </c>
      <c r="G161" s="219"/>
      <c r="H161" s="219">
        <f t="shared" si="59"/>
        <v>2.66666666666667</v>
      </c>
      <c r="I161" s="219">
        <f t="shared" si="60"/>
        <v>1</v>
      </c>
      <c r="J161" s="231">
        <f t="shared" si="61"/>
        <v>7</v>
      </c>
      <c r="K161" s="43">
        <f t="shared" si="76"/>
        <v>19</v>
      </c>
      <c r="L161" s="43">
        <f t="shared" si="62"/>
        <v>7</v>
      </c>
      <c r="M161" s="228">
        <v>2011599</v>
      </c>
      <c r="N161" s="228" t="s">
        <v>389</v>
      </c>
      <c r="O161" s="233">
        <v>8</v>
      </c>
      <c r="P161">
        <f t="shared" si="63"/>
        <v>7</v>
      </c>
      <c r="Q161">
        <f t="shared" si="69"/>
        <v>0</v>
      </c>
      <c r="T161" s="220">
        <v>21605</v>
      </c>
      <c r="U161">
        <f t="shared" si="64"/>
        <v>1081</v>
      </c>
      <c r="V161">
        <f t="shared" si="65"/>
        <v>1081</v>
      </c>
      <c r="W161">
        <f t="shared" si="70"/>
        <v>0</v>
      </c>
      <c r="Y161">
        <f t="shared" si="66"/>
        <v>0</v>
      </c>
      <c r="AB161" s="228">
        <v>2012302</v>
      </c>
      <c r="AC161">
        <f t="shared" si="67"/>
        <v>20</v>
      </c>
      <c r="AD161">
        <f t="shared" si="68"/>
        <v>20</v>
      </c>
      <c r="AE161">
        <f t="shared" si="71"/>
        <v>0</v>
      </c>
      <c r="AG161" s="237">
        <v>2011507</v>
      </c>
      <c r="AH161" s="247" t="s">
        <v>281</v>
      </c>
      <c r="AI161" s="233">
        <v>0</v>
      </c>
      <c r="AJ161" s="248">
        <f t="shared" si="73"/>
        <v>0</v>
      </c>
      <c r="AK161" s="246">
        <f t="shared" si="74"/>
        <v>0</v>
      </c>
      <c r="AL161" s="240">
        <v>2011550</v>
      </c>
      <c r="AM161" s="240" t="s">
        <v>212</v>
      </c>
      <c r="AN161" s="249">
        <v>0</v>
      </c>
      <c r="AO161" s="249">
        <v>0</v>
      </c>
      <c r="AP161" s="256">
        <f t="shared" si="55"/>
        <v>0</v>
      </c>
      <c r="AQ161" s="257">
        <f t="shared" si="56"/>
        <v>0</v>
      </c>
      <c r="AR161">
        <f t="shared" si="72"/>
        <v>7</v>
      </c>
    </row>
    <row r="162" hidden="1" customHeight="1" spans="1:44">
      <c r="A162" s="215">
        <v>20117</v>
      </c>
      <c r="B162" s="215" t="s">
        <v>390</v>
      </c>
      <c r="C162" s="216">
        <f t="shared" si="57"/>
        <v>145</v>
      </c>
      <c r="D162" s="217">
        <v>150</v>
      </c>
      <c r="E162" s="217">
        <v>123</v>
      </c>
      <c r="F162" s="218">
        <v>120</v>
      </c>
      <c r="G162" s="219">
        <f t="shared" si="58"/>
        <v>-0.172413793103448</v>
      </c>
      <c r="H162" s="219">
        <f t="shared" si="59"/>
        <v>0.8</v>
      </c>
      <c r="I162" s="219">
        <f t="shared" si="60"/>
        <v>0.975609756097561</v>
      </c>
      <c r="J162" s="231">
        <f t="shared" si="61"/>
        <v>5</v>
      </c>
      <c r="K162" s="43">
        <f t="shared" si="76"/>
        <v>538</v>
      </c>
      <c r="L162" s="43">
        <f t="shared" si="62"/>
        <v>5</v>
      </c>
      <c r="M162" s="228">
        <v>20117</v>
      </c>
      <c r="N162" s="229" t="s">
        <v>391</v>
      </c>
      <c r="O162" s="232">
        <f>SUM(O163:O174)</f>
        <v>120</v>
      </c>
      <c r="P162">
        <f t="shared" si="63"/>
        <v>5</v>
      </c>
      <c r="Q162">
        <f t="shared" si="69"/>
        <v>201</v>
      </c>
      <c r="T162" s="220">
        <v>21606</v>
      </c>
      <c r="U162">
        <f t="shared" si="64"/>
        <v>2335</v>
      </c>
      <c r="V162">
        <f t="shared" si="65"/>
        <v>2335</v>
      </c>
      <c r="W162">
        <f t="shared" si="70"/>
        <v>0</v>
      </c>
      <c r="Y162">
        <f t="shared" si="66"/>
        <v>0</v>
      </c>
      <c r="AB162" s="228">
        <v>2012303</v>
      </c>
      <c r="AC162">
        <f t="shared" si="67"/>
        <v>0</v>
      </c>
      <c r="AD162">
        <f t="shared" si="68"/>
        <v>0</v>
      </c>
      <c r="AE162">
        <f t="shared" si="71"/>
        <v>0</v>
      </c>
      <c r="AG162" s="237">
        <v>2011550</v>
      </c>
      <c r="AH162" s="247" t="s">
        <v>213</v>
      </c>
      <c r="AI162" s="233">
        <v>0</v>
      </c>
      <c r="AJ162" s="248">
        <f t="shared" si="73"/>
        <v>0</v>
      </c>
      <c r="AK162" s="246">
        <f t="shared" si="74"/>
        <v>0</v>
      </c>
      <c r="AL162" s="240">
        <v>2011599</v>
      </c>
      <c r="AM162" s="241" t="s">
        <v>388</v>
      </c>
      <c r="AN162" s="242">
        <v>3</v>
      </c>
      <c r="AO162" s="242">
        <v>8</v>
      </c>
      <c r="AP162" s="256">
        <f t="shared" si="55"/>
        <v>5</v>
      </c>
      <c r="AQ162" s="257">
        <f t="shared" si="56"/>
        <v>1.66666666666667</v>
      </c>
      <c r="AR162">
        <f t="shared" si="72"/>
        <v>7</v>
      </c>
    </row>
    <row r="163" customHeight="1" spans="1:44">
      <c r="A163" s="215">
        <v>2011701</v>
      </c>
      <c r="B163" s="215" t="s">
        <v>194</v>
      </c>
      <c r="C163" s="216">
        <f t="shared" si="57"/>
        <v>139</v>
      </c>
      <c r="D163" s="217">
        <v>150</v>
      </c>
      <c r="E163" s="217">
        <v>118</v>
      </c>
      <c r="F163" s="218">
        <v>115</v>
      </c>
      <c r="G163" s="219">
        <f t="shared" si="58"/>
        <v>-0.172661870503597</v>
      </c>
      <c r="H163" s="219">
        <f t="shared" si="59"/>
        <v>0.766666666666667</v>
      </c>
      <c r="I163" s="219">
        <f t="shared" si="60"/>
        <v>0.974576271186441</v>
      </c>
      <c r="J163" s="231">
        <f t="shared" si="61"/>
        <v>7</v>
      </c>
      <c r="K163" s="43">
        <f t="shared" ref="K163:K175" si="77">SUM(C163:F163)</f>
        <v>522</v>
      </c>
      <c r="L163" s="43">
        <f t="shared" si="62"/>
        <v>7</v>
      </c>
      <c r="M163" s="228">
        <v>2011701</v>
      </c>
      <c r="N163" s="228" t="s">
        <v>195</v>
      </c>
      <c r="O163" s="233">
        <v>115</v>
      </c>
      <c r="P163">
        <f t="shared" si="63"/>
        <v>7</v>
      </c>
      <c r="Q163">
        <f t="shared" si="69"/>
        <v>0</v>
      </c>
      <c r="T163" s="220">
        <v>21699</v>
      </c>
      <c r="U163">
        <f t="shared" si="64"/>
        <v>0</v>
      </c>
      <c r="V163">
        <f t="shared" si="65"/>
        <v>0</v>
      </c>
      <c r="W163">
        <f t="shared" si="70"/>
        <v>0</v>
      </c>
      <c r="Y163">
        <f t="shared" si="66"/>
        <v>0</v>
      </c>
      <c r="AB163" s="228">
        <v>2012304</v>
      </c>
      <c r="AC163">
        <f t="shared" si="67"/>
        <v>590</v>
      </c>
      <c r="AD163">
        <f t="shared" si="68"/>
        <v>590</v>
      </c>
      <c r="AE163">
        <f t="shared" si="71"/>
        <v>0</v>
      </c>
      <c r="AG163" s="237">
        <v>2011599</v>
      </c>
      <c r="AH163" s="247" t="s">
        <v>389</v>
      </c>
      <c r="AI163" s="233">
        <v>0</v>
      </c>
      <c r="AJ163" s="248">
        <f t="shared" si="73"/>
        <v>0</v>
      </c>
      <c r="AK163" s="246">
        <f t="shared" si="74"/>
        <v>0</v>
      </c>
      <c r="AL163" s="240">
        <v>20117</v>
      </c>
      <c r="AM163" s="241" t="s">
        <v>390</v>
      </c>
      <c r="AN163" s="242">
        <v>150</v>
      </c>
      <c r="AO163" s="242">
        <v>123</v>
      </c>
      <c r="AP163" s="256">
        <f t="shared" si="55"/>
        <v>-27</v>
      </c>
      <c r="AQ163" s="257">
        <f t="shared" si="56"/>
        <v>-0.18</v>
      </c>
      <c r="AR163">
        <f t="shared" si="72"/>
        <v>5</v>
      </c>
    </row>
    <row r="164" hidden="1" spans="1:44">
      <c r="A164" s="220">
        <v>2011702</v>
      </c>
      <c r="B164" s="220" t="s">
        <v>196</v>
      </c>
      <c r="C164" s="216">
        <f t="shared" si="57"/>
        <v>0</v>
      </c>
      <c r="D164" s="221">
        <v>0</v>
      </c>
      <c r="E164" s="222">
        <v>0</v>
      </c>
      <c r="F164" s="223">
        <v>0</v>
      </c>
      <c r="G164" s="219">
        <f t="shared" si="58"/>
        <v>0</v>
      </c>
      <c r="H164" s="219">
        <f t="shared" si="59"/>
        <v>0</v>
      </c>
      <c r="I164" s="219">
        <f t="shared" si="60"/>
        <v>0</v>
      </c>
      <c r="J164" s="231">
        <f t="shared" si="61"/>
        <v>7</v>
      </c>
      <c r="K164" s="43">
        <f t="shared" si="77"/>
        <v>0</v>
      </c>
      <c r="L164" s="43">
        <f t="shared" si="62"/>
        <v>7</v>
      </c>
      <c r="M164" s="228">
        <v>2011702</v>
      </c>
      <c r="N164" s="228" t="s">
        <v>197</v>
      </c>
      <c r="O164" s="233">
        <v>0</v>
      </c>
      <c r="P164">
        <f t="shared" si="63"/>
        <v>7</v>
      </c>
      <c r="Q164">
        <f t="shared" si="69"/>
        <v>0</v>
      </c>
      <c r="T164" s="220">
        <v>21701</v>
      </c>
      <c r="U164">
        <f t="shared" si="64"/>
        <v>0</v>
      </c>
      <c r="V164">
        <f t="shared" si="65"/>
        <v>0</v>
      </c>
      <c r="W164">
        <f t="shared" si="70"/>
        <v>0</v>
      </c>
      <c r="Y164">
        <f t="shared" si="66"/>
        <v>0</v>
      </c>
      <c r="AB164" s="228">
        <v>2012350</v>
      </c>
      <c r="AC164">
        <f t="shared" si="67"/>
        <v>0</v>
      </c>
      <c r="AD164">
        <f t="shared" si="68"/>
        <v>0</v>
      </c>
      <c r="AE164">
        <f t="shared" si="71"/>
        <v>0</v>
      </c>
      <c r="AG164" s="237">
        <v>20117</v>
      </c>
      <c r="AH164" s="238" t="s">
        <v>391</v>
      </c>
      <c r="AI164" s="232">
        <f>SUM(AI165:AI176)</f>
        <v>145</v>
      </c>
      <c r="AJ164" s="239">
        <f t="shared" si="73"/>
        <v>145</v>
      </c>
      <c r="AK164" s="246">
        <f t="shared" si="74"/>
        <v>0</v>
      </c>
      <c r="AL164" s="240">
        <v>2011701</v>
      </c>
      <c r="AM164" s="241" t="s">
        <v>194</v>
      </c>
      <c r="AN164" s="242">
        <v>150</v>
      </c>
      <c r="AO164" s="242">
        <v>118</v>
      </c>
      <c r="AP164" s="256">
        <f t="shared" si="55"/>
        <v>-32</v>
      </c>
      <c r="AQ164" s="257">
        <f t="shared" si="56"/>
        <v>-0.213333333333333</v>
      </c>
      <c r="AR164">
        <f t="shared" si="72"/>
        <v>7</v>
      </c>
    </row>
    <row r="165" hidden="1" spans="1:44">
      <c r="A165" s="220">
        <v>2011703</v>
      </c>
      <c r="B165" s="220" t="s">
        <v>198</v>
      </c>
      <c r="C165" s="216">
        <f t="shared" si="57"/>
        <v>0</v>
      </c>
      <c r="D165" s="221">
        <v>0</v>
      </c>
      <c r="E165" s="222">
        <v>0</v>
      </c>
      <c r="F165" s="223">
        <v>0</v>
      </c>
      <c r="G165" s="219">
        <f t="shared" si="58"/>
        <v>0</v>
      </c>
      <c r="H165" s="219">
        <f t="shared" si="59"/>
        <v>0</v>
      </c>
      <c r="I165" s="219">
        <f t="shared" si="60"/>
        <v>0</v>
      </c>
      <c r="J165" s="231">
        <f t="shared" si="61"/>
        <v>7</v>
      </c>
      <c r="K165" s="43">
        <f t="shared" si="77"/>
        <v>0</v>
      </c>
      <c r="L165" s="43">
        <f t="shared" si="62"/>
        <v>7</v>
      </c>
      <c r="M165" s="228">
        <v>2011703</v>
      </c>
      <c r="N165" s="228" t="s">
        <v>199</v>
      </c>
      <c r="O165" s="233">
        <v>0</v>
      </c>
      <c r="P165">
        <f t="shared" si="63"/>
        <v>7</v>
      </c>
      <c r="Q165">
        <f t="shared" si="69"/>
        <v>0</v>
      </c>
      <c r="T165" s="220">
        <v>21702</v>
      </c>
      <c r="U165">
        <f t="shared" si="64"/>
        <v>0</v>
      </c>
      <c r="V165">
        <f t="shared" si="65"/>
        <v>0</v>
      </c>
      <c r="W165">
        <f t="shared" si="70"/>
        <v>0</v>
      </c>
      <c r="Y165">
        <f t="shared" si="66"/>
        <v>0</v>
      </c>
      <c r="AB165" s="228">
        <v>2012399</v>
      </c>
      <c r="AC165">
        <f t="shared" si="67"/>
        <v>202</v>
      </c>
      <c r="AD165">
        <f t="shared" si="68"/>
        <v>202</v>
      </c>
      <c r="AE165">
        <f t="shared" si="71"/>
        <v>0</v>
      </c>
      <c r="AG165" s="237">
        <v>2011701</v>
      </c>
      <c r="AH165" s="247" t="s">
        <v>195</v>
      </c>
      <c r="AI165" s="233">
        <v>139</v>
      </c>
      <c r="AJ165" s="248">
        <f t="shared" si="73"/>
        <v>139</v>
      </c>
      <c r="AK165" s="246">
        <f t="shared" si="74"/>
        <v>0</v>
      </c>
      <c r="AL165" s="240">
        <v>2011702</v>
      </c>
      <c r="AM165" s="240" t="s">
        <v>196</v>
      </c>
      <c r="AN165" s="249">
        <v>0</v>
      </c>
      <c r="AO165" s="249">
        <v>0</v>
      </c>
      <c r="AP165" s="256">
        <f t="shared" si="55"/>
        <v>0</v>
      </c>
      <c r="AQ165" s="257">
        <f t="shared" si="56"/>
        <v>0</v>
      </c>
      <c r="AR165">
        <f t="shared" si="72"/>
        <v>7</v>
      </c>
    </row>
    <row r="166" hidden="1" spans="1:44">
      <c r="A166" s="220">
        <v>2011704</v>
      </c>
      <c r="B166" s="220" t="s">
        <v>392</v>
      </c>
      <c r="C166" s="216">
        <f t="shared" si="57"/>
        <v>0</v>
      </c>
      <c r="D166" s="221">
        <v>0</v>
      </c>
      <c r="E166" s="222">
        <v>0</v>
      </c>
      <c r="F166" s="223">
        <v>0</v>
      </c>
      <c r="G166" s="219">
        <f t="shared" si="58"/>
        <v>0</v>
      </c>
      <c r="H166" s="219">
        <f t="shared" si="59"/>
        <v>0</v>
      </c>
      <c r="I166" s="219">
        <f t="shared" si="60"/>
        <v>0</v>
      </c>
      <c r="J166" s="231">
        <f t="shared" si="61"/>
        <v>7</v>
      </c>
      <c r="K166" s="43">
        <f t="shared" si="77"/>
        <v>0</v>
      </c>
      <c r="L166" s="43">
        <f t="shared" si="62"/>
        <v>7</v>
      </c>
      <c r="M166" s="228">
        <v>2011704</v>
      </c>
      <c r="N166" s="228" t="s">
        <v>393</v>
      </c>
      <c r="O166" s="233">
        <v>0</v>
      </c>
      <c r="P166">
        <f t="shared" si="63"/>
        <v>7</v>
      </c>
      <c r="Q166">
        <f t="shared" si="69"/>
        <v>0</v>
      </c>
      <c r="T166" s="220">
        <v>21703</v>
      </c>
      <c r="U166">
        <f t="shared" si="64"/>
        <v>0</v>
      </c>
      <c r="V166">
        <f t="shared" si="65"/>
        <v>0</v>
      </c>
      <c r="W166">
        <f t="shared" si="70"/>
        <v>0</v>
      </c>
      <c r="Y166">
        <f t="shared" si="66"/>
        <v>0</v>
      </c>
      <c r="AB166" s="228">
        <v>2012401</v>
      </c>
      <c r="AC166">
        <f t="shared" si="67"/>
        <v>38</v>
      </c>
      <c r="AD166">
        <f t="shared" si="68"/>
        <v>38</v>
      </c>
      <c r="AE166">
        <f t="shared" si="71"/>
        <v>0</v>
      </c>
      <c r="AG166" s="237">
        <v>2011702</v>
      </c>
      <c r="AH166" s="247" t="s">
        <v>197</v>
      </c>
      <c r="AI166" s="233">
        <v>0</v>
      </c>
      <c r="AJ166" s="248">
        <f t="shared" si="73"/>
        <v>0</v>
      </c>
      <c r="AK166" s="246">
        <f t="shared" si="74"/>
        <v>0</v>
      </c>
      <c r="AL166" s="240">
        <v>2011703</v>
      </c>
      <c r="AM166" s="240" t="s">
        <v>198</v>
      </c>
      <c r="AN166" s="249">
        <v>0</v>
      </c>
      <c r="AO166" s="249">
        <v>0</v>
      </c>
      <c r="AP166" s="256">
        <f t="shared" si="55"/>
        <v>0</v>
      </c>
      <c r="AQ166" s="257">
        <f t="shared" si="56"/>
        <v>0</v>
      </c>
      <c r="AR166">
        <f t="shared" si="72"/>
        <v>7</v>
      </c>
    </row>
    <row r="167" hidden="1" spans="1:44">
      <c r="A167" s="220">
        <v>2011705</v>
      </c>
      <c r="B167" s="220" t="s">
        <v>394</v>
      </c>
      <c r="C167" s="216">
        <f t="shared" si="57"/>
        <v>0</v>
      </c>
      <c r="D167" s="221">
        <v>0</v>
      </c>
      <c r="E167" s="222">
        <v>0</v>
      </c>
      <c r="F167" s="223">
        <v>0</v>
      </c>
      <c r="G167" s="219">
        <f t="shared" si="58"/>
        <v>0</v>
      </c>
      <c r="H167" s="219">
        <f t="shared" si="59"/>
        <v>0</v>
      </c>
      <c r="I167" s="219">
        <f t="shared" si="60"/>
        <v>0</v>
      </c>
      <c r="J167" s="231">
        <f t="shared" si="61"/>
        <v>7</v>
      </c>
      <c r="K167" s="43">
        <f t="shared" si="77"/>
        <v>0</v>
      </c>
      <c r="L167" s="43">
        <f t="shared" si="62"/>
        <v>7</v>
      </c>
      <c r="M167" s="228">
        <v>2011705</v>
      </c>
      <c r="N167" s="228" t="s">
        <v>395</v>
      </c>
      <c r="O167" s="233">
        <v>0</v>
      </c>
      <c r="P167">
        <f t="shared" si="63"/>
        <v>7</v>
      </c>
      <c r="Q167">
        <f t="shared" si="69"/>
        <v>0</v>
      </c>
      <c r="T167" s="220">
        <v>21704</v>
      </c>
      <c r="U167">
        <f t="shared" si="64"/>
        <v>0</v>
      </c>
      <c r="V167">
        <f t="shared" si="65"/>
        <v>0</v>
      </c>
      <c r="W167">
        <f t="shared" si="70"/>
        <v>0</v>
      </c>
      <c r="Y167">
        <f t="shared" si="66"/>
        <v>0</v>
      </c>
      <c r="AB167" s="228">
        <v>2012402</v>
      </c>
      <c r="AC167">
        <f t="shared" si="67"/>
        <v>0</v>
      </c>
      <c r="AD167">
        <f t="shared" si="68"/>
        <v>0</v>
      </c>
      <c r="AE167">
        <f t="shared" si="71"/>
        <v>0</v>
      </c>
      <c r="AG167" s="237">
        <v>2011703</v>
      </c>
      <c r="AH167" s="247" t="s">
        <v>199</v>
      </c>
      <c r="AI167" s="233">
        <v>0</v>
      </c>
      <c r="AJ167" s="248">
        <f t="shared" si="73"/>
        <v>0</v>
      </c>
      <c r="AK167" s="246">
        <f t="shared" si="74"/>
        <v>0</v>
      </c>
      <c r="AL167" s="240">
        <v>2011704</v>
      </c>
      <c r="AM167" s="240" t="s">
        <v>392</v>
      </c>
      <c r="AN167" s="249">
        <v>0</v>
      </c>
      <c r="AO167" s="249">
        <v>0</v>
      </c>
      <c r="AP167" s="256">
        <f t="shared" si="55"/>
        <v>0</v>
      </c>
      <c r="AQ167" s="257">
        <f t="shared" si="56"/>
        <v>0</v>
      </c>
      <c r="AR167">
        <f t="shared" si="72"/>
        <v>7</v>
      </c>
    </row>
    <row r="168" customHeight="1" spans="1:44">
      <c r="A168" s="215">
        <v>2011706</v>
      </c>
      <c r="B168" s="215" t="s">
        <v>396</v>
      </c>
      <c r="C168" s="216">
        <f t="shared" si="57"/>
        <v>3</v>
      </c>
      <c r="D168" s="217">
        <v>0</v>
      </c>
      <c r="E168" s="217">
        <v>5</v>
      </c>
      <c r="F168" s="218">
        <v>5</v>
      </c>
      <c r="G168" s="219">
        <f t="shared" si="58"/>
        <v>0.666666666666667</v>
      </c>
      <c r="H168" s="219"/>
      <c r="I168" s="219">
        <f t="shared" si="60"/>
        <v>1</v>
      </c>
      <c r="J168" s="231">
        <f t="shared" si="61"/>
        <v>7</v>
      </c>
      <c r="K168" s="43">
        <f t="shared" si="77"/>
        <v>13</v>
      </c>
      <c r="L168" s="43">
        <f t="shared" si="62"/>
        <v>7</v>
      </c>
      <c r="M168" s="228">
        <v>2011706</v>
      </c>
      <c r="N168" s="228" t="s">
        <v>397</v>
      </c>
      <c r="O168" s="233">
        <v>5</v>
      </c>
      <c r="P168">
        <f t="shared" si="63"/>
        <v>7</v>
      </c>
      <c r="Q168">
        <f t="shared" si="69"/>
        <v>0</v>
      </c>
      <c r="T168" s="220">
        <v>21799</v>
      </c>
      <c r="U168">
        <f t="shared" si="64"/>
        <v>84</v>
      </c>
      <c r="V168">
        <f t="shared" si="65"/>
        <v>84</v>
      </c>
      <c r="W168">
        <f t="shared" si="70"/>
        <v>0</v>
      </c>
      <c r="Y168">
        <f t="shared" si="66"/>
        <v>0</v>
      </c>
      <c r="AB168" s="228">
        <v>2012403</v>
      </c>
      <c r="AC168">
        <f t="shared" si="67"/>
        <v>0</v>
      </c>
      <c r="AD168">
        <f t="shared" si="68"/>
        <v>0</v>
      </c>
      <c r="AE168">
        <f t="shared" si="71"/>
        <v>0</v>
      </c>
      <c r="AG168" s="237">
        <v>2011704</v>
      </c>
      <c r="AH168" s="247" t="s">
        <v>393</v>
      </c>
      <c r="AI168" s="233">
        <v>0</v>
      </c>
      <c r="AJ168" s="248">
        <f t="shared" si="73"/>
        <v>0</v>
      </c>
      <c r="AK168" s="246">
        <f t="shared" si="74"/>
        <v>0</v>
      </c>
      <c r="AL168" s="240">
        <v>2011705</v>
      </c>
      <c r="AM168" s="240" t="s">
        <v>394</v>
      </c>
      <c r="AN168" s="249">
        <v>0</v>
      </c>
      <c r="AO168" s="249">
        <v>0</v>
      </c>
      <c r="AP168" s="256">
        <f t="shared" si="55"/>
        <v>0</v>
      </c>
      <c r="AQ168" s="257">
        <f t="shared" si="56"/>
        <v>0</v>
      </c>
      <c r="AR168">
        <f t="shared" si="72"/>
        <v>7</v>
      </c>
    </row>
    <row r="169" hidden="1" spans="1:44">
      <c r="A169" s="220">
        <v>2011707</v>
      </c>
      <c r="B169" s="220" t="s">
        <v>398</v>
      </c>
      <c r="C169" s="216">
        <f t="shared" si="57"/>
        <v>0</v>
      </c>
      <c r="D169" s="221">
        <v>0</v>
      </c>
      <c r="E169" s="222">
        <v>0</v>
      </c>
      <c r="F169" s="223">
        <v>0</v>
      </c>
      <c r="G169" s="219">
        <f t="shared" si="58"/>
        <v>0</v>
      </c>
      <c r="H169" s="219">
        <f t="shared" si="59"/>
        <v>0</v>
      </c>
      <c r="I169" s="219">
        <f t="shared" si="60"/>
        <v>0</v>
      </c>
      <c r="J169" s="231">
        <f t="shared" si="61"/>
        <v>7</v>
      </c>
      <c r="K169" s="43">
        <f t="shared" si="77"/>
        <v>0</v>
      </c>
      <c r="L169" s="43">
        <f t="shared" si="62"/>
        <v>7</v>
      </c>
      <c r="M169" s="228">
        <v>2011707</v>
      </c>
      <c r="N169" s="228" t="s">
        <v>399</v>
      </c>
      <c r="O169" s="233">
        <v>0</v>
      </c>
      <c r="P169">
        <f t="shared" si="63"/>
        <v>7</v>
      </c>
      <c r="Q169">
        <f t="shared" si="69"/>
        <v>0</v>
      </c>
      <c r="T169" s="220">
        <v>21901</v>
      </c>
      <c r="U169">
        <f t="shared" si="64"/>
        <v>0</v>
      </c>
      <c r="V169">
        <f t="shared" si="65"/>
        <v>0</v>
      </c>
      <c r="W169">
        <f t="shared" si="70"/>
        <v>0</v>
      </c>
      <c r="Y169">
        <f t="shared" si="66"/>
        <v>0</v>
      </c>
      <c r="AB169" s="228">
        <v>2012404</v>
      </c>
      <c r="AC169">
        <f t="shared" si="67"/>
        <v>0</v>
      </c>
      <c r="AD169">
        <f t="shared" si="68"/>
        <v>0</v>
      </c>
      <c r="AE169">
        <f t="shared" si="71"/>
        <v>0</v>
      </c>
      <c r="AG169" s="237">
        <v>2011705</v>
      </c>
      <c r="AH169" s="247" t="s">
        <v>395</v>
      </c>
      <c r="AI169" s="233">
        <v>0</v>
      </c>
      <c r="AJ169" s="248">
        <f t="shared" si="73"/>
        <v>0</v>
      </c>
      <c r="AK169" s="246">
        <f t="shared" si="74"/>
        <v>0</v>
      </c>
      <c r="AL169" s="240">
        <v>2011706</v>
      </c>
      <c r="AM169" s="241" t="s">
        <v>396</v>
      </c>
      <c r="AN169" s="242">
        <v>0</v>
      </c>
      <c r="AO169" s="242">
        <v>5</v>
      </c>
      <c r="AP169" s="256">
        <f t="shared" si="55"/>
        <v>5</v>
      </c>
      <c r="AQ169" s="257">
        <f t="shared" si="56"/>
        <v>0</v>
      </c>
      <c r="AR169">
        <f t="shared" si="72"/>
        <v>7</v>
      </c>
    </row>
    <row r="170" hidden="1" spans="1:44">
      <c r="A170" s="220">
        <v>2011708</v>
      </c>
      <c r="B170" s="220" t="s">
        <v>400</v>
      </c>
      <c r="C170" s="216">
        <f t="shared" si="57"/>
        <v>0</v>
      </c>
      <c r="D170" s="221">
        <v>0</v>
      </c>
      <c r="E170" s="222">
        <v>0</v>
      </c>
      <c r="F170" s="223">
        <v>0</v>
      </c>
      <c r="G170" s="219">
        <f t="shared" si="58"/>
        <v>0</v>
      </c>
      <c r="H170" s="219">
        <f t="shared" si="59"/>
        <v>0</v>
      </c>
      <c r="I170" s="219">
        <f t="shared" si="60"/>
        <v>0</v>
      </c>
      <c r="J170" s="231">
        <f t="shared" si="61"/>
        <v>7</v>
      </c>
      <c r="K170" s="43">
        <f t="shared" si="77"/>
        <v>0</v>
      </c>
      <c r="L170" s="43">
        <f t="shared" si="62"/>
        <v>7</v>
      </c>
      <c r="M170" s="228">
        <v>2011708</v>
      </c>
      <c r="N170" s="228" t="s">
        <v>401</v>
      </c>
      <c r="O170" s="233">
        <v>0</v>
      </c>
      <c r="P170">
        <f t="shared" si="63"/>
        <v>7</v>
      </c>
      <c r="Q170">
        <f t="shared" si="69"/>
        <v>0</v>
      </c>
      <c r="T170" s="220">
        <v>21902</v>
      </c>
      <c r="U170">
        <f t="shared" si="64"/>
        <v>0</v>
      </c>
      <c r="V170">
        <f t="shared" si="65"/>
        <v>0</v>
      </c>
      <c r="W170">
        <f t="shared" si="70"/>
        <v>0</v>
      </c>
      <c r="Y170">
        <f t="shared" si="66"/>
        <v>0</v>
      </c>
      <c r="AB170" s="228">
        <v>2012450</v>
      </c>
      <c r="AC170">
        <f t="shared" si="67"/>
        <v>0</v>
      </c>
      <c r="AD170">
        <f t="shared" si="68"/>
        <v>0</v>
      </c>
      <c r="AE170">
        <f t="shared" si="71"/>
        <v>0</v>
      </c>
      <c r="AG170" s="237">
        <v>2011706</v>
      </c>
      <c r="AH170" s="247" t="s">
        <v>397</v>
      </c>
      <c r="AI170" s="233">
        <v>3</v>
      </c>
      <c r="AJ170" s="248">
        <f t="shared" si="73"/>
        <v>3</v>
      </c>
      <c r="AK170" s="246">
        <f t="shared" si="74"/>
        <v>0</v>
      </c>
      <c r="AL170" s="240">
        <v>2011707</v>
      </c>
      <c r="AM170" s="240" t="s">
        <v>398</v>
      </c>
      <c r="AN170" s="249">
        <v>0</v>
      </c>
      <c r="AO170" s="249">
        <v>0</v>
      </c>
      <c r="AP170" s="256">
        <f t="shared" si="55"/>
        <v>0</v>
      </c>
      <c r="AQ170" s="257">
        <f t="shared" si="56"/>
        <v>0</v>
      </c>
      <c r="AR170">
        <f t="shared" si="72"/>
        <v>7</v>
      </c>
    </row>
    <row r="171" hidden="1" spans="1:44">
      <c r="A171" s="220">
        <v>2011709</v>
      </c>
      <c r="B171" s="220" t="s">
        <v>402</v>
      </c>
      <c r="C171" s="216">
        <f t="shared" si="57"/>
        <v>0</v>
      </c>
      <c r="D171" s="221">
        <v>0</v>
      </c>
      <c r="E171" s="222">
        <v>0</v>
      </c>
      <c r="F171" s="223">
        <v>0</v>
      </c>
      <c r="G171" s="219">
        <f t="shared" si="58"/>
        <v>0</v>
      </c>
      <c r="H171" s="219">
        <f t="shared" si="59"/>
        <v>0</v>
      </c>
      <c r="I171" s="219">
        <f t="shared" si="60"/>
        <v>0</v>
      </c>
      <c r="J171" s="231">
        <f t="shared" si="61"/>
        <v>7</v>
      </c>
      <c r="K171" s="43">
        <f t="shared" si="77"/>
        <v>0</v>
      </c>
      <c r="L171" s="43">
        <f t="shared" si="62"/>
        <v>7</v>
      </c>
      <c r="M171" s="228">
        <v>2011709</v>
      </c>
      <c r="N171" s="228" t="s">
        <v>403</v>
      </c>
      <c r="O171" s="233">
        <v>0</v>
      </c>
      <c r="P171">
        <f t="shared" si="63"/>
        <v>7</v>
      </c>
      <c r="Q171">
        <f t="shared" si="69"/>
        <v>0</v>
      </c>
      <c r="T171" s="220">
        <v>21903</v>
      </c>
      <c r="U171">
        <f t="shared" si="64"/>
        <v>0</v>
      </c>
      <c r="V171">
        <f t="shared" si="65"/>
        <v>0</v>
      </c>
      <c r="W171">
        <f t="shared" si="70"/>
        <v>0</v>
      </c>
      <c r="Y171">
        <f t="shared" si="66"/>
        <v>0</v>
      </c>
      <c r="AB171" s="228">
        <v>2012499</v>
      </c>
      <c r="AC171">
        <f t="shared" si="67"/>
        <v>1</v>
      </c>
      <c r="AD171">
        <f t="shared" si="68"/>
        <v>1</v>
      </c>
      <c r="AE171">
        <f t="shared" si="71"/>
        <v>0</v>
      </c>
      <c r="AG171" s="237">
        <v>2011707</v>
      </c>
      <c r="AH171" s="247" t="s">
        <v>399</v>
      </c>
      <c r="AI171" s="233">
        <v>0</v>
      </c>
      <c r="AJ171" s="248">
        <f t="shared" si="73"/>
        <v>0</v>
      </c>
      <c r="AK171" s="246">
        <f t="shared" si="74"/>
        <v>0</v>
      </c>
      <c r="AL171" s="240">
        <v>2011708</v>
      </c>
      <c r="AM171" s="240" t="s">
        <v>400</v>
      </c>
      <c r="AN171" s="249">
        <v>0</v>
      </c>
      <c r="AO171" s="249">
        <v>0</v>
      </c>
      <c r="AP171" s="256">
        <f t="shared" si="55"/>
        <v>0</v>
      </c>
      <c r="AQ171" s="257">
        <f t="shared" si="56"/>
        <v>0</v>
      </c>
      <c r="AR171">
        <f t="shared" si="72"/>
        <v>7</v>
      </c>
    </row>
    <row r="172" hidden="1" spans="1:44">
      <c r="A172" s="220">
        <v>2011710</v>
      </c>
      <c r="B172" s="220" t="s">
        <v>280</v>
      </c>
      <c r="C172" s="216">
        <f t="shared" si="57"/>
        <v>0</v>
      </c>
      <c r="D172" s="221">
        <v>0</v>
      </c>
      <c r="E172" s="222">
        <v>0</v>
      </c>
      <c r="F172" s="223">
        <v>0</v>
      </c>
      <c r="G172" s="219">
        <f t="shared" si="58"/>
        <v>0</v>
      </c>
      <c r="H172" s="219">
        <f t="shared" si="59"/>
        <v>0</v>
      </c>
      <c r="I172" s="219">
        <f t="shared" si="60"/>
        <v>0</v>
      </c>
      <c r="J172" s="231">
        <f t="shared" si="61"/>
        <v>7</v>
      </c>
      <c r="K172" s="43">
        <f t="shared" si="77"/>
        <v>0</v>
      </c>
      <c r="L172" s="43">
        <f t="shared" si="62"/>
        <v>7</v>
      </c>
      <c r="M172" s="228">
        <v>2011710</v>
      </c>
      <c r="N172" s="228" t="s">
        <v>281</v>
      </c>
      <c r="O172" s="233">
        <v>0</v>
      </c>
      <c r="P172">
        <f t="shared" si="63"/>
        <v>7</v>
      </c>
      <c r="Q172">
        <f t="shared" si="69"/>
        <v>0</v>
      </c>
      <c r="T172" s="220">
        <v>21904</v>
      </c>
      <c r="U172">
        <f t="shared" si="64"/>
        <v>0</v>
      </c>
      <c r="V172">
        <f t="shared" si="65"/>
        <v>0</v>
      </c>
      <c r="W172">
        <f t="shared" si="70"/>
        <v>0</v>
      </c>
      <c r="Y172">
        <f t="shared" si="66"/>
        <v>0</v>
      </c>
      <c r="AB172" s="228">
        <v>2012501</v>
      </c>
      <c r="AC172">
        <f t="shared" si="67"/>
        <v>0</v>
      </c>
      <c r="AD172">
        <f t="shared" si="68"/>
        <v>0</v>
      </c>
      <c r="AE172">
        <f t="shared" si="71"/>
        <v>0</v>
      </c>
      <c r="AG172" s="237">
        <v>2011708</v>
      </c>
      <c r="AH172" s="247" t="s">
        <v>401</v>
      </c>
      <c r="AI172" s="233">
        <v>0</v>
      </c>
      <c r="AJ172" s="248">
        <f t="shared" si="73"/>
        <v>0</v>
      </c>
      <c r="AK172" s="246">
        <f t="shared" si="74"/>
        <v>0</v>
      </c>
      <c r="AL172" s="240">
        <v>2011709</v>
      </c>
      <c r="AM172" s="240" t="s">
        <v>402</v>
      </c>
      <c r="AN172" s="249">
        <v>0</v>
      </c>
      <c r="AO172" s="249">
        <v>0</v>
      </c>
      <c r="AP172" s="256">
        <f t="shared" si="55"/>
        <v>0</v>
      </c>
      <c r="AQ172" s="257">
        <f t="shared" si="56"/>
        <v>0</v>
      </c>
      <c r="AR172">
        <f t="shared" si="72"/>
        <v>7</v>
      </c>
    </row>
    <row r="173" hidden="1" spans="1:44">
      <c r="A173" s="220">
        <v>2011750</v>
      </c>
      <c r="B173" s="220" t="s">
        <v>212</v>
      </c>
      <c r="C173" s="216">
        <f t="shared" si="57"/>
        <v>0</v>
      </c>
      <c r="D173" s="221">
        <v>0</v>
      </c>
      <c r="E173" s="222">
        <v>0</v>
      </c>
      <c r="F173" s="223">
        <v>0</v>
      </c>
      <c r="G173" s="219">
        <f t="shared" si="58"/>
        <v>0</v>
      </c>
      <c r="H173" s="219">
        <f t="shared" si="59"/>
        <v>0</v>
      </c>
      <c r="I173" s="219">
        <f t="shared" si="60"/>
        <v>0</v>
      </c>
      <c r="J173" s="231">
        <f t="shared" si="61"/>
        <v>7</v>
      </c>
      <c r="K173" s="43">
        <f t="shared" si="77"/>
        <v>0</v>
      </c>
      <c r="L173" s="43">
        <f t="shared" si="62"/>
        <v>7</v>
      </c>
      <c r="M173" s="228">
        <v>2011750</v>
      </c>
      <c r="N173" s="228" t="s">
        <v>213</v>
      </c>
      <c r="O173" s="233">
        <v>0</v>
      </c>
      <c r="P173">
        <f t="shared" si="63"/>
        <v>7</v>
      </c>
      <c r="Q173">
        <f t="shared" si="69"/>
        <v>0</v>
      </c>
      <c r="T173" s="220">
        <v>21905</v>
      </c>
      <c r="U173">
        <f t="shared" si="64"/>
        <v>0</v>
      </c>
      <c r="V173">
        <f t="shared" si="65"/>
        <v>0</v>
      </c>
      <c r="W173">
        <f t="shared" si="70"/>
        <v>0</v>
      </c>
      <c r="Y173">
        <f t="shared" si="66"/>
        <v>0</v>
      </c>
      <c r="AB173" s="228">
        <v>2012502</v>
      </c>
      <c r="AC173">
        <f t="shared" si="67"/>
        <v>0</v>
      </c>
      <c r="AD173">
        <f t="shared" si="68"/>
        <v>0</v>
      </c>
      <c r="AE173">
        <f t="shared" si="71"/>
        <v>0</v>
      </c>
      <c r="AG173" s="237">
        <v>2011709</v>
      </c>
      <c r="AH173" s="247" t="s">
        <v>403</v>
      </c>
      <c r="AI173" s="233">
        <v>0</v>
      </c>
      <c r="AJ173" s="248">
        <f t="shared" si="73"/>
        <v>0</v>
      </c>
      <c r="AK173" s="246">
        <f t="shared" si="74"/>
        <v>0</v>
      </c>
      <c r="AL173" s="240">
        <v>2011710</v>
      </c>
      <c r="AM173" s="240" t="s">
        <v>280</v>
      </c>
      <c r="AN173" s="249">
        <v>0</v>
      </c>
      <c r="AO173" s="249">
        <v>0</v>
      </c>
      <c r="AP173" s="256">
        <f t="shared" si="55"/>
        <v>0</v>
      </c>
      <c r="AQ173" s="257">
        <f t="shared" si="56"/>
        <v>0</v>
      </c>
      <c r="AR173">
        <f t="shared" si="72"/>
        <v>7</v>
      </c>
    </row>
    <row r="174" customHeight="1" spans="1:44">
      <c r="A174" s="215">
        <v>2011799</v>
      </c>
      <c r="B174" s="215" t="s">
        <v>404</v>
      </c>
      <c r="C174" s="216">
        <f t="shared" si="57"/>
        <v>3</v>
      </c>
      <c r="D174" s="217">
        <v>0</v>
      </c>
      <c r="E174" s="217">
        <v>0</v>
      </c>
      <c r="F174" s="218">
        <v>0</v>
      </c>
      <c r="G174" s="219">
        <f t="shared" si="58"/>
        <v>0</v>
      </c>
      <c r="H174" s="219">
        <f t="shared" si="59"/>
        <v>0</v>
      </c>
      <c r="I174" s="219">
        <f t="shared" si="60"/>
        <v>0</v>
      </c>
      <c r="J174" s="231">
        <f t="shared" si="61"/>
        <v>7</v>
      </c>
      <c r="K174" s="43">
        <f t="shared" si="77"/>
        <v>3</v>
      </c>
      <c r="L174" s="43">
        <f t="shared" si="62"/>
        <v>7</v>
      </c>
      <c r="M174" s="228">
        <v>2011799</v>
      </c>
      <c r="N174" s="228" t="s">
        <v>405</v>
      </c>
      <c r="O174" s="233">
        <v>0</v>
      </c>
      <c r="P174">
        <f t="shared" si="63"/>
        <v>7</v>
      </c>
      <c r="Q174">
        <f t="shared" si="69"/>
        <v>0</v>
      </c>
      <c r="T174" s="220">
        <v>21906</v>
      </c>
      <c r="U174">
        <f t="shared" si="64"/>
        <v>0</v>
      </c>
      <c r="V174">
        <f t="shared" si="65"/>
        <v>0</v>
      </c>
      <c r="W174">
        <f t="shared" si="70"/>
        <v>0</v>
      </c>
      <c r="Y174">
        <f t="shared" si="66"/>
        <v>0</v>
      </c>
      <c r="AB174" s="228">
        <v>2012503</v>
      </c>
      <c r="AC174">
        <f t="shared" si="67"/>
        <v>0</v>
      </c>
      <c r="AD174">
        <f t="shared" si="68"/>
        <v>0</v>
      </c>
      <c r="AE174">
        <f t="shared" si="71"/>
        <v>0</v>
      </c>
      <c r="AG174" s="237">
        <v>2011710</v>
      </c>
      <c r="AH174" s="247" t="s">
        <v>281</v>
      </c>
      <c r="AI174" s="233">
        <v>0</v>
      </c>
      <c r="AJ174" s="248">
        <f t="shared" si="73"/>
        <v>0</v>
      </c>
      <c r="AK174" s="246">
        <f t="shared" si="74"/>
        <v>0</v>
      </c>
      <c r="AL174" s="240">
        <v>2011750</v>
      </c>
      <c r="AM174" s="240" t="s">
        <v>212</v>
      </c>
      <c r="AN174" s="249">
        <v>0</v>
      </c>
      <c r="AO174" s="249">
        <v>0</v>
      </c>
      <c r="AP174" s="256">
        <f t="shared" si="55"/>
        <v>0</v>
      </c>
      <c r="AQ174" s="257">
        <f t="shared" si="56"/>
        <v>0</v>
      </c>
      <c r="AR174">
        <f t="shared" si="72"/>
        <v>7</v>
      </c>
    </row>
    <row r="175" hidden="1" customHeight="1" spans="1:44">
      <c r="A175" s="215">
        <v>20123</v>
      </c>
      <c r="B175" s="215" t="s">
        <v>406</v>
      </c>
      <c r="C175" s="216">
        <f t="shared" si="57"/>
        <v>502</v>
      </c>
      <c r="D175" s="217">
        <v>208</v>
      </c>
      <c r="E175" s="217">
        <v>1041</v>
      </c>
      <c r="F175" s="218">
        <v>1086</v>
      </c>
      <c r="G175" s="219">
        <f t="shared" si="58"/>
        <v>1.16334661354582</v>
      </c>
      <c r="H175" s="219">
        <f t="shared" si="59"/>
        <v>5.22115384615385</v>
      </c>
      <c r="I175" s="219">
        <f t="shared" si="60"/>
        <v>1.04322766570605</v>
      </c>
      <c r="J175" s="231">
        <f t="shared" si="61"/>
        <v>5</v>
      </c>
      <c r="K175" s="43">
        <f t="shared" si="77"/>
        <v>2837</v>
      </c>
      <c r="L175" s="43">
        <f t="shared" si="62"/>
        <v>5</v>
      </c>
      <c r="M175" s="228">
        <v>20123</v>
      </c>
      <c r="N175" s="229" t="s">
        <v>407</v>
      </c>
      <c r="O175" s="232">
        <f>SUM(O176:O181)</f>
        <v>1086</v>
      </c>
      <c r="P175">
        <f t="shared" si="63"/>
        <v>5</v>
      </c>
      <c r="Q175">
        <f t="shared" si="69"/>
        <v>201</v>
      </c>
      <c r="T175" s="220">
        <v>21907</v>
      </c>
      <c r="U175">
        <f t="shared" si="64"/>
        <v>0</v>
      </c>
      <c r="V175">
        <f t="shared" si="65"/>
        <v>0</v>
      </c>
      <c r="W175">
        <f t="shared" si="70"/>
        <v>0</v>
      </c>
      <c r="Y175">
        <f t="shared" si="66"/>
        <v>0</v>
      </c>
      <c r="AB175" s="228">
        <v>2012504</v>
      </c>
      <c r="AC175">
        <f t="shared" si="67"/>
        <v>0</v>
      </c>
      <c r="AD175">
        <f t="shared" si="68"/>
        <v>0</v>
      </c>
      <c r="AE175">
        <f t="shared" si="71"/>
        <v>0</v>
      </c>
      <c r="AG175" s="237">
        <v>2011750</v>
      </c>
      <c r="AH175" s="247" t="s">
        <v>213</v>
      </c>
      <c r="AI175" s="233">
        <v>0</v>
      </c>
      <c r="AJ175" s="248">
        <f t="shared" si="73"/>
        <v>0</v>
      </c>
      <c r="AK175" s="246">
        <f t="shared" si="74"/>
        <v>0</v>
      </c>
      <c r="AL175" s="240">
        <v>2011799</v>
      </c>
      <c r="AM175" s="240" t="s">
        <v>404</v>
      </c>
      <c r="AN175" s="249">
        <v>0</v>
      </c>
      <c r="AO175" s="249">
        <v>0</v>
      </c>
      <c r="AP175" s="256">
        <f t="shared" si="55"/>
        <v>0</v>
      </c>
      <c r="AQ175" s="257">
        <f t="shared" si="56"/>
        <v>0</v>
      </c>
      <c r="AR175">
        <f t="shared" si="72"/>
        <v>7</v>
      </c>
    </row>
    <row r="176" customHeight="1" spans="1:44">
      <c r="A176" s="215">
        <v>2012301</v>
      </c>
      <c r="B176" s="215" t="s">
        <v>194</v>
      </c>
      <c r="C176" s="216">
        <f t="shared" si="57"/>
        <v>195</v>
      </c>
      <c r="D176" s="217">
        <v>123</v>
      </c>
      <c r="E176" s="217">
        <v>282</v>
      </c>
      <c r="F176" s="218">
        <v>274</v>
      </c>
      <c r="G176" s="219">
        <f t="shared" si="58"/>
        <v>0.405128205128205</v>
      </c>
      <c r="H176" s="219">
        <f t="shared" si="59"/>
        <v>2.22764227642276</v>
      </c>
      <c r="I176" s="219">
        <f t="shared" si="60"/>
        <v>0.971631205673759</v>
      </c>
      <c r="J176" s="231">
        <f t="shared" si="61"/>
        <v>7</v>
      </c>
      <c r="K176" s="43">
        <f t="shared" ref="K176:K182" si="78">SUM(C176:F176)</f>
        <v>874</v>
      </c>
      <c r="L176" s="43">
        <f t="shared" si="62"/>
        <v>7</v>
      </c>
      <c r="M176" s="228">
        <v>2012301</v>
      </c>
      <c r="N176" s="228" t="s">
        <v>195</v>
      </c>
      <c r="O176" s="233">
        <v>274</v>
      </c>
      <c r="P176">
        <f t="shared" si="63"/>
        <v>7</v>
      </c>
      <c r="Q176">
        <f t="shared" si="69"/>
        <v>0</v>
      </c>
      <c r="T176" s="220">
        <v>21908</v>
      </c>
      <c r="U176">
        <f t="shared" si="64"/>
        <v>0</v>
      </c>
      <c r="V176">
        <f t="shared" si="65"/>
        <v>0</v>
      </c>
      <c r="W176">
        <f t="shared" si="70"/>
        <v>0</v>
      </c>
      <c r="Y176">
        <f t="shared" si="66"/>
        <v>0</v>
      </c>
      <c r="AB176" s="228">
        <v>2012505</v>
      </c>
      <c r="AC176">
        <f t="shared" si="67"/>
        <v>0</v>
      </c>
      <c r="AD176">
        <f t="shared" si="68"/>
        <v>0</v>
      </c>
      <c r="AE176">
        <f t="shared" si="71"/>
        <v>0</v>
      </c>
      <c r="AG176" s="237">
        <v>2011799</v>
      </c>
      <c r="AH176" s="247" t="s">
        <v>405</v>
      </c>
      <c r="AI176" s="233">
        <v>3</v>
      </c>
      <c r="AJ176" s="248">
        <f t="shared" si="73"/>
        <v>3</v>
      </c>
      <c r="AK176" s="246">
        <f t="shared" si="74"/>
        <v>0</v>
      </c>
      <c r="AL176" s="240">
        <v>20123</v>
      </c>
      <c r="AM176" s="241" t="s">
        <v>406</v>
      </c>
      <c r="AN176" s="242">
        <v>208</v>
      </c>
      <c r="AO176" s="242">
        <v>1041</v>
      </c>
      <c r="AP176" s="256">
        <f t="shared" si="55"/>
        <v>833</v>
      </c>
      <c r="AQ176" s="257">
        <f t="shared" si="56"/>
        <v>4.00480769230769</v>
      </c>
      <c r="AR176">
        <f t="shared" si="72"/>
        <v>5</v>
      </c>
    </row>
    <row r="177" customHeight="1" spans="1:44">
      <c r="A177" s="220">
        <v>2012302</v>
      </c>
      <c r="B177" s="220" t="s">
        <v>196</v>
      </c>
      <c r="C177" s="216">
        <f t="shared" si="57"/>
        <v>0</v>
      </c>
      <c r="D177" s="224">
        <v>0</v>
      </c>
      <c r="E177" s="217">
        <v>0</v>
      </c>
      <c r="F177" s="218">
        <v>20</v>
      </c>
      <c r="G177" s="219"/>
      <c r="H177" s="219"/>
      <c r="I177" s="219"/>
      <c r="J177" s="231">
        <f t="shared" si="61"/>
        <v>7</v>
      </c>
      <c r="K177" s="43">
        <f t="shared" si="78"/>
        <v>20</v>
      </c>
      <c r="L177" s="43">
        <f t="shared" si="62"/>
        <v>7</v>
      </c>
      <c r="M177" s="228">
        <v>2012302</v>
      </c>
      <c r="N177" s="228" t="s">
        <v>197</v>
      </c>
      <c r="O177" s="233">
        <v>20</v>
      </c>
      <c r="P177">
        <f t="shared" si="63"/>
        <v>7</v>
      </c>
      <c r="Q177">
        <f t="shared" si="69"/>
        <v>0</v>
      </c>
      <c r="T177" s="220">
        <v>21999</v>
      </c>
      <c r="U177">
        <f t="shared" si="64"/>
        <v>0</v>
      </c>
      <c r="V177">
        <f t="shared" si="65"/>
        <v>0</v>
      </c>
      <c r="W177">
        <f t="shared" si="70"/>
        <v>0</v>
      </c>
      <c r="Y177">
        <f t="shared" si="66"/>
        <v>0</v>
      </c>
      <c r="AB177" s="228">
        <v>2012506</v>
      </c>
      <c r="AC177">
        <f t="shared" si="67"/>
        <v>0</v>
      </c>
      <c r="AD177">
        <f t="shared" si="68"/>
        <v>0</v>
      </c>
      <c r="AE177">
        <f t="shared" si="71"/>
        <v>0</v>
      </c>
      <c r="AG177" s="237">
        <v>20123</v>
      </c>
      <c r="AH177" s="238" t="s">
        <v>407</v>
      </c>
      <c r="AI177" s="232">
        <f>SUM(AI178:AI183)</f>
        <v>502</v>
      </c>
      <c r="AJ177" s="239">
        <f t="shared" si="73"/>
        <v>502</v>
      </c>
      <c r="AK177" s="246">
        <f t="shared" si="74"/>
        <v>0</v>
      </c>
      <c r="AL177" s="240">
        <v>2012301</v>
      </c>
      <c r="AM177" s="241" t="s">
        <v>194</v>
      </c>
      <c r="AN177" s="242">
        <v>123</v>
      </c>
      <c r="AO177" s="242">
        <v>282</v>
      </c>
      <c r="AP177" s="256">
        <f t="shared" si="55"/>
        <v>159</v>
      </c>
      <c r="AQ177" s="257">
        <f t="shared" si="56"/>
        <v>1.29268292682927</v>
      </c>
      <c r="AR177">
        <f t="shared" si="72"/>
        <v>7</v>
      </c>
    </row>
    <row r="178" hidden="1" spans="1:44">
      <c r="A178" s="220">
        <v>2012303</v>
      </c>
      <c r="B178" s="220" t="s">
        <v>198</v>
      </c>
      <c r="C178" s="216">
        <f t="shared" si="57"/>
        <v>0</v>
      </c>
      <c r="D178" s="221">
        <v>0</v>
      </c>
      <c r="E178" s="222">
        <v>0</v>
      </c>
      <c r="F178" s="223">
        <v>0</v>
      </c>
      <c r="G178" s="219">
        <f t="shared" si="58"/>
        <v>0</v>
      </c>
      <c r="H178" s="219">
        <f t="shared" si="59"/>
        <v>0</v>
      </c>
      <c r="I178" s="219">
        <f t="shared" si="60"/>
        <v>0</v>
      </c>
      <c r="J178" s="231">
        <f t="shared" si="61"/>
        <v>7</v>
      </c>
      <c r="K178" s="43">
        <f t="shared" si="78"/>
        <v>0</v>
      </c>
      <c r="L178" s="43">
        <f t="shared" si="62"/>
        <v>7</v>
      </c>
      <c r="M178" s="228">
        <v>2012303</v>
      </c>
      <c r="N178" s="228" t="s">
        <v>199</v>
      </c>
      <c r="O178" s="233">
        <v>0</v>
      </c>
      <c r="P178">
        <f t="shared" si="63"/>
        <v>7</v>
      </c>
      <c r="Q178">
        <f t="shared" si="69"/>
        <v>0</v>
      </c>
      <c r="T178" s="220">
        <v>22001</v>
      </c>
      <c r="U178">
        <f t="shared" si="64"/>
        <v>2549</v>
      </c>
      <c r="V178">
        <f t="shared" si="65"/>
        <v>2549</v>
      </c>
      <c r="W178">
        <f t="shared" si="70"/>
        <v>0</v>
      </c>
      <c r="Y178">
        <f t="shared" si="66"/>
        <v>0</v>
      </c>
      <c r="AB178" s="228">
        <v>2012550</v>
      </c>
      <c r="AC178">
        <f t="shared" si="67"/>
        <v>0</v>
      </c>
      <c r="AD178">
        <f t="shared" si="68"/>
        <v>0</v>
      </c>
      <c r="AE178">
        <f t="shared" si="71"/>
        <v>0</v>
      </c>
      <c r="AG178" s="237">
        <v>2012301</v>
      </c>
      <c r="AH178" s="247" t="s">
        <v>195</v>
      </c>
      <c r="AI178" s="233">
        <v>195</v>
      </c>
      <c r="AJ178" s="248">
        <f t="shared" si="73"/>
        <v>195</v>
      </c>
      <c r="AK178" s="246">
        <f t="shared" si="74"/>
        <v>0</v>
      </c>
      <c r="AL178" s="240">
        <v>2012302</v>
      </c>
      <c r="AM178" s="240" t="s">
        <v>196</v>
      </c>
      <c r="AN178" s="249">
        <v>0</v>
      </c>
      <c r="AO178" s="249">
        <v>0</v>
      </c>
      <c r="AP178" s="256">
        <f t="shared" si="55"/>
        <v>0</v>
      </c>
      <c r="AQ178" s="257">
        <f t="shared" si="56"/>
        <v>0</v>
      </c>
      <c r="AR178">
        <f t="shared" si="72"/>
        <v>7</v>
      </c>
    </row>
    <row r="179" customHeight="1" spans="1:44">
      <c r="A179" s="215">
        <v>2012304</v>
      </c>
      <c r="B179" s="215" t="s">
        <v>408</v>
      </c>
      <c r="C179" s="216">
        <f t="shared" si="57"/>
        <v>72</v>
      </c>
      <c r="D179" s="217">
        <v>22</v>
      </c>
      <c r="E179" s="217">
        <v>564</v>
      </c>
      <c r="F179" s="218">
        <v>590</v>
      </c>
      <c r="G179" s="219">
        <f t="shared" si="58"/>
        <v>7.19444444444444</v>
      </c>
      <c r="H179" s="219">
        <f t="shared" si="59"/>
        <v>26.8181818181818</v>
      </c>
      <c r="I179" s="219">
        <f t="shared" si="60"/>
        <v>1.04609929078014</v>
      </c>
      <c r="J179" s="231">
        <f t="shared" si="61"/>
        <v>7</v>
      </c>
      <c r="K179" s="43">
        <f t="shared" si="78"/>
        <v>1248</v>
      </c>
      <c r="L179" s="43">
        <f t="shared" si="62"/>
        <v>7</v>
      </c>
      <c r="M179" s="228">
        <v>2012304</v>
      </c>
      <c r="N179" s="228" t="s">
        <v>409</v>
      </c>
      <c r="O179" s="233">
        <v>590</v>
      </c>
      <c r="P179">
        <f t="shared" si="63"/>
        <v>7</v>
      </c>
      <c r="Q179">
        <f t="shared" si="69"/>
        <v>0</v>
      </c>
      <c r="T179" s="220">
        <v>22002</v>
      </c>
      <c r="U179">
        <f t="shared" si="64"/>
        <v>0</v>
      </c>
      <c r="V179">
        <f t="shared" si="65"/>
        <v>0</v>
      </c>
      <c r="W179">
        <f t="shared" si="70"/>
        <v>0</v>
      </c>
      <c r="Y179">
        <f t="shared" si="66"/>
        <v>0</v>
      </c>
      <c r="AB179" s="228">
        <v>2012599</v>
      </c>
      <c r="AC179">
        <f t="shared" si="67"/>
        <v>0</v>
      </c>
      <c r="AD179">
        <f t="shared" si="68"/>
        <v>0</v>
      </c>
      <c r="AE179">
        <f t="shared" si="71"/>
        <v>0</v>
      </c>
      <c r="AG179" s="237">
        <v>2012302</v>
      </c>
      <c r="AH179" s="247" t="s">
        <v>197</v>
      </c>
      <c r="AI179" s="233">
        <v>0</v>
      </c>
      <c r="AJ179" s="248">
        <f t="shared" si="73"/>
        <v>0</v>
      </c>
      <c r="AK179" s="246">
        <f t="shared" si="74"/>
        <v>0</v>
      </c>
      <c r="AL179" s="240">
        <v>2012303</v>
      </c>
      <c r="AM179" s="240" t="s">
        <v>198</v>
      </c>
      <c r="AN179" s="249">
        <v>0</v>
      </c>
      <c r="AO179" s="249">
        <v>0</v>
      </c>
      <c r="AP179" s="256">
        <f t="shared" si="55"/>
        <v>0</v>
      </c>
      <c r="AQ179" s="257">
        <f t="shared" si="56"/>
        <v>0</v>
      </c>
      <c r="AR179">
        <f t="shared" si="72"/>
        <v>7</v>
      </c>
    </row>
    <row r="180" hidden="1" spans="1:44">
      <c r="A180" s="220">
        <v>2012350</v>
      </c>
      <c r="B180" s="220" t="s">
        <v>212</v>
      </c>
      <c r="C180" s="216">
        <f t="shared" si="57"/>
        <v>0</v>
      </c>
      <c r="D180" s="221">
        <v>0</v>
      </c>
      <c r="E180" s="222">
        <v>0</v>
      </c>
      <c r="F180" s="223">
        <v>0</v>
      </c>
      <c r="G180" s="219">
        <f t="shared" si="58"/>
        <v>0</v>
      </c>
      <c r="H180" s="219">
        <f t="shared" si="59"/>
        <v>0</v>
      </c>
      <c r="I180" s="219">
        <f t="shared" si="60"/>
        <v>0</v>
      </c>
      <c r="J180" s="231">
        <f t="shared" si="61"/>
        <v>7</v>
      </c>
      <c r="K180" s="43">
        <f t="shared" si="78"/>
        <v>0</v>
      </c>
      <c r="L180" s="43">
        <f t="shared" si="62"/>
        <v>7</v>
      </c>
      <c r="M180" s="228">
        <v>2012350</v>
      </c>
      <c r="N180" s="228" t="s">
        <v>213</v>
      </c>
      <c r="O180" s="233">
        <v>0</v>
      </c>
      <c r="P180">
        <f t="shared" si="63"/>
        <v>7</v>
      </c>
      <c r="Q180">
        <f t="shared" si="69"/>
        <v>0</v>
      </c>
      <c r="T180" s="220">
        <v>22003</v>
      </c>
      <c r="U180">
        <f t="shared" si="64"/>
        <v>0</v>
      </c>
      <c r="V180">
        <f t="shared" si="65"/>
        <v>0</v>
      </c>
      <c r="W180">
        <f t="shared" si="70"/>
        <v>0</v>
      </c>
      <c r="Y180">
        <f t="shared" si="66"/>
        <v>0</v>
      </c>
      <c r="AB180" s="228">
        <v>2012601</v>
      </c>
      <c r="AC180">
        <f t="shared" si="67"/>
        <v>0</v>
      </c>
      <c r="AD180">
        <f t="shared" si="68"/>
        <v>0</v>
      </c>
      <c r="AE180">
        <f t="shared" si="71"/>
        <v>0</v>
      </c>
      <c r="AG180" s="237">
        <v>2012303</v>
      </c>
      <c r="AH180" s="247" t="s">
        <v>199</v>
      </c>
      <c r="AI180" s="233">
        <v>0</v>
      </c>
      <c r="AJ180" s="248">
        <f t="shared" si="73"/>
        <v>0</v>
      </c>
      <c r="AK180" s="246">
        <f t="shared" si="74"/>
        <v>0</v>
      </c>
      <c r="AL180" s="240">
        <v>2012304</v>
      </c>
      <c r="AM180" s="241" t="s">
        <v>408</v>
      </c>
      <c r="AN180" s="242">
        <v>22</v>
      </c>
      <c r="AO180" s="242">
        <v>564</v>
      </c>
      <c r="AP180" s="256">
        <f t="shared" si="55"/>
        <v>542</v>
      </c>
      <c r="AQ180" s="257">
        <f t="shared" si="56"/>
        <v>24.6363636363636</v>
      </c>
      <c r="AR180">
        <f t="shared" si="72"/>
        <v>7</v>
      </c>
    </row>
    <row r="181" customHeight="1" spans="1:44">
      <c r="A181" s="215">
        <v>2012399</v>
      </c>
      <c r="B181" s="215" t="s">
        <v>410</v>
      </c>
      <c r="C181" s="216">
        <f t="shared" si="57"/>
        <v>235</v>
      </c>
      <c r="D181" s="217">
        <v>63</v>
      </c>
      <c r="E181" s="217">
        <v>195</v>
      </c>
      <c r="F181" s="218">
        <v>202</v>
      </c>
      <c r="G181" s="219">
        <f t="shared" si="58"/>
        <v>-0.140425531914894</v>
      </c>
      <c r="H181" s="219">
        <f t="shared" si="59"/>
        <v>3.20634920634921</v>
      </c>
      <c r="I181" s="219">
        <f t="shared" si="60"/>
        <v>1.03589743589744</v>
      </c>
      <c r="J181" s="231">
        <f t="shared" si="61"/>
        <v>7</v>
      </c>
      <c r="K181" s="43">
        <f t="shared" si="78"/>
        <v>695</v>
      </c>
      <c r="L181" s="43">
        <f t="shared" si="62"/>
        <v>7</v>
      </c>
      <c r="M181" s="228">
        <v>2012399</v>
      </c>
      <c r="N181" s="228" t="s">
        <v>411</v>
      </c>
      <c r="O181" s="233">
        <v>202</v>
      </c>
      <c r="P181">
        <f t="shared" si="63"/>
        <v>7</v>
      </c>
      <c r="Q181">
        <f t="shared" si="69"/>
        <v>0</v>
      </c>
      <c r="T181" s="220">
        <v>22004</v>
      </c>
      <c r="U181">
        <f t="shared" si="64"/>
        <v>163</v>
      </c>
      <c r="V181">
        <f t="shared" si="65"/>
        <v>163</v>
      </c>
      <c r="W181">
        <f t="shared" si="70"/>
        <v>0</v>
      </c>
      <c r="Y181">
        <f t="shared" si="66"/>
        <v>0</v>
      </c>
      <c r="AB181" s="228">
        <v>2012602</v>
      </c>
      <c r="AC181">
        <f t="shared" si="67"/>
        <v>0</v>
      </c>
      <c r="AD181">
        <f t="shared" si="68"/>
        <v>0</v>
      </c>
      <c r="AE181">
        <f t="shared" si="71"/>
        <v>0</v>
      </c>
      <c r="AG181" s="237">
        <v>2012304</v>
      </c>
      <c r="AH181" s="247" t="s">
        <v>409</v>
      </c>
      <c r="AI181" s="233">
        <v>72</v>
      </c>
      <c r="AJ181" s="248">
        <f t="shared" si="73"/>
        <v>72</v>
      </c>
      <c r="AK181" s="246">
        <f t="shared" si="74"/>
        <v>0</v>
      </c>
      <c r="AL181" s="240">
        <v>2012350</v>
      </c>
      <c r="AM181" s="240" t="s">
        <v>212</v>
      </c>
      <c r="AN181" s="249">
        <v>0</v>
      </c>
      <c r="AO181" s="249">
        <v>0</v>
      </c>
      <c r="AP181" s="256">
        <f t="shared" si="55"/>
        <v>0</v>
      </c>
      <c r="AQ181" s="257">
        <f t="shared" si="56"/>
        <v>0</v>
      </c>
      <c r="AR181">
        <f t="shared" si="72"/>
        <v>7</v>
      </c>
    </row>
    <row r="182" hidden="1" customHeight="1" spans="1:44">
      <c r="A182" s="215">
        <v>20124</v>
      </c>
      <c r="B182" s="215" t="s">
        <v>412</v>
      </c>
      <c r="C182" s="216">
        <f t="shared" si="57"/>
        <v>29</v>
      </c>
      <c r="D182" s="217">
        <v>40</v>
      </c>
      <c r="E182" s="217">
        <v>39</v>
      </c>
      <c r="F182" s="218">
        <v>39</v>
      </c>
      <c r="G182" s="219">
        <f t="shared" si="58"/>
        <v>0.344827586206897</v>
      </c>
      <c r="H182" s="219">
        <f t="shared" si="59"/>
        <v>0.975</v>
      </c>
      <c r="I182" s="219">
        <f t="shared" si="60"/>
        <v>1</v>
      </c>
      <c r="J182" s="231">
        <f t="shared" si="61"/>
        <v>5</v>
      </c>
      <c r="K182" s="43">
        <f t="shared" si="78"/>
        <v>147</v>
      </c>
      <c r="L182" s="43">
        <f t="shared" si="62"/>
        <v>5</v>
      </c>
      <c r="M182" s="228">
        <v>20124</v>
      </c>
      <c r="N182" s="229" t="s">
        <v>413</v>
      </c>
      <c r="O182" s="232">
        <f>SUM(O183:O188)</f>
        <v>39</v>
      </c>
      <c r="P182">
        <f t="shared" si="63"/>
        <v>5</v>
      </c>
      <c r="Q182">
        <f t="shared" si="69"/>
        <v>201</v>
      </c>
      <c r="T182" s="220">
        <v>22005</v>
      </c>
      <c r="U182">
        <f t="shared" si="64"/>
        <v>56</v>
      </c>
      <c r="V182">
        <f t="shared" si="65"/>
        <v>56</v>
      </c>
      <c r="W182">
        <f t="shared" si="70"/>
        <v>0</v>
      </c>
      <c r="Y182">
        <f t="shared" si="66"/>
        <v>0</v>
      </c>
      <c r="AB182" s="228">
        <v>2012603</v>
      </c>
      <c r="AC182">
        <f t="shared" si="67"/>
        <v>0</v>
      </c>
      <c r="AD182">
        <f t="shared" si="68"/>
        <v>0</v>
      </c>
      <c r="AE182">
        <f t="shared" si="71"/>
        <v>0</v>
      </c>
      <c r="AG182" s="237">
        <v>2012350</v>
      </c>
      <c r="AH182" s="247" t="s">
        <v>213</v>
      </c>
      <c r="AI182" s="233">
        <v>0</v>
      </c>
      <c r="AJ182" s="248">
        <f t="shared" si="73"/>
        <v>0</v>
      </c>
      <c r="AK182" s="246">
        <f t="shared" si="74"/>
        <v>0</v>
      </c>
      <c r="AL182" s="240">
        <v>2012399</v>
      </c>
      <c r="AM182" s="241" t="s">
        <v>410</v>
      </c>
      <c r="AN182" s="242">
        <v>63</v>
      </c>
      <c r="AO182" s="242">
        <v>195</v>
      </c>
      <c r="AP182" s="256">
        <f t="shared" si="55"/>
        <v>132</v>
      </c>
      <c r="AQ182" s="257">
        <f t="shared" si="56"/>
        <v>2.0952380952381</v>
      </c>
      <c r="AR182">
        <f t="shared" si="72"/>
        <v>7</v>
      </c>
    </row>
    <row r="183" customHeight="1" spans="1:44">
      <c r="A183" s="220">
        <v>2012401</v>
      </c>
      <c r="B183" s="220" t="s">
        <v>194</v>
      </c>
      <c r="C183" s="216">
        <f t="shared" si="57"/>
        <v>0</v>
      </c>
      <c r="D183" s="224">
        <v>0</v>
      </c>
      <c r="E183" s="217">
        <v>38</v>
      </c>
      <c r="F183" s="218">
        <v>38</v>
      </c>
      <c r="G183" s="219"/>
      <c r="H183" s="219"/>
      <c r="I183" s="219">
        <f t="shared" si="60"/>
        <v>1</v>
      </c>
      <c r="J183" s="231">
        <f t="shared" si="61"/>
        <v>7</v>
      </c>
      <c r="K183" s="43">
        <f t="shared" ref="K183:K189" si="79">SUM(C183:F183)</f>
        <v>76</v>
      </c>
      <c r="L183" s="43">
        <f t="shared" si="62"/>
        <v>7</v>
      </c>
      <c r="M183" s="228">
        <v>2012401</v>
      </c>
      <c r="N183" s="228" t="s">
        <v>195</v>
      </c>
      <c r="O183" s="233">
        <v>38</v>
      </c>
      <c r="P183">
        <f t="shared" si="63"/>
        <v>7</v>
      </c>
      <c r="Q183">
        <f t="shared" si="69"/>
        <v>0</v>
      </c>
      <c r="T183" s="220">
        <v>22099</v>
      </c>
      <c r="U183">
        <f t="shared" si="64"/>
        <v>0</v>
      </c>
      <c r="V183">
        <f t="shared" si="65"/>
        <v>0</v>
      </c>
      <c r="W183">
        <f t="shared" si="70"/>
        <v>0</v>
      </c>
      <c r="Y183">
        <f t="shared" si="66"/>
        <v>0</v>
      </c>
      <c r="AB183" s="228">
        <v>2012604</v>
      </c>
      <c r="AC183">
        <f t="shared" si="67"/>
        <v>178</v>
      </c>
      <c r="AD183">
        <f t="shared" si="68"/>
        <v>178</v>
      </c>
      <c r="AE183">
        <f t="shared" si="71"/>
        <v>0</v>
      </c>
      <c r="AG183" s="237">
        <v>2012399</v>
      </c>
      <c r="AH183" s="247" t="s">
        <v>411</v>
      </c>
      <c r="AI183" s="233">
        <v>235</v>
      </c>
      <c r="AJ183" s="248">
        <f t="shared" si="73"/>
        <v>235</v>
      </c>
      <c r="AK183" s="246">
        <f t="shared" si="74"/>
        <v>0</v>
      </c>
      <c r="AL183" s="240">
        <v>20124</v>
      </c>
      <c r="AM183" s="241" t="s">
        <v>412</v>
      </c>
      <c r="AN183" s="242">
        <v>40</v>
      </c>
      <c r="AO183" s="242">
        <v>39</v>
      </c>
      <c r="AP183" s="256">
        <f t="shared" si="55"/>
        <v>-1</v>
      </c>
      <c r="AQ183" s="257">
        <f t="shared" si="56"/>
        <v>-0.025</v>
      </c>
      <c r="AR183">
        <f t="shared" si="72"/>
        <v>5</v>
      </c>
    </row>
    <row r="184" customHeight="1" spans="1:44">
      <c r="A184" s="215">
        <v>2012402</v>
      </c>
      <c r="B184" s="215" t="s">
        <v>196</v>
      </c>
      <c r="C184" s="216">
        <f t="shared" si="57"/>
        <v>8</v>
      </c>
      <c r="D184" s="217">
        <v>39</v>
      </c>
      <c r="E184" s="217">
        <v>0</v>
      </c>
      <c r="F184" s="218">
        <v>0</v>
      </c>
      <c r="G184" s="219">
        <f t="shared" si="58"/>
        <v>0</v>
      </c>
      <c r="H184" s="219">
        <f t="shared" si="59"/>
        <v>0</v>
      </c>
      <c r="I184" s="219">
        <f t="shared" si="60"/>
        <v>0</v>
      </c>
      <c r="J184" s="231">
        <f t="shared" si="61"/>
        <v>7</v>
      </c>
      <c r="K184" s="43">
        <f t="shared" si="79"/>
        <v>47</v>
      </c>
      <c r="L184" s="43">
        <f t="shared" si="62"/>
        <v>7</v>
      </c>
      <c r="M184" s="228">
        <v>2012402</v>
      </c>
      <c r="N184" s="228" t="s">
        <v>197</v>
      </c>
      <c r="O184" s="233">
        <v>0</v>
      </c>
      <c r="P184">
        <f t="shared" si="63"/>
        <v>7</v>
      </c>
      <c r="Q184">
        <f t="shared" si="69"/>
        <v>0</v>
      </c>
      <c r="T184" s="220">
        <v>22101</v>
      </c>
      <c r="U184">
        <f t="shared" si="64"/>
        <v>2555</v>
      </c>
      <c r="V184">
        <f t="shared" si="65"/>
        <v>2555</v>
      </c>
      <c r="W184">
        <f t="shared" si="70"/>
        <v>0</v>
      </c>
      <c r="Y184">
        <f t="shared" si="66"/>
        <v>0</v>
      </c>
      <c r="AB184" s="228">
        <v>2012699</v>
      </c>
      <c r="AC184">
        <f t="shared" si="67"/>
        <v>0</v>
      </c>
      <c r="AD184">
        <f t="shared" si="68"/>
        <v>0</v>
      </c>
      <c r="AE184">
        <f t="shared" si="71"/>
        <v>0</v>
      </c>
      <c r="AG184" s="237">
        <v>20124</v>
      </c>
      <c r="AH184" s="238" t="s">
        <v>413</v>
      </c>
      <c r="AI184" s="232">
        <f>SUM(AI185:AI190)</f>
        <v>29</v>
      </c>
      <c r="AJ184" s="239">
        <f t="shared" si="73"/>
        <v>29</v>
      </c>
      <c r="AK184" s="246">
        <f t="shared" si="74"/>
        <v>0</v>
      </c>
      <c r="AL184" s="240">
        <v>2012401</v>
      </c>
      <c r="AM184" s="241" t="s">
        <v>194</v>
      </c>
      <c r="AN184" s="242">
        <v>0</v>
      </c>
      <c r="AO184" s="242">
        <v>38</v>
      </c>
      <c r="AP184" s="256">
        <f t="shared" si="55"/>
        <v>38</v>
      </c>
      <c r="AQ184" s="257">
        <f t="shared" si="56"/>
        <v>0</v>
      </c>
      <c r="AR184">
        <f t="shared" si="72"/>
        <v>7</v>
      </c>
    </row>
    <row r="185" hidden="1" spans="1:44">
      <c r="A185" s="220">
        <v>2012403</v>
      </c>
      <c r="B185" s="220" t="s">
        <v>198</v>
      </c>
      <c r="C185" s="216">
        <f t="shared" si="57"/>
        <v>0</v>
      </c>
      <c r="D185" s="221">
        <v>0</v>
      </c>
      <c r="E185" s="222">
        <v>0</v>
      </c>
      <c r="F185" s="223">
        <v>0</v>
      </c>
      <c r="G185" s="219">
        <f t="shared" si="58"/>
        <v>0</v>
      </c>
      <c r="H185" s="219">
        <f t="shared" si="59"/>
        <v>0</v>
      </c>
      <c r="I185" s="219">
        <f t="shared" si="60"/>
        <v>0</v>
      </c>
      <c r="J185" s="231">
        <f t="shared" si="61"/>
        <v>7</v>
      </c>
      <c r="K185" s="43">
        <f t="shared" si="79"/>
        <v>0</v>
      </c>
      <c r="L185" s="43">
        <f t="shared" si="62"/>
        <v>7</v>
      </c>
      <c r="M185" s="228">
        <v>2012403</v>
      </c>
      <c r="N185" s="228" t="s">
        <v>199</v>
      </c>
      <c r="O185" s="233">
        <v>0</v>
      </c>
      <c r="P185">
        <f t="shared" si="63"/>
        <v>7</v>
      </c>
      <c r="Q185">
        <f t="shared" si="69"/>
        <v>0</v>
      </c>
      <c r="T185" s="220">
        <v>22102</v>
      </c>
      <c r="U185">
        <f t="shared" si="64"/>
        <v>5120</v>
      </c>
      <c r="V185">
        <f t="shared" si="65"/>
        <v>5120</v>
      </c>
      <c r="W185">
        <f t="shared" si="70"/>
        <v>0</v>
      </c>
      <c r="Y185">
        <f t="shared" si="66"/>
        <v>0</v>
      </c>
      <c r="AB185" s="228">
        <v>2012801</v>
      </c>
      <c r="AC185">
        <f t="shared" si="67"/>
        <v>278</v>
      </c>
      <c r="AD185">
        <f t="shared" si="68"/>
        <v>278</v>
      </c>
      <c r="AE185">
        <f t="shared" si="71"/>
        <v>0</v>
      </c>
      <c r="AG185" s="237">
        <v>2012401</v>
      </c>
      <c r="AH185" s="247" t="s">
        <v>195</v>
      </c>
      <c r="AI185" s="233">
        <v>0</v>
      </c>
      <c r="AJ185" s="248">
        <f t="shared" si="73"/>
        <v>0</v>
      </c>
      <c r="AK185" s="246">
        <f t="shared" si="74"/>
        <v>0</v>
      </c>
      <c r="AL185" s="240">
        <v>2012402</v>
      </c>
      <c r="AM185" s="241" t="s">
        <v>196</v>
      </c>
      <c r="AN185" s="242">
        <v>39</v>
      </c>
      <c r="AO185" s="242">
        <v>0</v>
      </c>
      <c r="AP185" s="256">
        <f t="shared" si="55"/>
        <v>-39</v>
      </c>
      <c r="AQ185" s="257">
        <f t="shared" si="56"/>
        <v>-1</v>
      </c>
      <c r="AR185">
        <f t="shared" si="72"/>
        <v>7</v>
      </c>
    </row>
    <row r="186" customHeight="1" spans="1:44">
      <c r="A186" s="215">
        <v>2012404</v>
      </c>
      <c r="B186" s="215" t="s">
        <v>414</v>
      </c>
      <c r="C186" s="216">
        <f t="shared" si="57"/>
        <v>21</v>
      </c>
      <c r="D186" s="217">
        <v>1</v>
      </c>
      <c r="E186" s="217">
        <v>0</v>
      </c>
      <c r="F186" s="218">
        <v>0</v>
      </c>
      <c r="G186" s="219">
        <f t="shared" si="58"/>
        <v>0</v>
      </c>
      <c r="H186" s="219">
        <f t="shared" si="59"/>
        <v>0</v>
      </c>
      <c r="I186" s="219">
        <f t="shared" si="60"/>
        <v>0</v>
      </c>
      <c r="J186" s="231">
        <f t="shared" si="61"/>
        <v>7</v>
      </c>
      <c r="K186" s="43">
        <f t="shared" si="79"/>
        <v>22</v>
      </c>
      <c r="L186" s="43">
        <f t="shared" si="62"/>
        <v>7</v>
      </c>
      <c r="M186" s="228">
        <v>2012404</v>
      </c>
      <c r="N186" s="228" t="s">
        <v>415</v>
      </c>
      <c r="O186" s="233">
        <v>0</v>
      </c>
      <c r="P186">
        <f t="shared" si="63"/>
        <v>7</v>
      </c>
      <c r="Q186">
        <f t="shared" si="69"/>
        <v>0</v>
      </c>
      <c r="T186" s="220">
        <v>22103</v>
      </c>
      <c r="U186">
        <f t="shared" si="64"/>
        <v>0</v>
      </c>
      <c r="V186">
        <f t="shared" si="65"/>
        <v>0</v>
      </c>
      <c r="W186">
        <f t="shared" si="70"/>
        <v>0</v>
      </c>
      <c r="Y186">
        <f t="shared" si="66"/>
        <v>0</v>
      </c>
      <c r="AB186" s="228">
        <v>2012802</v>
      </c>
      <c r="AC186">
        <f t="shared" si="67"/>
        <v>1</v>
      </c>
      <c r="AD186">
        <f t="shared" si="68"/>
        <v>1</v>
      </c>
      <c r="AE186">
        <f t="shared" si="71"/>
        <v>0</v>
      </c>
      <c r="AG186" s="237">
        <v>2012402</v>
      </c>
      <c r="AH186" s="247" t="s">
        <v>197</v>
      </c>
      <c r="AI186" s="233">
        <v>8</v>
      </c>
      <c r="AJ186" s="248">
        <f t="shared" si="73"/>
        <v>8</v>
      </c>
      <c r="AK186" s="246">
        <f t="shared" si="74"/>
        <v>0</v>
      </c>
      <c r="AL186" s="240">
        <v>2012403</v>
      </c>
      <c r="AM186" s="240" t="s">
        <v>198</v>
      </c>
      <c r="AN186" s="249">
        <v>0</v>
      </c>
      <c r="AO186" s="249">
        <v>0</v>
      </c>
      <c r="AP186" s="256">
        <f t="shared" si="55"/>
        <v>0</v>
      </c>
      <c r="AQ186" s="257">
        <f t="shared" si="56"/>
        <v>0</v>
      </c>
      <c r="AR186">
        <f t="shared" si="72"/>
        <v>7</v>
      </c>
    </row>
    <row r="187" hidden="1" spans="1:44">
      <c r="A187" s="220">
        <v>2012450</v>
      </c>
      <c r="B187" s="220" t="s">
        <v>212</v>
      </c>
      <c r="C187" s="216">
        <f t="shared" si="57"/>
        <v>0</v>
      </c>
      <c r="D187" s="221">
        <v>0</v>
      </c>
      <c r="E187" s="222">
        <v>0</v>
      </c>
      <c r="F187" s="223">
        <v>0</v>
      </c>
      <c r="G187" s="219">
        <f t="shared" si="58"/>
        <v>0</v>
      </c>
      <c r="H187" s="219">
        <f t="shared" si="59"/>
        <v>0</v>
      </c>
      <c r="I187" s="219">
        <f t="shared" si="60"/>
        <v>0</v>
      </c>
      <c r="J187" s="231">
        <f t="shared" si="61"/>
        <v>7</v>
      </c>
      <c r="K187" s="43">
        <f t="shared" si="79"/>
        <v>0</v>
      </c>
      <c r="L187" s="43">
        <f t="shared" si="62"/>
        <v>7</v>
      </c>
      <c r="M187" s="228">
        <v>2012450</v>
      </c>
      <c r="N187" s="228" t="s">
        <v>213</v>
      </c>
      <c r="O187" s="233">
        <v>0</v>
      </c>
      <c r="P187">
        <f t="shared" si="63"/>
        <v>7</v>
      </c>
      <c r="Q187">
        <f t="shared" si="69"/>
        <v>0</v>
      </c>
      <c r="T187" s="220">
        <v>22201</v>
      </c>
      <c r="U187">
        <f t="shared" si="64"/>
        <v>350</v>
      </c>
      <c r="V187">
        <f t="shared" si="65"/>
        <v>350</v>
      </c>
      <c r="W187">
        <f t="shared" si="70"/>
        <v>0</v>
      </c>
      <c r="Y187">
        <f t="shared" si="66"/>
        <v>0</v>
      </c>
      <c r="AB187" s="228">
        <v>2012803</v>
      </c>
      <c r="AC187">
        <f t="shared" si="67"/>
        <v>0</v>
      </c>
      <c r="AD187">
        <f t="shared" si="68"/>
        <v>0</v>
      </c>
      <c r="AE187">
        <f t="shared" si="71"/>
        <v>0</v>
      </c>
      <c r="AG187" s="237">
        <v>2012403</v>
      </c>
      <c r="AH187" s="247" t="s">
        <v>199</v>
      </c>
      <c r="AI187" s="233">
        <v>0</v>
      </c>
      <c r="AJ187" s="248">
        <f t="shared" si="73"/>
        <v>0</v>
      </c>
      <c r="AK187" s="246">
        <f t="shared" si="74"/>
        <v>0</v>
      </c>
      <c r="AL187" s="240">
        <v>2012404</v>
      </c>
      <c r="AM187" s="241" t="s">
        <v>414</v>
      </c>
      <c r="AN187" s="242">
        <v>1</v>
      </c>
      <c r="AO187" s="242">
        <v>0</v>
      </c>
      <c r="AP187" s="256">
        <f t="shared" si="55"/>
        <v>-1</v>
      </c>
      <c r="AQ187" s="257">
        <f t="shared" si="56"/>
        <v>-1</v>
      </c>
      <c r="AR187">
        <f t="shared" si="72"/>
        <v>7</v>
      </c>
    </row>
    <row r="188" customHeight="1" spans="1:44">
      <c r="A188" s="215">
        <v>2012499</v>
      </c>
      <c r="B188" s="215" t="s">
        <v>416</v>
      </c>
      <c r="C188" s="216">
        <f t="shared" si="57"/>
        <v>0</v>
      </c>
      <c r="D188" s="217">
        <v>0</v>
      </c>
      <c r="E188" s="217">
        <v>1</v>
      </c>
      <c r="F188" s="218">
        <v>1</v>
      </c>
      <c r="G188" s="219"/>
      <c r="H188" s="219"/>
      <c r="I188" s="219">
        <f t="shared" si="60"/>
        <v>1</v>
      </c>
      <c r="J188" s="231">
        <f t="shared" si="61"/>
        <v>7</v>
      </c>
      <c r="K188" s="43">
        <f t="shared" si="79"/>
        <v>2</v>
      </c>
      <c r="L188" s="43">
        <f t="shared" si="62"/>
        <v>7</v>
      </c>
      <c r="M188" s="228">
        <v>2012499</v>
      </c>
      <c r="N188" s="228" t="s">
        <v>417</v>
      </c>
      <c r="O188" s="233">
        <v>1</v>
      </c>
      <c r="P188">
        <f t="shared" si="63"/>
        <v>7</v>
      </c>
      <c r="Q188">
        <f t="shared" si="69"/>
        <v>0</v>
      </c>
      <c r="T188" s="220">
        <v>22202</v>
      </c>
      <c r="U188">
        <f t="shared" si="64"/>
        <v>129</v>
      </c>
      <c r="V188">
        <f t="shared" si="65"/>
        <v>129</v>
      </c>
      <c r="W188">
        <f t="shared" si="70"/>
        <v>0</v>
      </c>
      <c r="Y188">
        <f t="shared" si="66"/>
        <v>0</v>
      </c>
      <c r="AB188" s="228">
        <v>2012804</v>
      </c>
      <c r="AC188">
        <f t="shared" si="67"/>
        <v>0</v>
      </c>
      <c r="AD188">
        <f t="shared" si="68"/>
        <v>0</v>
      </c>
      <c r="AE188">
        <f t="shared" si="71"/>
        <v>0</v>
      </c>
      <c r="AG188" s="237">
        <v>2012404</v>
      </c>
      <c r="AH188" s="247" t="s">
        <v>415</v>
      </c>
      <c r="AI188" s="233">
        <v>21</v>
      </c>
      <c r="AJ188" s="248">
        <f t="shared" si="73"/>
        <v>21</v>
      </c>
      <c r="AK188" s="246">
        <f t="shared" si="74"/>
        <v>0</v>
      </c>
      <c r="AL188" s="240">
        <v>2012450</v>
      </c>
      <c r="AM188" s="240" t="s">
        <v>212</v>
      </c>
      <c r="AN188" s="249">
        <v>0</v>
      </c>
      <c r="AO188" s="249">
        <v>0</v>
      </c>
      <c r="AP188" s="256">
        <f t="shared" si="55"/>
        <v>0</v>
      </c>
      <c r="AQ188" s="257">
        <f t="shared" si="56"/>
        <v>0</v>
      </c>
      <c r="AR188">
        <f t="shared" si="72"/>
        <v>7</v>
      </c>
    </row>
    <row r="189" hidden="1" customHeight="1" spans="1:44">
      <c r="A189" s="215">
        <v>20125</v>
      </c>
      <c r="B189" s="215" t="s">
        <v>418</v>
      </c>
      <c r="C189" s="216">
        <f t="shared" si="57"/>
        <v>4</v>
      </c>
      <c r="D189" s="217">
        <v>0</v>
      </c>
      <c r="E189" s="217">
        <v>0</v>
      </c>
      <c r="F189" s="218">
        <v>0</v>
      </c>
      <c r="G189" s="219">
        <f t="shared" si="58"/>
        <v>0</v>
      </c>
      <c r="H189" s="219">
        <f t="shared" si="59"/>
        <v>0</v>
      </c>
      <c r="I189" s="219">
        <f t="shared" si="60"/>
        <v>0</v>
      </c>
      <c r="J189" s="231">
        <f t="shared" si="61"/>
        <v>5</v>
      </c>
      <c r="K189" s="43">
        <f t="shared" si="79"/>
        <v>4</v>
      </c>
      <c r="L189" s="43">
        <f t="shared" si="62"/>
        <v>5</v>
      </c>
      <c r="M189" s="228">
        <v>20125</v>
      </c>
      <c r="N189" s="229" t="s">
        <v>419</v>
      </c>
      <c r="O189" s="232">
        <f>SUM(O190:O197)</f>
        <v>0</v>
      </c>
      <c r="P189">
        <f t="shared" si="63"/>
        <v>5</v>
      </c>
      <c r="Q189">
        <f t="shared" si="69"/>
        <v>201</v>
      </c>
      <c r="T189" s="220">
        <v>22203</v>
      </c>
      <c r="U189">
        <f t="shared" si="64"/>
        <v>0</v>
      </c>
      <c r="V189">
        <f t="shared" si="65"/>
        <v>0</v>
      </c>
      <c r="W189">
        <f t="shared" si="70"/>
        <v>0</v>
      </c>
      <c r="Y189">
        <f t="shared" si="66"/>
        <v>0</v>
      </c>
      <c r="AB189" s="228">
        <v>2012850</v>
      </c>
      <c r="AC189">
        <f t="shared" si="67"/>
        <v>0</v>
      </c>
      <c r="AD189">
        <f t="shared" si="68"/>
        <v>0</v>
      </c>
      <c r="AE189">
        <f t="shared" si="71"/>
        <v>0</v>
      </c>
      <c r="AG189" s="237">
        <v>2012450</v>
      </c>
      <c r="AH189" s="247" t="s">
        <v>213</v>
      </c>
      <c r="AI189" s="233">
        <v>0</v>
      </c>
      <c r="AJ189" s="248">
        <f t="shared" si="73"/>
        <v>0</v>
      </c>
      <c r="AK189" s="246">
        <f t="shared" si="74"/>
        <v>0</v>
      </c>
      <c r="AL189" s="240">
        <v>2012499</v>
      </c>
      <c r="AM189" s="241" t="s">
        <v>416</v>
      </c>
      <c r="AN189" s="242">
        <v>0</v>
      </c>
      <c r="AO189" s="242">
        <v>1</v>
      </c>
      <c r="AP189" s="256">
        <f t="shared" si="55"/>
        <v>1</v>
      </c>
      <c r="AQ189" s="257">
        <f t="shared" si="56"/>
        <v>0</v>
      </c>
      <c r="AR189">
        <f t="shared" si="72"/>
        <v>7</v>
      </c>
    </row>
    <row r="190" hidden="1" spans="1:44">
      <c r="A190" s="220">
        <v>2012501</v>
      </c>
      <c r="B190" s="220" t="s">
        <v>194</v>
      </c>
      <c r="C190" s="216">
        <f t="shared" si="57"/>
        <v>0</v>
      </c>
      <c r="D190" s="221">
        <v>0</v>
      </c>
      <c r="E190" s="222">
        <v>0</v>
      </c>
      <c r="F190" s="223">
        <v>0</v>
      </c>
      <c r="G190" s="219">
        <f t="shared" si="58"/>
        <v>0</v>
      </c>
      <c r="H190" s="219">
        <f t="shared" si="59"/>
        <v>0</v>
      </c>
      <c r="I190" s="219">
        <f t="shared" si="60"/>
        <v>0</v>
      </c>
      <c r="J190" s="231">
        <f t="shared" si="61"/>
        <v>7</v>
      </c>
      <c r="K190" s="43">
        <f t="shared" ref="K190:K197" si="80">SUM(C190:F190)</f>
        <v>0</v>
      </c>
      <c r="L190" s="43">
        <f t="shared" si="62"/>
        <v>7</v>
      </c>
      <c r="M190" s="228">
        <v>2012501</v>
      </c>
      <c r="N190" s="228" t="s">
        <v>195</v>
      </c>
      <c r="O190" s="233">
        <v>0</v>
      </c>
      <c r="P190">
        <f t="shared" si="63"/>
        <v>7</v>
      </c>
      <c r="Q190">
        <f t="shared" si="69"/>
        <v>0</v>
      </c>
      <c r="T190" s="220">
        <v>22204</v>
      </c>
      <c r="U190">
        <f t="shared" si="64"/>
        <v>104</v>
      </c>
      <c r="V190">
        <f t="shared" si="65"/>
        <v>104</v>
      </c>
      <c r="W190">
        <f t="shared" si="70"/>
        <v>0</v>
      </c>
      <c r="Y190">
        <f t="shared" si="66"/>
        <v>0</v>
      </c>
      <c r="AB190" s="228">
        <v>2012899</v>
      </c>
      <c r="AC190">
        <f t="shared" si="67"/>
        <v>3</v>
      </c>
      <c r="AD190">
        <f t="shared" si="68"/>
        <v>3</v>
      </c>
      <c r="AE190">
        <f t="shared" si="71"/>
        <v>0</v>
      </c>
      <c r="AG190" s="237">
        <v>2012499</v>
      </c>
      <c r="AH190" s="247" t="s">
        <v>417</v>
      </c>
      <c r="AI190" s="233">
        <v>0</v>
      </c>
      <c r="AJ190" s="248">
        <f t="shared" si="73"/>
        <v>0</v>
      </c>
      <c r="AK190" s="246">
        <f t="shared" si="74"/>
        <v>0</v>
      </c>
      <c r="AL190" s="240">
        <v>20125</v>
      </c>
      <c r="AM190" s="240" t="s">
        <v>418</v>
      </c>
      <c r="AN190" s="249">
        <v>0</v>
      </c>
      <c r="AO190" s="249">
        <v>0</v>
      </c>
      <c r="AP190" s="256">
        <f t="shared" si="55"/>
        <v>0</v>
      </c>
      <c r="AQ190" s="257">
        <f t="shared" si="56"/>
        <v>0</v>
      </c>
      <c r="AR190">
        <f t="shared" si="72"/>
        <v>5</v>
      </c>
    </row>
    <row r="191" customHeight="1" spans="1:44">
      <c r="A191" s="215">
        <v>2012502</v>
      </c>
      <c r="B191" s="215" t="s">
        <v>196</v>
      </c>
      <c r="C191" s="216">
        <f t="shared" si="57"/>
        <v>4</v>
      </c>
      <c r="D191" s="217">
        <v>0</v>
      </c>
      <c r="E191" s="217">
        <v>0</v>
      </c>
      <c r="F191" s="218">
        <v>0</v>
      </c>
      <c r="G191" s="219">
        <f t="shared" si="58"/>
        <v>0</v>
      </c>
      <c r="H191" s="219">
        <f t="shared" si="59"/>
        <v>0</v>
      </c>
      <c r="I191" s="219">
        <f t="shared" si="60"/>
        <v>0</v>
      </c>
      <c r="J191" s="231">
        <f t="shared" si="61"/>
        <v>7</v>
      </c>
      <c r="K191" s="43">
        <f t="shared" si="80"/>
        <v>4</v>
      </c>
      <c r="L191" s="43">
        <f t="shared" si="62"/>
        <v>7</v>
      </c>
      <c r="M191" s="228">
        <v>2012502</v>
      </c>
      <c r="N191" s="228" t="s">
        <v>197</v>
      </c>
      <c r="O191" s="233">
        <v>0</v>
      </c>
      <c r="P191">
        <f t="shared" si="63"/>
        <v>7</v>
      </c>
      <c r="Q191">
        <f t="shared" si="69"/>
        <v>0</v>
      </c>
      <c r="T191" s="220">
        <v>22205</v>
      </c>
      <c r="U191">
        <f t="shared" si="64"/>
        <v>0</v>
      </c>
      <c r="V191">
        <f t="shared" si="65"/>
        <v>0</v>
      </c>
      <c r="W191">
        <f t="shared" si="70"/>
        <v>0</v>
      </c>
      <c r="Y191">
        <f t="shared" si="66"/>
        <v>0</v>
      </c>
      <c r="AB191" s="228">
        <v>2012901</v>
      </c>
      <c r="AC191">
        <f t="shared" si="67"/>
        <v>1739</v>
      </c>
      <c r="AD191">
        <f t="shared" si="68"/>
        <v>1739</v>
      </c>
      <c r="AE191">
        <f t="shared" si="71"/>
        <v>0</v>
      </c>
      <c r="AG191" s="237">
        <v>20125</v>
      </c>
      <c r="AH191" s="238" t="s">
        <v>419</v>
      </c>
      <c r="AI191" s="232">
        <f>SUM(AI192:AI199)</f>
        <v>4</v>
      </c>
      <c r="AJ191" s="239">
        <f t="shared" si="73"/>
        <v>4</v>
      </c>
      <c r="AK191" s="246">
        <f t="shared" si="74"/>
        <v>0</v>
      </c>
      <c r="AL191" s="240">
        <v>2012501</v>
      </c>
      <c r="AM191" s="240" t="s">
        <v>194</v>
      </c>
      <c r="AN191" s="249">
        <v>0</v>
      </c>
      <c r="AO191" s="249">
        <v>0</v>
      </c>
      <c r="AP191" s="256">
        <f t="shared" si="55"/>
        <v>0</v>
      </c>
      <c r="AQ191" s="257">
        <f t="shared" si="56"/>
        <v>0</v>
      </c>
      <c r="AR191">
        <f t="shared" si="72"/>
        <v>7</v>
      </c>
    </row>
    <row r="192" hidden="1" spans="1:44">
      <c r="A192" s="220">
        <v>2012503</v>
      </c>
      <c r="B192" s="220" t="s">
        <v>198</v>
      </c>
      <c r="C192" s="216">
        <f t="shared" si="57"/>
        <v>0</v>
      </c>
      <c r="D192" s="221">
        <v>0</v>
      </c>
      <c r="E192" s="222">
        <v>0</v>
      </c>
      <c r="F192" s="223">
        <v>0</v>
      </c>
      <c r="G192" s="219">
        <f t="shared" si="58"/>
        <v>0</v>
      </c>
      <c r="H192" s="219">
        <f t="shared" si="59"/>
        <v>0</v>
      </c>
      <c r="I192" s="219">
        <f t="shared" si="60"/>
        <v>0</v>
      </c>
      <c r="J192" s="231">
        <f t="shared" si="61"/>
        <v>7</v>
      </c>
      <c r="K192" s="43">
        <f t="shared" si="80"/>
        <v>0</v>
      </c>
      <c r="L192" s="43">
        <f t="shared" si="62"/>
        <v>7</v>
      </c>
      <c r="M192" s="228">
        <v>2012503</v>
      </c>
      <c r="N192" s="228" t="s">
        <v>199</v>
      </c>
      <c r="O192" s="233">
        <v>0</v>
      </c>
      <c r="P192">
        <f t="shared" si="63"/>
        <v>7</v>
      </c>
      <c r="Q192">
        <f t="shared" si="69"/>
        <v>0</v>
      </c>
      <c r="T192" s="220">
        <v>22808</v>
      </c>
      <c r="U192">
        <f t="shared" si="64"/>
        <v>0</v>
      </c>
      <c r="V192">
        <f t="shared" si="65"/>
        <v>0</v>
      </c>
      <c r="W192">
        <f t="shared" si="70"/>
        <v>0</v>
      </c>
      <c r="Y192">
        <f t="shared" si="66"/>
        <v>0</v>
      </c>
      <c r="AB192" s="228">
        <v>2012902</v>
      </c>
      <c r="AC192">
        <f t="shared" si="67"/>
        <v>232</v>
      </c>
      <c r="AD192">
        <f t="shared" si="68"/>
        <v>232</v>
      </c>
      <c r="AE192">
        <f t="shared" si="71"/>
        <v>0</v>
      </c>
      <c r="AG192" s="237">
        <v>2012501</v>
      </c>
      <c r="AH192" s="247" t="s">
        <v>195</v>
      </c>
      <c r="AI192" s="233">
        <v>0</v>
      </c>
      <c r="AJ192" s="248">
        <f t="shared" si="73"/>
        <v>0</v>
      </c>
      <c r="AK192" s="246">
        <f t="shared" si="74"/>
        <v>0</v>
      </c>
      <c r="AL192" s="240">
        <v>2012502</v>
      </c>
      <c r="AM192" s="240" t="s">
        <v>196</v>
      </c>
      <c r="AN192" s="249">
        <v>0</v>
      </c>
      <c r="AO192" s="249">
        <v>0</v>
      </c>
      <c r="AP192" s="256">
        <f t="shared" si="55"/>
        <v>0</v>
      </c>
      <c r="AQ192" s="257">
        <f t="shared" si="56"/>
        <v>0</v>
      </c>
      <c r="AR192">
        <f t="shared" si="72"/>
        <v>7</v>
      </c>
    </row>
    <row r="193" hidden="1" spans="1:44">
      <c r="A193" s="220">
        <v>2012504</v>
      </c>
      <c r="B193" s="220" t="s">
        <v>420</v>
      </c>
      <c r="C193" s="216">
        <f t="shared" si="57"/>
        <v>0</v>
      </c>
      <c r="D193" s="221">
        <v>0</v>
      </c>
      <c r="E193" s="222">
        <v>0</v>
      </c>
      <c r="F193" s="223">
        <v>0</v>
      </c>
      <c r="G193" s="219">
        <f t="shared" si="58"/>
        <v>0</v>
      </c>
      <c r="H193" s="219">
        <f t="shared" si="59"/>
        <v>0</v>
      </c>
      <c r="I193" s="219">
        <f t="shared" si="60"/>
        <v>0</v>
      </c>
      <c r="J193" s="231">
        <f t="shared" si="61"/>
        <v>7</v>
      </c>
      <c r="K193" s="43">
        <f t="shared" si="80"/>
        <v>0</v>
      </c>
      <c r="L193" s="43">
        <f t="shared" si="62"/>
        <v>7</v>
      </c>
      <c r="M193" s="228">
        <v>2012504</v>
      </c>
      <c r="N193" s="228" t="s">
        <v>421</v>
      </c>
      <c r="O193" s="233">
        <v>0</v>
      </c>
      <c r="P193">
        <f t="shared" si="63"/>
        <v>7</v>
      </c>
      <c r="Q193">
        <f t="shared" si="69"/>
        <v>0</v>
      </c>
      <c r="T193" s="220">
        <v>22809</v>
      </c>
      <c r="U193">
        <f t="shared" si="64"/>
        <v>0</v>
      </c>
      <c r="V193">
        <f t="shared" si="65"/>
        <v>0</v>
      </c>
      <c r="W193">
        <f t="shared" si="70"/>
        <v>0</v>
      </c>
      <c r="Y193">
        <f t="shared" si="66"/>
        <v>0</v>
      </c>
      <c r="AB193" s="228">
        <v>2012903</v>
      </c>
      <c r="AC193">
        <f t="shared" si="67"/>
        <v>0</v>
      </c>
      <c r="AD193">
        <f t="shared" si="68"/>
        <v>0</v>
      </c>
      <c r="AE193">
        <f t="shared" si="71"/>
        <v>0</v>
      </c>
      <c r="AG193" s="237">
        <v>2012502</v>
      </c>
      <c r="AH193" s="247" t="s">
        <v>197</v>
      </c>
      <c r="AI193" s="233">
        <v>4</v>
      </c>
      <c r="AJ193" s="248">
        <f t="shared" si="73"/>
        <v>4</v>
      </c>
      <c r="AK193" s="246">
        <f t="shared" si="74"/>
        <v>0</v>
      </c>
      <c r="AL193" s="240">
        <v>2012503</v>
      </c>
      <c r="AM193" s="240" t="s">
        <v>198</v>
      </c>
      <c r="AN193" s="249">
        <v>0</v>
      </c>
      <c r="AO193" s="249">
        <v>0</v>
      </c>
      <c r="AP193" s="256">
        <f t="shared" si="55"/>
        <v>0</v>
      </c>
      <c r="AQ193" s="257">
        <f t="shared" si="56"/>
        <v>0</v>
      </c>
      <c r="AR193">
        <f t="shared" si="72"/>
        <v>7</v>
      </c>
    </row>
    <row r="194" hidden="1" spans="1:44">
      <c r="A194" s="220">
        <v>2012505</v>
      </c>
      <c r="B194" s="220" t="s">
        <v>422</v>
      </c>
      <c r="C194" s="216">
        <f t="shared" si="57"/>
        <v>0</v>
      </c>
      <c r="D194" s="221">
        <v>0</v>
      </c>
      <c r="E194" s="222">
        <v>0</v>
      </c>
      <c r="F194" s="223">
        <v>0</v>
      </c>
      <c r="G194" s="219">
        <f t="shared" si="58"/>
        <v>0</v>
      </c>
      <c r="H194" s="219">
        <f t="shared" si="59"/>
        <v>0</v>
      </c>
      <c r="I194" s="219">
        <f t="shared" si="60"/>
        <v>0</v>
      </c>
      <c r="J194" s="231">
        <f t="shared" si="61"/>
        <v>7</v>
      </c>
      <c r="K194" s="43">
        <f t="shared" si="80"/>
        <v>0</v>
      </c>
      <c r="L194" s="43">
        <f t="shared" si="62"/>
        <v>7</v>
      </c>
      <c r="M194" s="228">
        <v>2012505</v>
      </c>
      <c r="N194" s="228" t="s">
        <v>423</v>
      </c>
      <c r="O194" s="233">
        <v>0</v>
      </c>
      <c r="P194">
        <f t="shared" si="63"/>
        <v>7</v>
      </c>
      <c r="Q194">
        <f t="shared" si="69"/>
        <v>0</v>
      </c>
      <c r="T194" s="220">
        <v>22810</v>
      </c>
      <c r="U194">
        <f t="shared" si="64"/>
        <v>0</v>
      </c>
      <c r="V194">
        <f t="shared" si="65"/>
        <v>0</v>
      </c>
      <c r="W194">
        <f t="shared" si="70"/>
        <v>0</v>
      </c>
      <c r="Y194">
        <f t="shared" si="66"/>
        <v>0</v>
      </c>
      <c r="AB194" s="228">
        <v>2012904</v>
      </c>
      <c r="AC194">
        <f t="shared" si="67"/>
        <v>0</v>
      </c>
      <c r="AD194">
        <f t="shared" si="68"/>
        <v>0</v>
      </c>
      <c r="AE194">
        <f t="shared" si="71"/>
        <v>0</v>
      </c>
      <c r="AG194" s="237">
        <v>2012503</v>
      </c>
      <c r="AH194" s="247" t="s">
        <v>199</v>
      </c>
      <c r="AI194" s="233">
        <v>0</v>
      </c>
      <c r="AJ194" s="248">
        <f t="shared" si="73"/>
        <v>0</v>
      </c>
      <c r="AK194" s="246">
        <f t="shared" si="74"/>
        <v>0</v>
      </c>
      <c r="AL194" s="240">
        <v>2012504</v>
      </c>
      <c r="AM194" s="240" t="s">
        <v>420</v>
      </c>
      <c r="AN194" s="249">
        <v>0</v>
      </c>
      <c r="AO194" s="249">
        <v>0</v>
      </c>
      <c r="AP194" s="256">
        <f t="shared" si="55"/>
        <v>0</v>
      </c>
      <c r="AQ194" s="257">
        <f t="shared" si="56"/>
        <v>0</v>
      </c>
      <c r="AR194">
        <f t="shared" si="72"/>
        <v>7</v>
      </c>
    </row>
    <row r="195" hidden="1" spans="1:44">
      <c r="A195" s="220">
        <v>2012506</v>
      </c>
      <c r="B195" s="220" t="s">
        <v>424</v>
      </c>
      <c r="C195" s="216">
        <f t="shared" si="57"/>
        <v>0</v>
      </c>
      <c r="D195" s="221">
        <v>0</v>
      </c>
      <c r="E195" s="222">
        <v>0</v>
      </c>
      <c r="F195" s="223">
        <v>0</v>
      </c>
      <c r="G195" s="219">
        <f t="shared" si="58"/>
        <v>0</v>
      </c>
      <c r="H195" s="219">
        <f t="shared" si="59"/>
        <v>0</v>
      </c>
      <c r="I195" s="219">
        <f t="shared" si="60"/>
        <v>0</v>
      </c>
      <c r="J195" s="231">
        <f t="shared" si="61"/>
        <v>7</v>
      </c>
      <c r="K195" s="43">
        <f t="shared" si="80"/>
        <v>0</v>
      </c>
      <c r="L195" s="43">
        <f t="shared" si="62"/>
        <v>7</v>
      </c>
      <c r="M195" s="228">
        <v>2012506</v>
      </c>
      <c r="N195" s="228" t="s">
        <v>425</v>
      </c>
      <c r="O195" s="233">
        <v>0</v>
      </c>
      <c r="P195">
        <f t="shared" si="63"/>
        <v>7</v>
      </c>
      <c r="Q195">
        <f t="shared" si="69"/>
        <v>0</v>
      </c>
      <c r="T195" s="220">
        <v>22811</v>
      </c>
      <c r="U195">
        <f t="shared" si="64"/>
        <v>0</v>
      </c>
      <c r="V195">
        <f t="shared" si="65"/>
        <v>0</v>
      </c>
      <c r="W195">
        <f t="shared" si="70"/>
        <v>0</v>
      </c>
      <c r="Y195">
        <f t="shared" si="66"/>
        <v>0</v>
      </c>
      <c r="AB195" s="228">
        <v>2012905</v>
      </c>
      <c r="AC195">
        <f t="shared" si="67"/>
        <v>0</v>
      </c>
      <c r="AD195">
        <f t="shared" si="68"/>
        <v>0</v>
      </c>
      <c r="AE195">
        <f t="shared" si="71"/>
        <v>0</v>
      </c>
      <c r="AG195" s="237">
        <v>2012504</v>
      </c>
      <c r="AH195" s="247" t="s">
        <v>421</v>
      </c>
      <c r="AI195" s="233">
        <v>0</v>
      </c>
      <c r="AJ195" s="248">
        <f t="shared" si="73"/>
        <v>0</v>
      </c>
      <c r="AK195" s="246">
        <f t="shared" si="74"/>
        <v>0</v>
      </c>
      <c r="AL195" s="240">
        <v>2012505</v>
      </c>
      <c r="AM195" s="240" t="s">
        <v>422</v>
      </c>
      <c r="AN195" s="249">
        <v>0</v>
      </c>
      <c r="AO195" s="249">
        <v>0</v>
      </c>
      <c r="AP195" s="256">
        <f t="shared" si="55"/>
        <v>0</v>
      </c>
      <c r="AQ195" s="257">
        <f t="shared" si="56"/>
        <v>0</v>
      </c>
      <c r="AR195">
        <f t="shared" si="72"/>
        <v>7</v>
      </c>
    </row>
    <row r="196" hidden="1" spans="1:44">
      <c r="A196" s="220">
        <v>2012550</v>
      </c>
      <c r="B196" s="220" t="s">
        <v>212</v>
      </c>
      <c r="C196" s="216">
        <f t="shared" si="57"/>
        <v>0</v>
      </c>
      <c r="D196" s="221">
        <v>0</v>
      </c>
      <c r="E196" s="222">
        <v>0</v>
      </c>
      <c r="F196" s="223">
        <v>0</v>
      </c>
      <c r="G196" s="219">
        <f t="shared" si="58"/>
        <v>0</v>
      </c>
      <c r="H196" s="219">
        <f t="shared" si="59"/>
        <v>0</v>
      </c>
      <c r="I196" s="219">
        <f t="shared" si="60"/>
        <v>0</v>
      </c>
      <c r="J196" s="231">
        <f t="shared" si="61"/>
        <v>7</v>
      </c>
      <c r="K196" s="43">
        <f t="shared" si="80"/>
        <v>0</v>
      </c>
      <c r="L196" s="43">
        <f t="shared" si="62"/>
        <v>7</v>
      </c>
      <c r="M196" s="228">
        <v>2012550</v>
      </c>
      <c r="N196" s="228" t="s">
        <v>213</v>
      </c>
      <c r="O196" s="233">
        <v>0</v>
      </c>
      <c r="P196">
        <f t="shared" si="63"/>
        <v>7</v>
      </c>
      <c r="Q196">
        <f t="shared" si="69"/>
        <v>0</v>
      </c>
      <c r="T196" s="220">
        <v>22813</v>
      </c>
      <c r="U196">
        <f t="shared" si="64"/>
        <v>0</v>
      </c>
      <c r="V196">
        <f t="shared" si="65"/>
        <v>0</v>
      </c>
      <c r="W196">
        <f t="shared" si="70"/>
        <v>0</v>
      </c>
      <c r="Y196">
        <f t="shared" si="66"/>
        <v>0</v>
      </c>
      <c r="AB196" s="228">
        <v>2012950</v>
      </c>
      <c r="AC196">
        <f t="shared" si="67"/>
        <v>0</v>
      </c>
      <c r="AD196">
        <f t="shared" si="68"/>
        <v>0</v>
      </c>
      <c r="AE196">
        <f t="shared" si="71"/>
        <v>0</v>
      </c>
      <c r="AG196" s="237">
        <v>2012505</v>
      </c>
      <c r="AH196" s="247" t="s">
        <v>423</v>
      </c>
      <c r="AI196" s="233">
        <v>0</v>
      </c>
      <c r="AJ196" s="248">
        <f t="shared" si="73"/>
        <v>0</v>
      </c>
      <c r="AK196" s="246">
        <f t="shared" si="74"/>
        <v>0</v>
      </c>
      <c r="AL196" s="240">
        <v>2012506</v>
      </c>
      <c r="AM196" s="240" t="s">
        <v>424</v>
      </c>
      <c r="AN196" s="249">
        <v>0</v>
      </c>
      <c r="AO196" s="249">
        <v>0</v>
      </c>
      <c r="AP196" s="256">
        <f t="shared" si="55"/>
        <v>0</v>
      </c>
      <c r="AQ196" s="257">
        <f t="shared" si="56"/>
        <v>0</v>
      </c>
      <c r="AR196">
        <f t="shared" si="72"/>
        <v>7</v>
      </c>
    </row>
    <row r="197" hidden="1" spans="1:44">
      <c r="A197" s="215">
        <v>2012599</v>
      </c>
      <c r="B197" s="215" t="s">
        <v>426</v>
      </c>
      <c r="C197" s="216">
        <f t="shared" si="57"/>
        <v>0</v>
      </c>
      <c r="D197" s="222">
        <v>0</v>
      </c>
      <c r="E197" s="222">
        <v>0</v>
      </c>
      <c r="F197" s="223">
        <v>0</v>
      </c>
      <c r="G197" s="219">
        <f t="shared" si="58"/>
        <v>0</v>
      </c>
      <c r="H197" s="219">
        <f t="shared" si="59"/>
        <v>0</v>
      </c>
      <c r="I197" s="219">
        <f t="shared" si="60"/>
        <v>0</v>
      </c>
      <c r="J197" s="231">
        <f t="shared" si="61"/>
        <v>7</v>
      </c>
      <c r="K197" s="43">
        <f t="shared" si="80"/>
        <v>0</v>
      </c>
      <c r="L197" s="43">
        <f t="shared" si="62"/>
        <v>7</v>
      </c>
      <c r="M197" s="228">
        <v>2012599</v>
      </c>
      <c r="N197" s="228" t="s">
        <v>427</v>
      </c>
      <c r="O197" s="233">
        <v>0</v>
      </c>
      <c r="P197">
        <f t="shared" si="63"/>
        <v>7</v>
      </c>
      <c r="Q197">
        <f t="shared" si="69"/>
        <v>0</v>
      </c>
      <c r="T197" s="258">
        <v>22902</v>
      </c>
      <c r="U197">
        <f t="shared" si="64"/>
        <v>0</v>
      </c>
      <c r="V197">
        <f t="shared" si="65"/>
        <v>0</v>
      </c>
      <c r="W197">
        <f t="shared" si="70"/>
        <v>0</v>
      </c>
      <c r="Y197">
        <f t="shared" si="66"/>
        <v>0</v>
      </c>
      <c r="AB197" s="228">
        <v>2012999</v>
      </c>
      <c r="AC197">
        <f t="shared" si="67"/>
        <v>67</v>
      </c>
      <c r="AD197">
        <f t="shared" si="68"/>
        <v>67</v>
      </c>
      <c r="AE197">
        <f t="shared" si="71"/>
        <v>0</v>
      </c>
      <c r="AG197" s="237">
        <v>2012506</v>
      </c>
      <c r="AH197" s="247" t="s">
        <v>425</v>
      </c>
      <c r="AI197" s="233">
        <v>0</v>
      </c>
      <c r="AJ197" s="248">
        <f t="shared" si="73"/>
        <v>0</v>
      </c>
      <c r="AK197" s="246">
        <f t="shared" si="74"/>
        <v>0</v>
      </c>
      <c r="AL197" s="240">
        <v>2012550</v>
      </c>
      <c r="AM197" s="240" t="s">
        <v>212</v>
      </c>
      <c r="AN197" s="249">
        <v>0</v>
      </c>
      <c r="AO197" s="249">
        <v>0</v>
      </c>
      <c r="AP197" s="256">
        <f t="shared" si="55"/>
        <v>0</v>
      </c>
      <c r="AQ197" s="257">
        <f t="shared" si="56"/>
        <v>0</v>
      </c>
      <c r="AR197">
        <f t="shared" si="72"/>
        <v>7</v>
      </c>
    </row>
    <row r="198" hidden="1" customHeight="1" spans="1:44">
      <c r="A198" s="215">
        <v>20126</v>
      </c>
      <c r="B198" s="215" t="s">
        <v>428</v>
      </c>
      <c r="C198" s="216">
        <f t="shared" si="57"/>
        <v>263</v>
      </c>
      <c r="D198" s="217">
        <v>169</v>
      </c>
      <c r="E198" s="217">
        <v>185</v>
      </c>
      <c r="F198" s="218">
        <v>178</v>
      </c>
      <c r="G198" s="219">
        <f t="shared" si="58"/>
        <v>-0.32319391634981</v>
      </c>
      <c r="H198" s="219">
        <f t="shared" si="59"/>
        <v>1.05325443786982</v>
      </c>
      <c r="I198" s="219">
        <f t="shared" si="60"/>
        <v>0.962162162162162</v>
      </c>
      <c r="J198" s="231">
        <f t="shared" si="61"/>
        <v>5</v>
      </c>
      <c r="K198" s="43">
        <f t="shared" ref="K198:K204" si="81">SUM(C198:F198)</f>
        <v>795</v>
      </c>
      <c r="L198" s="43">
        <f t="shared" si="62"/>
        <v>5</v>
      </c>
      <c r="M198" s="228">
        <v>20126</v>
      </c>
      <c r="N198" s="229" t="s">
        <v>429</v>
      </c>
      <c r="O198" s="232">
        <f>SUM(O199:O203)</f>
        <v>178</v>
      </c>
      <c r="P198">
        <f t="shared" si="63"/>
        <v>5</v>
      </c>
      <c r="Q198">
        <f t="shared" si="69"/>
        <v>201</v>
      </c>
      <c r="T198" s="220">
        <v>22999</v>
      </c>
      <c r="U198">
        <f t="shared" si="64"/>
        <v>2445</v>
      </c>
      <c r="V198">
        <f t="shared" si="65"/>
        <v>2445</v>
      </c>
      <c r="W198">
        <f t="shared" si="70"/>
        <v>0</v>
      </c>
      <c r="Y198">
        <f t="shared" si="66"/>
        <v>0</v>
      </c>
      <c r="AB198" s="228">
        <v>2013101</v>
      </c>
      <c r="AC198">
        <f t="shared" si="67"/>
        <v>3586</v>
      </c>
      <c r="AD198">
        <f t="shared" si="68"/>
        <v>3586</v>
      </c>
      <c r="AE198">
        <f t="shared" si="71"/>
        <v>0</v>
      </c>
      <c r="AG198" s="237">
        <v>2012550</v>
      </c>
      <c r="AH198" s="247" t="s">
        <v>213</v>
      </c>
      <c r="AI198" s="233">
        <v>0</v>
      </c>
      <c r="AJ198" s="248">
        <f t="shared" si="73"/>
        <v>0</v>
      </c>
      <c r="AK198" s="246">
        <f t="shared" si="74"/>
        <v>0</v>
      </c>
      <c r="AL198" s="240">
        <v>2012599</v>
      </c>
      <c r="AM198" s="240" t="s">
        <v>426</v>
      </c>
      <c r="AN198" s="249">
        <v>0</v>
      </c>
      <c r="AO198" s="249">
        <v>0</v>
      </c>
      <c r="AP198" s="256">
        <f t="shared" ref="AP198:AP261" si="82">AO198-AN198</f>
        <v>0</v>
      </c>
      <c r="AQ198" s="257">
        <f t="shared" ref="AQ198:AQ261" si="83">IF(AN198&lt;&gt;0,AP198/AN198,)</f>
        <v>0</v>
      </c>
      <c r="AR198">
        <f t="shared" si="72"/>
        <v>7</v>
      </c>
    </row>
    <row r="199" customHeight="1" spans="1:44">
      <c r="A199" s="215">
        <v>2012601</v>
      </c>
      <c r="B199" s="215" t="s">
        <v>194</v>
      </c>
      <c r="C199" s="216">
        <f t="shared" ref="C199:C262" si="84">SUMIF(AG:AG,A199,AI:AI)</f>
        <v>6</v>
      </c>
      <c r="D199" s="217">
        <v>0</v>
      </c>
      <c r="E199" s="217">
        <v>0</v>
      </c>
      <c r="F199" s="218">
        <v>0</v>
      </c>
      <c r="G199" s="219">
        <f t="shared" ref="G199:G262" si="85">IF(F199&lt;&gt;0,F199/C199-1,)</f>
        <v>0</v>
      </c>
      <c r="H199" s="219">
        <f t="shared" ref="H199:H262" si="86">IF(F199&lt;&gt;0,F199/D199,)</f>
        <v>0</v>
      </c>
      <c r="I199" s="219">
        <f t="shared" ref="I199:I262" si="87">IF(F199&lt;&gt;0,F199/E199,)</f>
        <v>0</v>
      </c>
      <c r="J199" s="231">
        <f t="shared" ref="J199:J262" si="88">LEN(A199)</f>
        <v>7</v>
      </c>
      <c r="K199" s="43">
        <f t="shared" si="81"/>
        <v>6</v>
      </c>
      <c r="L199" s="43">
        <f t="shared" ref="L199:L262" si="89">LEN(A199)</f>
        <v>7</v>
      </c>
      <c r="M199" s="228">
        <v>2012601</v>
      </c>
      <c r="N199" s="228" t="s">
        <v>195</v>
      </c>
      <c r="O199" s="233">
        <v>0</v>
      </c>
      <c r="P199">
        <f t="shared" ref="P199:P262" si="90">LEN(M199)</f>
        <v>7</v>
      </c>
      <c r="Q199">
        <f t="shared" si="69"/>
        <v>0</v>
      </c>
      <c r="U199">
        <f t="shared" ref="U199:U262" si="91">SUMIF(A:A,T199,F:F)</f>
        <v>0</v>
      </c>
      <c r="V199">
        <f t="shared" ref="V199:V262" si="92">SUMIF(M:M,T199,O:O)</f>
        <v>0</v>
      </c>
      <c r="W199">
        <f t="shared" si="70"/>
        <v>0</v>
      </c>
      <c r="Y199">
        <f t="shared" ref="Y199:Y262" si="93">SUMIF(A:A,X199,F:F)</f>
        <v>0</v>
      </c>
      <c r="AB199" s="228">
        <v>2013102</v>
      </c>
      <c r="AC199">
        <f t="shared" ref="AC199:AC262" si="94">SUMIF(A:A,AB199,F:F)</f>
        <v>1614</v>
      </c>
      <c r="AD199">
        <f t="shared" ref="AD199:AD262" si="95">SUMIF(M:M,AB199,O:O)</f>
        <v>1614</v>
      </c>
      <c r="AE199">
        <f t="shared" si="71"/>
        <v>0</v>
      </c>
      <c r="AG199" s="237">
        <v>2012599</v>
      </c>
      <c r="AH199" s="247" t="s">
        <v>427</v>
      </c>
      <c r="AI199" s="233">
        <v>0</v>
      </c>
      <c r="AJ199" s="248">
        <f t="shared" si="73"/>
        <v>0</v>
      </c>
      <c r="AK199" s="246">
        <f t="shared" si="74"/>
        <v>0</v>
      </c>
      <c r="AL199" s="240">
        <v>20126</v>
      </c>
      <c r="AM199" s="241" t="s">
        <v>428</v>
      </c>
      <c r="AN199" s="242">
        <v>169</v>
      </c>
      <c r="AO199" s="242">
        <v>185</v>
      </c>
      <c r="AP199" s="256">
        <f t="shared" si="82"/>
        <v>16</v>
      </c>
      <c r="AQ199" s="257">
        <f t="shared" si="83"/>
        <v>0.0946745562130177</v>
      </c>
      <c r="AR199">
        <f t="shared" si="72"/>
        <v>5</v>
      </c>
    </row>
    <row r="200" customHeight="1" spans="1:44">
      <c r="A200" s="215">
        <v>2012602</v>
      </c>
      <c r="B200" s="215" t="s">
        <v>196</v>
      </c>
      <c r="C200" s="216">
        <f t="shared" si="84"/>
        <v>3</v>
      </c>
      <c r="D200" s="217">
        <v>1</v>
      </c>
      <c r="E200" s="217">
        <v>0</v>
      </c>
      <c r="F200" s="218">
        <v>0</v>
      </c>
      <c r="G200" s="219">
        <f t="shared" si="85"/>
        <v>0</v>
      </c>
      <c r="H200" s="219">
        <f t="shared" si="86"/>
        <v>0</v>
      </c>
      <c r="I200" s="219">
        <f t="shared" si="87"/>
        <v>0</v>
      </c>
      <c r="J200" s="231">
        <f t="shared" si="88"/>
        <v>7</v>
      </c>
      <c r="K200" s="43">
        <f t="shared" si="81"/>
        <v>4</v>
      </c>
      <c r="L200" s="43">
        <f t="shared" si="89"/>
        <v>7</v>
      </c>
      <c r="M200" s="228">
        <v>2012602</v>
      </c>
      <c r="N200" s="228" t="s">
        <v>197</v>
      </c>
      <c r="O200" s="233">
        <v>0</v>
      </c>
      <c r="P200">
        <f t="shared" si="90"/>
        <v>7</v>
      </c>
      <c r="Q200">
        <f t="shared" ref="Q200:Q263" si="96">IF(LEN(A200)=5,--LEFT(A200,3),)</f>
        <v>0</v>
      </c>
      <c r="U200">
        <f t="shared" si="91"/>
        <v>0</v>
      </c>
      <c r="V200">
        <f t="shared" si="92"/>
        <v>0</v>
      </c>
      <c r="W200">
        <f t="shared" ref="W200:W263" si="97">U200-V200</f>
        <v>0</v>
      </c>
      <c r="Y200">
        <f t="shared" si="93"/>
        <v>0</v>
      </c>
      <c r="AB200" s="228">
        <v>2013103</v>
      </c>
      <c r="AC200">
        <f t="shared" si="94"/>
        <v>0</v>
      </c>
      <c r="AD200">
        <f t="shared" si="95"/>
        <v>0</v>
      </c>
      <c r="AE200">
        <f t="shared" ref="AE200:AE263" si="98">AC200-AD200</f>
        <v>0</v>
      </c>
      <c r="AG200" s="237">
        <v>20126</v>
      </c>
      <c r="AH200" s="238" t="s">
        <v>429</v>
      </c>
      <c r="AI200" s="232">
        <f>SUM(AI201:AI205)</f>
        <v>263</v>
      </c>
      <c r="AJ200" s="239">
        <f t="shared" si="73"/>
        <v>263</v>
      </c>
      <c r="AK200" s="246">
        <f t="shared" si="74"/>
        <v>0</v>
      </c>
      <c r="AL200" s="240">
        <v>2012601</v>
      </c>
      <c r="AM200" s="240" t="s">
        <v>194</v>
      </c>
      <c r="AN200" s="249">
        <v>0</v>
      </c>
      <c r="AO200" s="249">
        <v>0</v>
      </c>
      <c r="AP200" s="256">
        <f t="shared" si="82"/>
        <v>0</v>
      </c>
      <c r="AQ200" s="257">
        <f t="shared" si="83"/>
        <v>0</v>
      </c>
      <c r="AR200">
        <f t="shared" ref="AR200:AR263" si="99">LEN(AL200)</f>
        <v>7</v>
      </c>
    </row>
    <row r="201" hidden="1" spans="1:44">
      <c r="A201" s="220">
        <v>2012603</v>
      </c>
      <c r="B201" s="220" t="s">
        <v>198</v>
      </c>
      <c r="C201" s="216">
        <f t="shared" si="84"/>
        <v>0</v>
      </c>
      <c r="D201" s="221">
        <v>0</v>
      </c>
      <c r="E201" s="222">
        <v>0</v>
      </c>
      <c r="F201" s="223">
        <v>0</v>
      </c>
      <c r="G201" s="219">
        <f t="shared" si="85"/>
        <v>0</v>
      </c>
      <c r="H201" s="219">
        <f t="shared" si="86"/>
        <v>0</v>
      </c>
      <c r="I201" s="219">
        <f t="shared" si="87"/>
        <v>0</v>
      </c>
      <c r="J201" s="231">
        <f t="shared" si="88"/>
        <v>7</v>
      </c>
      <c r="K201" s="43">
        <f t="shared" si="81"/>
        <v>0</v>
      </c>
      <c r="L201" s="43">
        <f t="shared" si="89"/>
        <v>7</v>
      </c>
      <c r="M201" s="228">
        <v>2012603</v>
      </c>
      <c r="N201" s="228" t="s">
        <v>199</v>
      </c>
      <c r="O201" s="233">
        <v>0</v>
      </c>
      <c r="P201">
        <f t="shared" si="90"/>
        <v>7</v>
      </c>
      <c r="Q201">
        <f t="shared" si="96"/>
        <v>0</v>
      </c>
      <c r="U201">
        <f t="shared" si="91"/>
        <v>0</v>
      </c>
      <c r="V201">
        <f t="shared" si="92"/>
        <v>0</v>
      </c>
      <c r="W201">
        <f t="shared" si="97"/>
        <v>0</v>
      </c>
      <c r="Y201">
        <f t="shared" si="93"/>
        <v>0</v>
      </c>
      <c r="AB201" s="228">
        <v>2013105</v>
      </c>
      <c r="AC201">
        <f t="shared" si="94"/>
        <v>0</v>
      </c>
      <c r="AD201">
        <f t="shared" si="95"/>
        <v>0</v>
      </c>
      <c r="AE201">
        <f t="shared" si="98"/>
        <v>0</v>
      </c>
      <c r="AG201" s="237">
        <v>2012601</v>
      </c>
      <c r="AH201" s="247" t="s">
        <v>195</v>
      </c>
      <c r="AI201" s="233">
        <v>6</v>
      </c>
      <c r="AJ201" s="248">
        <f t="shared" ref="AJ201:AJ264" si="100">SUMIF(A:A,AG201,C:C)</f>
        <v>6</v>
      </c>
      <c r="AK201" s="246">
        <f t="shared" ref="AK201:AK264" si="101">AI201-AJ201</f>
        <v>0</v>
      </c>
      <c r="AL201" s="240">
        <v>2012602</v>
      </c>
      <c r="AM201" s="241" t="s">
        <v>196</v>
      </c>
      <c r="AN201" s="242">
        <v>1</v>
      </c>
      <c r="AO201" s="242">
        <v>0</v>
      </c>
      <c r="AP201" s="256">
        <f t="shared" si="82"/>
        <v>-1</v>
      </c>
      <c r="AQ201" s="257">
        <f t="shared" si="83"/>
        <v>-1</v>
      </c>
      <c r="AR201">
        <f t="shared" si="99"/>
        <v>7</v>
      </c>
    </row>
    <row r="202" customHeight="1" spans="1:44">
      <c r="A202" s="215">
        <v>2012604</v>
      </c>
      <c r="B202" s="215" t="s">
        <v>430</v>
      </c>
      <c r="C202" s="216">
        <f t="shared" si="84"/>
        <v>254</v>
      </c>
      <c r="D202" s="217">
        <v>168</v>
      </c>
      <c r="E202" s="217">
        <v>185</v>
      </c>
      <c r="F202" s="218">
        <v>178</v>
      </c>
      <c r="G202" s="219">
        <f t="shared" si="85"/>
        <v>-0.299212598425197</v>
      </c>
      <c r="H202" s="219">
        <f t="shared" si="86"/>
        <v>1.05952380952381</v>
      </c>
      <c r="I202" s="219">
        <f t="shared" si="87"/>
        <v>0.962162162162162</v>
      </c>
      <c r="J202" s="231">
        <f t="shared" si="88"/>
        <v>7</v>
      </c>
      <c r="K202" s="43">
        <f t="shared" si="81"/>
        <v>785</v>
      </c>
      <c r="L202" s="43">
        <f t="shared" si="89"/>
        <v>7</v>
      </c>
      <c r="M202" s="228">
        <v>2012604</v>
      </c>
      <c r="N202" s="228" t="s">
        <v>431</v>
      </c>
      <c r="O202" s="233">
        <v>178</v>
      </c>
      <c r="P202">
        <f t="shared" si="90"/>
        <v>7</v>
      </c>
      <c r="Q202">
        <f t="shared" si="96"/>
        <v>0</v>
      </c>
      <c r="U202">
        <f t="shared" si="91"/>
        <v>0</v>
      </c>
      <c r="V202">
        <f t="shared" si="92"/>
        <v>0</v>
      </c>
      <c r="W202">
        <f t="shared" si="97"/>
        <v>0</v>
      </c>
      <c r="Y202">
        <f t="shared" si="93"/>
        <v>0</v>
      </c>
      <c r="AB202" s="228">
        <v>2013150</v>
      </c>
      <c r="AC202">
        <f t="shared" si="94"/>
        <v>0</v>
      </c>
      <c r="AD202">
        <f t="shared" si="95"/>
        <v>0</v>
      </c>
      <c r="AE202">
        <f t="shared" si="98"/>
        <v>0</v>
      </c>
      <c r="AG202" s="237">
        <v>2012602</v>
      </c>
      <c r="AH202" s="247" t="s">
        <v>197</v>
      </c>
      <c r="AI202" s="233">
        <v>3</v>
      </c>
      <c r="AJ202" s="248">
        <f t="shared" si="100"/>
        <v>3</v>
      </c>
      <c r="AK202" s="246">
        <f t="shared" si="101"/>
        <v>0</v>
      </c>
      <c r="AL202" s="240">
        <v>2012603</v>
      </c>
      <c r="AM202" s="240" t="s">
        <v>198</v>
      </c>
      <c r="AN202" s="249">
        <v>0</v>
      </c>
      <c r="AO202" s="249">
        <v>0</v>
      </c>
      <c r="AP202" s="256">
        <f t="shared" si="82"/>
        <v>0</v>
      </c>
      <c r="AQ202" s="257">
        <f t="shared" si="83"/>
        <v>0</v>
      </c>
      <c r="AR202">
        <f t="shared" si="99"/>
        <v>7</v>
      </c>
    </row>
    <row r="203" hidden="1" spans="1:44">
      <c r="A203" s="215">
        <v>2012699</v>
      </c>
      <c r="B203" s="215" t="s">
        <v>432</v>
      </c>
      <c r="C203" s="216">
        <f t="shared" si="84"/>
        <v>0</v>
      </c>
      <c r="D203" s="222">
        <v>0</v>
      </c>
      <c r="E203" s="222">
        <v>0</v>
      </c>
      <c r="F203" s="223">
        <v>0</v>
      </c>
      <c r="G203" s="219">
        <f t="shared" si="85"/>
        <v>0</v>
      </c>
      <c r="H203" s="219">
        <f t="shared" si="86"/>
        <v>0</v>
      </c>
      <c r="I203" s="219">
        <f t="shared" si="87"/>
        <v>0</v>
      </c>
      <c r="J203" s="231">
        <f t="shared" si="88"/>
        <v>7</v>
      </c>
      <c r="K203" s="43">
        <f t="shared" si="81"/>
        <v>0</v>
      </c>
      <c r="L203" s="43">
        <f t="shared" si="89"/>
        <v>7</v>
      </c>
      <c r="M203" s="228">
        <v>2012699</v>
      </c>
      <c r="N203" s="228" t="s">
        <v>433</v>
      </c>
      <c r="O203" s="233">
        <v>0</v>
      </c>
      <c r="P203">
        <f t="shared" si="90"/>
        <v>7</v>
      </c>
      <c r="Q203">
        <f t="shared" si="96"/>
        <v>0</v>
      </c>
      <c r="U203">
        <f t="shared" si="91"/>
        <v>0</v>
      </c>
      <c r="V203">
        <f t="shared" si="92"/>
        <v>0</v>
      </c>
      <c r="W203">
        <f t="shared" si="97"/>
        <v>0</v>
      </c>
      <c r="Y203">
        <f t="shared" si="93"/>
        <v>0</v>
      </c>
      <c r="AB203" s="228">
        <v>2013199</v>
      </c>
      <c r="AC203">
        <f t="shared" si="94"/>
        <v>462</v>
      </c>
      <c r="AD203">
        <f t="shared" si="95"/>
        <v>462</v>
      </c>
      <c r="AE203">
        <f t="shared" si="98"/>
        <v>0</v>
      </c>
      <c r="AG203" s="237">
        <v>2012603</v>
      </c>
      <c r="AH203" s="247" t="s">
        <v>199</v>
      </c>
      <c r="AI203" s="233">
        <v>0</v>
      </c>
      <c r="AJ203" s="248">
        <f t="shared" si="100"/>
        <v>0</v>
      </c>
      <c r="AK203" s="246">
        <f t="shared" si="101"/>
        <v>0</v>
      </c>
      <c r="AL203" s="240">
        <v>2012604</v>
      </c>
      <c r="AM203" s="241" t="s">
        <v>430</v>
      </c>
      <c r="AN203" s="242">
        <v>168</v>
      </c>
      <c r="AO203" s="242">
        <v>185</v>
      </c>
      <c r="AP203" s="256">
        <f t="shared" si="82"/>
        <v>17</v>
      </c>
      <c r="AQ203" s="257">
        <f t="shared" si="83"/>
        <v>0.101190476190476</v>
      </c>
      <c r="AR203">
        <f t="shared" si="99"/>
        <v>7</v>
      </c>
    </row>
    <row r="204" hidden="1" customHeight="1" spans="1:44">
      <c r="A204" s="215">
        <v>20128</v>
      </c>
      <c r="B204" s="215" t="s">
        <v>434</v>
      </c>
      <c r="C204" s="216">
        <f t="shared" si="84"/>
        <v>165</v>
      </c>
      <c r="D204" s="217">
        <v>73</v>
      </c>
      <c r="E204" s="217">
        <v>287</v>
      </c>
      <c r="F204" s="218">
        <v>282</v>
      </c>
      <c r="G204" s="219">
        <f t="shared" si="85"/>
        <v>0.709090909090909</v>
      </c>
      <c r="H204" s="219">
        <f t="shared" si="86"/>
        <v>3.86301369863014</v>
      </c>
      <c r="I204" s="219">
        <f t="shared" si="87"/>
        <v>0.982578397212544</v>
      </c>
      <c r="J204" s="231">
        <f t="shared" si="88"/>
        <v>5</v>
      </c>
      <c r="K204" s="43">
        <f t="shared" si="81"/>
        <v>807</v>
      </c>
      <c r="L204" s="43">
        <f t="shared" si="89"/>
        <v>5</v>
      </c>
      <c r="M204" s="228">
        <v>20128</v>
      </c>
      <c r="N204" s="229" t="s">
        <v>435</v>
      </c>
      <c r="O204" s="232">
        <f>SUM(O205:O210)</f>
        <v>282</v>
      </c>
      <c r="P204">
        <f t="shared" si="90"/>
        <v>5</v>
      </c>
      <c r="Q204">
        <f t="shared" si="96"/>
        <v>201</v>
      </c>
      <c r="U204">
        <f t="shared" si="91"/>
        <v>0</v>
      </c>
      <c r="V204">
        <f t="shared" si="92"/>
        <v>0</v>
      </c>
      <c r="W204">
        <f t="shared" si="97"/>
        <v>0</v>
      </c>
      <c r="Y204">
        <f t="shared" si="93"/>
        <v>0</v>
      </c>
      <c r="AB204" s="228">
        <v>2013201</v>
      </c>
      <c r="AC204">
        <f t="shared" si="94"/>
        <v>297</v>
      </c>
      <c r="AD204">
        <f t="shared" si="95"/>
        <v>297</v>
      </c>
      <c r="AE204">
        <f t="shared" si="98"/>
        <v>0</v>
      </c>
      <c r="AG204" s="237">
        <v>2012604</v>
      </c>
      <c r="AH204" s="247" t="s">
        <v>431</v>
      </c>
      <c r="AI204" s="233">
        <v>254</v>
      </c>
      <c r="AJ204" s="248">
        <f t="shared" si="100"/>
        <v>254</v>
      </c>
      <c r="AK204" s="246">
        <f t="shared" si="101"/>
        <v>0</v>
      </c>
      <c r="AL204" s="240">
        <v>2012699</v>
      </c>
      <c r="AM204" s="240" t="s">
        <v>432</v>
      </c>
      <c r="AN204" s="249">
        <v>0</v>
      </c>
      <c r="AO204" s="249">
        <v>0</v>
      </c>
      <c r="AP204" s="256">
        <f t="shared" si="82"/>
        <v>0</v>
      </c>
      <c r="AQ204" s="257">
        <f t="shared" si="83"/>
        <v>0</v>
      </c>
      <c r="AR204">
        <f t="shared" si="99"/>
        <v>7</v>
      </c>
    </row>
    <row r="205" customHeight="1" spans="1:44">
      <c r="A205" s="215">
        <v>2012801</v>
      </c>
      <c r="B205" s="215" t="s">
        <v>194</v>
      </c>
      <c r="C205" s="216">
        <f t="shared" si="84"/>
        <v>85</v>
      </c>
      <c r="D205" s="217">
        <v>72</v>
      </c>
      <c r="E205" s="217">
        <v>283</v>
      </c>
      <c r="F205" s="218">
        <v>278</v>
      </c>
      <c r="G205" s="219">
        <f t="shared" si="85"/>
        <v>2.27058823529412</v>
      </c>
      <c r="H205" s="219">
        <f t="shared" si="86"/>
        <v>3.86111111111111</v>
      </c>
      <c r="I205" s="219">
        <f t="shared" si="87"/>
        <v>0.982332155477032</v>
      </c>
      <c r="J205" s="231">
        <f t="shared" si="88"/>
        <v>7</v>
      </c>
      <c r="K205" s="43">
        <f t="shared" ref="K205:K211" si="102">SUM(C205:F205)</f>
        <v>718</v>
      </c>
      <c r="L205" s="43">
        <f t="shared" si="89"/>
        <v>7</v>
      </c>
      <c r="M205" s="228">
        <v>2012801</v>
      </c>
      <c r="N205" s="228" t="s">
        <v>195</v>
      </c>
      <c r="O205" s="233">
        <v>278</v>
      </c>
      <c r="P205">
        <f t="shared" si="90"/>
        <v>7</v>
      </c>
      <c r="Q205">
        <f t="shared" si="96"/>
        <v>0</v>
      </c>
      <c r="U205">
        <f t="shared" si="91"/>
        <v>0</v>
      </c>
      <c r="V205">
        <f t="shared" si="92"/>
        <v>0</v>
      </c>
      <c r="W205">
        <f t="shared" si="97"/>
        <v>0</v>
      </c>
      <c r="Y205">
        <f t="shared" si="93"/>
        <v>0</v>
      </c>
      <c r="AB205" s="228">
        <v>2013202</v>
      </c>
      <c r="AC205">
        <f t="shared" si="94"/>
        <v>155</v>
      </c>
      <c r="AD205">
        <f t="shared" si="95"/>
        <v>155</v>
      </c>
      <c r="AE205">
        <f t="shared" si="98"/>
        <v>0</v>
      </c>
      <c r="AG205" s="237">
        <v>2012699</v>
      </c>
      <c r="AH205" s="247" t="s">
        <v>433</v>
      </c>
      <c r="AI205" s="233">
        <v>0</v>
      </c>
      <c r="AJ205" s="248">
        <f t="shared" si="100"/>
        <v>0</v>
      </c>
      <c r="AK205" s="246">
        <f t="shared" si="101"/>
        <v>0</v>
      </c>
      <c r="AL205" s="240">
        <v>20128</v>
      </c>
      <c r="AM205" s="241" t="s">
        <v>434</v>
      </c>
      <c r="AN205" s="242">
        <v>73</v>
      </c>
      <c r="AO205" s="242">
        <v>287</v>
      </c>
      <c r="AP205" s="256">
        <f t="shared" si="82"/>
        <v>214</v>
      </c>
      <c r="AQ205" s="257">
        <f t="shared" si="83"/>
        <v>2.93150684931507</v>
      </c>
      <c r="AR205">
        <f t="shared" si="99"/>
        <v>5</v>
      </c>
    </row>
    <row r="206" customHeight="1" spans="1:44">
      <c r="A206" s="215">
        <v>2012802</v>
      </c>
      <c r="B206" s="215" t="s">
        <v>196</v>
      </c>
      <c r="C206" s="216">
        <f t="shared" si="84"/>
        <v>73</v>
      </c>
      <c r="D206" s="217">
        <v>0</v>
      </c>
      <c r="E206" s="217">
        <v>1</v>
      </c>
      <c r="F206" s="218">
        <v>1</v>
      </c>
      <c r="G206" s="219">
        <f t="shared" si="85"/>
        <v>-0.986301369863014</v>
      </c>
      <c r="H206" s="219"/>
      <c r="I206" s="219">
        <f t="shared" si="87"/>
        <v>1</v>
      </c>
      <c r="J206" s="231">
        <f t="shared" si="88"/>
        <v>7</v>
      </c>
      <c r="K206" s="43">
        <f t="shared" si="102"/>
        <v>75</v>
      </c>
      <c r="L206" s="43">
        <f t="shared" si="89"/>
        <v>7</v>
      </c>
      <c r="M206" s="228">
        <v>2012802</v>
      </c>
      <c r="N206" s="228" t="s">
        <v>197</v>
      </c>
      <c r="O206" s="233">
        <v>1</v>
      </c>
      <c r="P206">
        <f t="shared" si="90"/>
        <v>7</v>
      </c>
      <c r="Q206">
        <f t="shared" si="96"/>
        <v>0</v>
      </c>
      <c r="U206">
        <f t="shared" si="91"/>
        <v>0</v>
      </c>
      <c r="V206">
        <f t="shared" si="92"/>
        <v>0</v>
      </c>
      <c r="W206">
        <f t="shared" si="97"/>
        <v>0</v>
      </c>
      <c r="Y206">
        <f t="shared" si="93"/>
        <v>0</v>
      </c>
      <c r="AB206" s="228">
        <v>2013203</v>
      </c>
      <c r="AC206">
        <f t="shared" si="94"/>
        <v>0</v>
      </c>
      <c r="AD206">
        <f t="shared" si="95"/>
        <v>0</v>
      </c>
      <c r="AE206">
        <f t="shared" si="98"/>
        <v>0</v>
      </c>
      <c r="AG206" s="237">
        <v>20128</v>
      </c>
      <c r="AH206" s="238" t="s">
        <v>435</v>
      </c>
      <c r="AI206" s="232">
        <f>SUM(AI207:AI212)</f>
        <v>165</v>
      </c>
      <c r="AJ206" s="239">
        <f t="shared" si="100"/>
        <v>165</v>
      </c>
      <c r="AK206" s="246">
        <f t="shared" si="101"/>
        <v>0</v>
      </c>
      <c r="AL206" s="240">
        <v>2012801</v>
      </c>
      <c r="AM206" s="241" t="s">
        <v>194</v>
      </c>
      <c r="AN206" s="242">
        <v>72</v>
      </c>
      <c r="AO206" s="242">
        <v>283</v>
      </c>
      <c r="AP206" s="256">
        <f t="shared" si="82"/>
        <v>211</v>
      </c>
      <c r="AQ206" s="257">
        <f t="shared" si="83"/>
        <v>2.93055555555556</v>
      </c>
      <c r="AR206">
        <f t="shared" si="99"/>
        <v>7</v>
      </c>
    </row>
    <row r="207" hidden="1" spans="1:44">
      <c r="A207" s="220">
        <v>2012803</v>
      </c>
      <c r="B207" s="220" t="s">
        <v>198</v>
      </c>
      <c r="C207" s="216">
        <f t="shared" si="84"/>
        <v>0</v>
      </c>
      <c r="D207" s="221">
        <v>0</v>
      </c>
      <c r="E207" s="222">
        <v>0</v>
      </c>
      <c r="F207" s="223">
        <v>0</v>
      </c>
      <c r="G207" s="219">
        <f t="shared" si="85"/>
        <v>0</v>
      </c>
      <c r="H207" s="219">
        <f t="shared" si="86"/>
        <v>0</v>
      </c>
      <c r="I207" s="219">
        <f t="shared" si="87"/>
        <v>0</v>
      </c>
      <c r="J207" s="231">
        <f t="shared" si="88"/>
        <v>7</v>
      </c>
      <c r="K207" s="43">
        <f t="shared" si="102"/>
        <v>0</v>
      </c>
      <c r="L207" s="43">
        <f t="shared" si="89"/>
        <v>7</v>
      </c>
      <c r="M207" s="228">
        <v>2012803</v>
      </c>
      <c r="N207" s="228" t="s">
        <v>199</v>
      </c>
      <c r="O207" s="233">
        <v>0</v>
      </c>
      <c r="P207">
        <f t="shared" si="90"/>
        <v>7</v>
      </c>
      <c r="Q207">
        <f t="shared" si="96"/>
        <v>0</v>
      </c>
      <c r="U207">
        <f t="shared" si="91"/>
        <v>0</v>
      </c>
      <c r="V207">
        <f t="shared" si="92"/>
        <v>0</v>
      </c>
      <c r="W207">
        <f t="shared" si="97"/>
        <v>0</v>
      </c>
      <c r="Y207">
        <f t="shared" si="93"/>
        <v>0</v>
      </c>
      <c r="AB207" s="228">
        <v>2013250</v>
      </c>
      <c r="AC207">
        <f t="shared" si="94"/>
        <v>0</v>
      </c>
      <c r="AD207">
        <f t="shared" si="95"/>
        <v>0</v>
      </c>
      <c r="AE207">
        <f t="shared" si="98"/>
        <v>0</v>
      </c>
      <c r="AG207" s="237">
        <v>2012801</v>
      </c>
      <c r="AH207" s="247" t="s">
        <v>195</v>
      </c>
      <c r="AI207" s="233">
        <v>85</v>
      </c>
      <c r="AJ207" s="248">
        <f t="shared" si="100"/>
        <v>85</v>
      </c>
      <c r="AK207" s="246">
        <f t="shared" si="101"/>
        <v>0</v>
      </c>
      <c r="AL207" s="240">
        <v>2012802</v>
      </c>
      <c r="AM207" s="241" t="s">
        <v>196</v>
      </c>
      <c r="AN207" s="242">
        <v>0</v>
      </c>
      <c r="AO207" s="242">
        <v>1</v>
      </c>
      <c r="AP207" s="256">
        <f t="shared" si="82"/>
        <v>1</v>
      </c>
      <c r="AQ207" s="257">
        <f t="shared" si="83"/>
        <v>0</v>
      </c>
      <c r="AR207">
        <f t="shared" si="99"/>
        <v>7</v>
      </c>
    </row>
    <row r="208" hidden="1" spans="1:44">
      <c r="A208" s="220">
        <v>2012804</v>
      </c>
      <c r="B208" s="220" t="s">
        <v>222</v>
      </c>
      <c r="C208" s="216">
        <f t="shared" si="84"/>
        <v>0</v>
      </c>
      <c r="D208" s="221">
        <v>0</v>
      </c>
      <c r="E208" s="222">
        <v>0</v>
      </c>
      <c r="F208" s="223">
        <v>0</v>
      </c>
      <c r="G208" s="219">
        <f t="shared" si="85"/>
        <v>0</v>
      </c>
      <c r="H208" s="219">
        <f t="shared" si="86"/>
        <v>0</v>
      </c>
      <c r="I208" s="219">
        <f t="shared" si="87"/>
        <v>0</v>
      </c>
      <c r="J208" s="231">
        <f t="shared" si="88"/>
        <v>7</v>
      </c>
      <c r="K208" s="43">
        <f t="shared" si="102"/>
        <v>0</v>
      </c>
      <c r="L208" s="43">
        <f t="shared" si="89"/>
        <v>7</v>
      </c>
      <c r="M208" s="228">
        <v>2012804</v>
      </c>
      <c r="N208" s="228" t="s">
        <v>223</v>
      </c>
      <c r="O208" s="233">
        <v>0</v>
      </c>
      <c r="P208">
        <f t="shared" si="90"/>
        <v>7</v>
      </c>
      <c r="Q208">
        <f t="shared" si="96"/>
        <v>0</v>
      </c>
      <c r="U208">
        <f t="shared" si="91"/>
        <v>0</v>
      </c>
      <c r="V208">
        <f t="shared" si="92"/>
        <v>0</v>
      </c>
      <c r="W208">
        <f t="shared" si="97"/>
        <v>0</v>
      </c>
      <c r="Y208">
        <f t="shared" si="93"/>
        <v>0</v>
      </c>
      <c r="AB208" s="228">
        <v>2013299</v>
      </c>
      <c r="AC208">
        <f t="shared" si="94"/>
        <v>0</v>
      </c>
      <c r="AD208">
        <f t="shared" si="95"/>
        <v>0</v>
      </c>
      <c r="AE208">
        <f t="shared" si="98"/>
        <v>0</v>
      </c>
      <c r="AG208" s="237">
        <v>2012802</v>
      </c>
      <c r="AH208" s="247" t="s">
        <v>197</v>
      </c>
      <c r="AI208" s="233">
        <v>73</v>
      </c>
      <c r="AJ208" s="248">
        <f t="shared" si="100"/>
        <v>73</v>
      </c>
      <c r="AK208" s="246">
        <f t="shared" si="101"/>
        <v>0</v>
      </c>
      <c r="AL208" s="240">
        <v>2012803</v>
      </c>
      <c r="AM208" s="240" t="s">
        <v>198</v>
      </c>
      <c r="AN208" s="249">
        <v>0</v>
      </c>
      <c r="AO208" s="249">
        <v>0</v>
      </c>
      <c r="AP208" s="256">
        <f t="shared" si="82"/>
        <v>0</v>
      </c>
      <c r="AQ208" s="257">
        <f t="shared" si="83"/>
        <v>0</v>
      </c>
      <c r="AR208">
        <f t="shared" si="99"/>
        <v>7</v>
      </c>
    </row>
    <row r="209" hidden="1" spans="1:44">
      <c r="A209" s="220">
        <v>2012850</v>
      </c>
      <c r="B209" s="220" t="s">
        <v>212</v>
      </c>
      <c r="C209" s="216">
        <f t="shared" si="84"/>
        <v>0</v>
      </c>
      <c r="D209" s="221">
        <v>0</v>
      </c>
      <c r="E209" s="222">
        <v>0</v>
      </c>
      <c r="F209" s="223">
        <v>0</v>
      </c>
      <c r="G209" s="219">
        <f t="shared" si="85"/>
        <v>0</v>
      </c>
      <c r="H209" s="219">
        <f t="shared" si="86"/>
        <v>0</v>
      </c>
      <c r="I209" s="219">
        <f t="shared" si="87"/>
        <v>0</v>
      </c>
      <c r="J209" s="231">
        <f t="shared" si="88"/>
        <v>7</v>
      </c>
      <c r="K209" s="43">
        <f t="shared" si="102"/>
        <v>0</v>
      </c>
      <c r="L209" s="43">
        <f t="shared" si="89"/>
        <v>7</v>
      </c>
      <c r="M209" s="228">
        <v>2012850</v>
      </c>
      <c r="N209" s="228" t="s">
        <v>213</v>
      </c>
      <c r="O209" s="233">
        <v>0</v>
      </c>
      <c r="P209">
        <f t="shared" si="90"/>
        <v>7</v>
      </c>
      <c r="Q209">
        <f t="shared" si="96"/>
        <v>0</v>
      </c>
      <c r="U209">
        <f t="shared" si="91"/>
        <v>0</v>
      </c>
      <c r="V209">
        <f t="shared" si="92"/>
        <v>0</v>
      </c>
      <c r="W209">
        <f t="shared" si="97"/>
        <v>0</v>
      </c>
      <c r="Y209">
        <f t="shared" si="93"/>
        <v>0</v>
      </c>
      <c r="AB209" s="228">
        <v>2013301</v>
      </c>
      <c r="AC209">
        <f t="shared" si="94"/>
        <v>514</v>
      </c>
      <c r="AD209">
        <f t="shared" si="95"/>
        <v>514</v>
      </c>
      <c r="AE209">
        <f t="shared" si="98"/>
        <v>0</v>
      </c>
      <c r="AG209" s="237">
        <v>2012803</v>
      </c>
      <c r="AH209" s="247" t="s">
        <v>199</v>
      </c>
      <c r="AI209" s="233">
        <v>0</v>
      </c>
      <c r="AJ209" s="248">
        <f t="shared" si="100"/>
        <v>0</v>
      </c>
      <c r="AK209" s="246">
        <f t="shared" si="101"/>
        <v>0</v>
      </c>
      <c r="AL209" s="240">
        <v>2012804</v>
      </c>
      <c r="AM209" s="240" t="s">
        <v>222</v>
      </c>
      <c r="AN209" s="249">
        <v>0</v>
      </c>
      <c r="AO209" s="249">
        <v>0</v>
      </c>
      <c r="AP209" s="256">
        <f t="shared" si="82"/>
        <v>0</v>
      </c>
      <c r="AQ209" s="257">
        <f t="shared" si="83"/>
        <v>0</v>
      </c>
      <c r="AR209">
        <f t="shared" si="99"/>
        <v>7</v>
      </c>
    </row>
    <row r="210" customHeight="1" spans="1:44">
      <c r="A210" s="215">
        <v>2012899</v>
      </c>
      <c r="B210" s="215" t="s">
        <v>436</v>
      </c>
      <c r="C210" s="216">
        <f t="shared" si="84"/>
        <v>7</v>
      </c>
      <c r="D210" s="217">
        <v>1</v>
      </c>
      <c r="E210" s="217">
        <v>3</v>
      </c>
      <c r="F210" s="218">
        <v>3</v>
      </c>
      <c r="G210" s="219">
        <f t="shared" si="85"/>
        <v>-0.571428571428571</v>
      </c>
      <c r="H210" s="219">
        <f t="shared" si="86"/>
        <v>3</v>
      </c>
      <c r="I210" s="219">
        <f t="shared" si="87"/>
        <v>1</v>
      </c>
      <c r="J210" s="231">
        <f t="shared" si="88"/>
        <v>7</v>
      </c>
      <c r="K210" s="43">
        <f t="shared" si="102"/>
        <v>14</v>
      </c>
      <c r="L210" s="43">
        <f t="shared" si="89"/>
        <v>7</v>
      </c>
      <c r="M210" s="228">
        <v>2012899</v>
      </c>
      <c r="N210" s="228" t="s">
        <v>437</v>
      </c>
      <c r="O210" s="233">
        <v>3</v>
      </c>
      <c r="P210">
        <f t="shared" si="90"/>
        <v>7</v>
      </c>
      <c r="Q210">
        <f t="shared" si="96"/>
        <v>0</v>
      </c>
      <c r="U210">
        <f t="shared" si="91"/>
        <v>0</v>
      </c>
      <c r="V210">
        <f t="shared" si="92"/>
        <v>0</v>
      </c>
      <c r="W210">
        <f t="shared" si="97"/>
        <v>0</v>
      </c>
      <c r="Y210">
        <f t="shared" si="93"/>
        <v>0</v>
      </c>
      <c r="AB210" s="228">
        <v>2013302</v>
      </c>
      <c r="AC210">
        <f t="shared" si="94"/>
        <v>5</v>
      </c>
      <c r="AD210">
        <f t="shared" si="95"/>
        <v>5</v>
      </c>
      <c r="AE210">
        <f t="shared" si="98"/>
        <v>0</v>
      </c>
      <c r="AG210" s="237">
        <v>2012804</v>
      </c>
      <c r="AH210" s="247" t="s">
        <v>223</v>
      </c>
      <c r="AI210" s="233">
        <v>0</v>
      </c>
      <c r="AJ210" s="248">
        <f t="shared" si="100"/>
        <v>0</v>
      </c>
      <c r="AK210" s="246">
        <f t="shared" si="101"/>
        <v>0</v>
      </c>
      <c r="AL210" s="240">
        <v>2012850</v>
      </c>
      <c r="AM210" s="240" t="s">
        <v>212</v>
      </c>
      <c r="AN210" s="249">
        <v>0</v>
      </c>
      <c r="AO210" s="249">
        <v>0</v>
      </c>
      <c r="AP210" s="256">
        <f t="shared" si="82"/>
        <v>0</v>
      </c>
      <c r="AQ210" s="257">
        <f t="shared" si="83"/>
        <v>0</v>
      </c>
      <c r="AR210">
        <f t="shared" si="99"/>
        <v>7</v>
      </c>
    </row>
    <row r="211" hidden="1" customHeight="1" spans="1:44">
      <c r="A211" s="215">
        <v>20129</v>
      </c>
      <c r="B211" s="215" t="s">
        <v>438</v>
      </c>
      <c r="C211" s="216">
        <f t="shared" si="84"/>
        <v>1563</v>
      </c>
      <c r="D211" s="217">
        <v>1861</v>
      </c>
      <c r="E211" s="217">
        <v>2029</v>
      </c>
      <c r="F211" s="218">
        <v>2038</v>
      </c>
      <c r="G211" s="219">
        <f t="shared" si="85"/>
        <v>0.303902751119642</v>
      </c>
      <c r="H211" s="219">
        <f t="shared" si="86"/>
        <v>1.0951101558302</v>
      </c>
      <c r="I211" s="219">
        <f t="shared" si="87"/>
        <v>1.00443568260227</v>
      </c>
      <c r="J211" s="231">
        <f t="shared" si="88"/>
        <v>5</v>
      </c>
      <c r="K211" s="43">
        <f t="shared" si="102"/>
        <v>7491</v>
      </c>
      <c r="L211" s="43">
        <f t="shared" si="89"/>
        <v>5</v>
      </c>
      <c r="M211" s="228">
        <v>20129</v>
      </c>
      <c r="N211" s="229" t="s">
        <v>439</v>
      </c>
      <c r="O211" s="232">
        <f>SUM(O212:O218)</f>
        <v>2038</v>
      </c>
      <c r="P211">
        <f t="shared" si="90"/>
        <v>5</v>
      </c>
      <c r="Q211">
        <f t="shared" si="96"/>
        <v>201</v>
      </c>
      <c r="U211">
        <f t="shared" si="91"/>
        <v>0</v>
      </c>
      <c r="V211">
        <f t="shared" si="92"/>
        <v>0</v>
      </c>
      <c r="W211">
        <f t="shared" si="97"/>
        <v>0</v>
      </c>
      <c r="Y211">
        <f t="shared" si="93"/>
        <v>0</v>
      </c>
      <c r="AB211" s="228">
        <v>2013303</v>
      </c>
      <c r="AC211">
        <f t="shared" si="94"/>
        <v>0</v>
      </c>
      <c r="AD211">
        <f t="shared" si="95"/>
        <v>0</v>
      </c>
      <c r="AE211">
        <f t="shared" si="98"/>
        <v>0</v>
      </c>
      <c r="AG211" s="237">
        <v>2012850</v>
      </c>
      <c r="AH211" s="247" t="s">
        <v>213</v>
      </c>
      <c r="AI211" s="233">
        <v>0</v>
      </c>
      <c r="AJ211" s="248">
        <f t="shared" si="100"/>
        <v>0</v>
      </c>
      <c r="AK211" s="246">
        <f t="shared" si="101"/>
        <v>0</v>
      </c>
      <c r="AL211" s="240">
        <v>2012899</v>
      </c>
      <c r="AM211" s="241" t="s">
        <v>436</v>
      </c>
      <c r="AN211" s="242">
        <v>1</v>
      </c>
      <c r="AO211" s="242">
        <v>3</v>
      </c>
      <c r="AP211" s="256">
        <f t="shared" si="82"/>
        <v>2</v>
      </c>
      <c r="AQ211" s="257">
        <f t="shared" si="83"/>
        <v>2</v>
      </c>
      <c r="AR211">
        <f t="shared" si="99"/>
        <v>7</v>
      </c>
    </row>
    <row r="212" customHeight="1" spans="1:44">
      <c r="A212" s="215">
        <v>2012901</v>
      </c>
      <c r="B212" s="215" t="s">
        <v>194</v>
      </c>
      <c r="C212" s="216">
        <f t="shared" si="84"/>
        <v>756</v>
      </c>
      <c r="D212" s="217">
        <v>854</v>
      </c>
      <c r="E212" s="217">
        <v>1749</v>
      </c>
      <c r="F212" s="218">
        <v>1739</v>
      </c>
      <c r="G212" s="219">
        <f t="shared" si="85"/>
        <v>1.30026455026455</v>
      </c>
      <c r="H212" s="219">
        <f t="shared" si="86"/>
        <v>2.03629976580796</v>
      </c>
      <c r="I212" s="219">
        <f t="shared" si="87"/>
        <v>0.994282447112636</v>
      </c>
      <c r="J212" s="231">
        <f t="shared" si="88"/>
        <v>7</v>
      </c>
      <c r="K212" s="43">
        <f t="shared" ref="K212:K219" si="103">SUM(C212:F212)</f>
        <v>5098</v>
      </c>
      <c r="L212" s="43">
        <f t="shared" si="89"/>
        <v>7</v>
      </c>
      <c r="M212" s="228">
        <v>2012901</v>
      </c>
      <c r="N212" s="228" t="s">
        <v>195</v>
      </c>
      <c r="O212" s="233">
        <v>1739</v>
      </c>
      <c r="P212">
        <f t="shared" si="90"/>
        <v>7</v>
      </c>
      <c r="Q212">
        <f t="shared" si="96"/>
        <v>0</v>
      </c>
      <c r="U212">
        <f t="shared" si="91"/>
        <v>0</v>
      </c>
      <c r="V212">
        <f t="shared" si="92"/>
        <v>0</v>
      </c>
      <c r="W212">
        <f t="shared" si="97"/>
        <v>0</v>
      </c>
      <c r="Y212">
        <f t="shared" si="93"/>
        <v>0</v>
      </c>
      <c r="AB212" s="228">
        <v>2013350</v>
      </c>
      <c r="AC212">
        <f t="shared" si="94"/>
        <v>0</v>
      </c>
      <c r="AD212">
        <f t="shared" si="95"/>
        <v>0</v>
      </c>
      <c r="AE212">
        <f t="shared" si="98"/>
        <v>0</v>
      </c>
      <c r="AG212" s="237">
        <v>2012899</v>
      </c>
      <c r="AH212" s="247" t="s">
        <v>437</v>
      </c>
      <c r="AI212" s="233">
        <v>7</v>
      </c>
      <c r="AJ212" s="248">
        <f t="shared" si="100"/>
        <v>7</v>
      </c>
      <c r="AK212" s="246">
        <f t="shared" si="101"/>
        <v>0</v>
      </c>
      <c r="AL212" s="240">
        <v>20129</v>
      </c>
      <c r="AM212" s="241" t="s">
        <v>438</v>
      </c>
      <c r="AN212" s="242">
        <v>1861</v>
      </c>
      <c r="AO212" s="242">
        <v>2029</v>
      </c>
      <c r="AP212" s="256">
        <f t="shared" si="82"/>
        <v>168</v>
      </c>
      <c r="AQ212" s="257">
        <f t="shared" si="83"/>
        <v>0.0902740462117141</v>
      </c>
      <c r="AR212">
        <f t="shared" si="99"/>
        <v>5</v>
      </c>
    </row>
    <row r="213" customHeight="1" spans="1:44">
      <c r="A213" s="215">
        <v>2012902</v>
      </c>
      <c r="B213" s="215" t="s">
        <v>196</v>
      </c>
      <c r="C213" s="216">
        <f t="shared" si="84"/>
        <v>745</v>
      </c>
      <c r="D213" s="217">
        <v>966</v>
      </c>
      <c r="E213" s="217">
        <v>213</v>
      </c>
      <c r="F213" s="218">
        <v>232</v>
      </c>
      <c r="G213" s="219">
        <f t="shared" si="85"/>
        <v>-0.688590604026846</v>
      </c>
      <c r="H213" s="219">
        <f t="shared" si="86"/>
        <v>0.240165631469979</v>
      </c>
      <c r="I213" s="219">
        <f t="shared" si="87"/>
        <v>1.08920187793427</v>
      </c>
      <c r="J213" s="231">
        <f t="shared" si="88"/>
        <v>7</v>
      </c>
      <c r="K213" s="43">
        <f t="shared" si="103"/>
        <v>2156</v>
      </c>
      <c r="L213" s="43">
        <f t="shared" si="89"/>
        <v>7</v>
      </c>
      <c r="M213" s="228">
        <v>2012902</v>
      </c>
      <c r="N213" s="228" t="s">
        <v>197</v>
      </c>
      <c r="O213" s="233">
        <v>232</v>
      </c>
      <c r="P213">
        <f t="shared" si="90"/>
        <v>7</v>
      </c>
      <c r="Q213">
        <f t="shared" si="96"/>
        <v>0</v>
      </c>
      <c r="U213">
        <f t="shared" si="91"/>
        <v>0</v>
      </c>
      <c r="V213">
        <f t="shared" si="92"/>
        <v>0</v>
      </c>
      <c r="W213">
        <f t="shared" si="97"/>
        <v>0</v>
      </c>
      <c r="Y213">
        <f t="shared" si="93"/>
        <v>0</v>
      </c>
      <c r="AB213" s="228">
        <v>2013399</v>
      </c>
      <c r="AC213">
        <f t="shared" si="94"/>
        <v>386</v>
      </c>
      <c r="AD213">
        <f t="shared" si="95"/>
        <v>386</v>
      </c>
      <c r="AE213">
        <f t="shared" si="98"/>
        <v>0</v>
      </c>
      <c r="AG213" s="237">
        <v>20129</v>
      </c>
      <c r="AH213" s="238" t="s">
        <v>439</v>
      </c>
      <c r="AI213" s="232">
        <f>SUM(AI214:AI220)</f>
        <v>1563</v>
      </c>
      <c r="AJ213" s="239">
        <f t="shared" si="100"/>
        <v>1563</v>
      </c>
      <c r="AK213" s="246">
        <f t="shared" si="101"/>
        <v>0</v>
      </c>
      <c r="AL213" s="240">
        <v>2012901</v>
      </c>
      <c r="AM213" s="241" t="s">
        <v>194</v>
      </c>
      <c r="AN213" s="242">
        <v>854</v>
      </c>
      <c r="AO213" s="242">
        <v>1749</v>
      </c>
      <c r="AP213" s="256">
        <f t="shared" si="82"/>
        <v>895</v>
      </c>
      <c r="AQ213" s="257">
        <f t="shared" si="83"/>
        <v>1.0480093676815</v>
      </c>
      <c r="AR213">
        <f t="shared" si="99"/>
        <v>7</v>
      </c>
    </row>
    <row r="214" hidden="1" spans="1:44">
      <c r="A214" s="220">
        <v>2012903</v>
      </c>
      <c r="B214" s="220" t="s">
        <v>198</v>
      </c>
      <c r="C214" s="216">
        <f t="shared" si="84"/>
        <v>0</v>
      </c>
      <c r="D214" s="221">
        <v>0</v>
      </c>
      <c r="E214" s="222">
        <v>0</v>
      </c>
      <c r="F214" s="223">
        <v>0</v>
      </c>
      <c r="G214" s="219">
        <f t="shared" si="85"/>
        <v>0</v>
      </c>
      <c r="H214" s="219">
        <f t="shared" si="86"/>
        <v>0</v>
      </c>
      <c r="I214" s="219">
        <f t="shared" si="87"/>
        <v>0</v>
      </c>
      <c r="J214" s="231">
        <f t="shared" si="88"/>
        <v>7</v>
      </c>
      <c r="K214" s="43">
        <f t="shared" si="103"/>
        <v>0</v>
      </c>
      <c r="L214" s="43">
        <f t="shared" si="89"/>
        <v>7</v>
      </c>
      <c r="M214" s="228">
        <v>2012903</v>
      </c>
      <c r="N214" s="228" t="s">
        <v>199</v>
      </c>
      <c r="O214" s="233">
        <v>0</v>
      </c>
      <c r="P214">
        <f t="shared" si="90"/>
        <v>7</v>
      </c>
      <c r="Q214">
        <f t="shared" si="96"/>
        <v>0</v>
      </c>
      <c r="U214">
        <f t="shared" si="91"/>
        <v>0</v>
      </c>
      <c r="V214">
        <f t="shared" si="92"/>
        <v>0</v>
      </c>
      <c r="W214">
        <f t="shared" si="97"/>
        <v>0</v>
      </c>
      <c r="Y214">
        <f t="shared" si="93"/>
        <v>0</v>
      </c>
      <c r="AB214" s="228">
        <v>2013401</v>
      </c>
      <c r="AC214">
        <f t="shared" si="94"/>
        <v>18</v>
      </c>
      <c r="AD214">
        <f t="shared" si="95"/>
        <v>18</v>
      </c>
      <c r="AE214">
        <f t="shared" si="98"/>
        <v>0</v>
      </c>
      <c r="AG214" s="237">
        <v>2012901</v>
      </c>
      <c r="AH214" s="247" t="s">
        <v>195</v>
      </c>
      <c r="AI214" s="233">
        <v>756</v>
      </c>
      <c r="AJ214" s="248">
        <f t="shared" si="100"/>
        <v>756</v>
      </c>
      <c r="AK214" s="246">
        <f t="shared" si="101"/>
        <v>0</v>
      </c>
      <c r="AL214" s="240">
        <v>2012902</v>
      </c>
      <c r="AM214" s="241" t="s">
        <v>196</v>
      </c>
      <c r="AN214" s="242">
        <v>966</v>
      </c>
      <c r="AO214" s="242">
        <v>213</v>
      </c>
      <c r="AP214" s="256">
        <f t="shared" si="82"/>
        <v>-753</v>
      </c>
      <c r="AQ214" s="257">
        <f t="shared" si="83"/>
        <v>-0.779503105590062</v>
      </c>
      <c r="AR214">
        <f t="shared" si="99"/>
        <v>7</v>
      </c>
    </row>
    <row r="215" hidden="1" spans="1:44">
      <c r="A215" s="220">
        <v>2012904</v>
      </c>
      <c r="B215" s="220" t="s">
        <v>440</v>
      </c>
      <c r="C215" s="216">
        <f t="shared" si="84"/>
        <v>0</v>
      </c>
      <c r="D215" s="221">
        <v>0</v>
      </c>
      <c r="E215" s="222">
        <v>0</v>
      </c>
      <c r="F215" s="223">
        <v>0</v>
      </c>
      <c r="G215" s="219">
        <f t="shared" si="85"/>
        <v>0</v>
      </c>
      <c r="H215" s="219">
        <f t="shared" si="86"/>
        <v>0</v>
      </c>
      <c r="I215" s="219">
        <f t="shared" si="87"/>
        <v>0</v>
      </c>
      <c r="J215" s="231">
        <f t="shared" si="88"/>
        <v>7</v>
      </c>
      <c r="K215" s="43">
        <f t="shared" si="103"/>
        <v>0</v>
      </c>
      <c r="L215" s="43">
        <f t="shared" si="89"/>
        <v>7</v>
      </c>
      <c r="M215" s="228">
        <v>2012904</v>
      </c>
      <c r="N215" s="228" t="s">
        <v>441</v>
      </c>
      <c r="O215" s="233">
        <v>0</v>
      </c>
      <c r="P215">
        <f t="shared" si="90"/>
        <v>7</v>
      </c>
      <c r="Q215">
        <f t="shared" si="96"/>
        <v>0</v>
      </c>
      <c r="U215">
        <f t="shared" si="91"/>
        <v>0</v>
      </c>
      <c r="V215">
        <f t="shared" si="92"/>
        <v>0</v>
      </c>
      <c r="W215">
        <f t="shared" si="97"/>
        <v>0</v>
      </c>
      <c r="Y215">
        <f t="shared" si="93"/>
        <v>0</v>
      </c>
      <c r="AB215" s="228">
        <v>2013402</v>
      </c>
      <c r="AC215">
        <f t="shared" si="94"/>
        <v>0</v>
      </c>
      <c r="AD215">
        <f t="shared" si="95"/>
        <v>0</v>
      </c>
      <c r="AE215">
        <f t="shared" si="98"/>
        <v>0</v>
      </c>
      <c r="AG215" s="237">
        <v>2012902</v>
      </c>
      <c r="AH215" s="247" t="s">
        <v>197</v>
      </c>
      <c r="AI215" s="233">
        <v>745</v>
      </c>
      <c r="AJ215" s="248">
        <f t="shared" si="100"/>
        <v>745</v>
      </c>
      <c r="AK215" s="246">
        <f t="shared" si="101"/>
        <v>0</v>
      </c>
      <c r="AL215" s="240">
        <v>2012903</v>
      </c>
      <c r="AM215" s="240" t="s">
        <v>198</v>
      </c>
      <c r="AN215" s="249">
        <v>0</v>
      </c>
      <c r="AO215" s="249">
        <v>0</v>
      </c>
      <c r="AP215" s="256">
        <f t="shared" si="82"/>
        <v>0</v>
      </c>
      <c r="AQ215" s="257">
        <f t="shared" si="83"/>
        <v>0</v>
      </c>
      <c r="AR215">
        <f t="shared" si="99"/>
        <v>7</v>
      </c>
    </row>
    <row r="216" hidden="1" spans="1:44">
      <c r="A216" s="220">
        <v>2012905</v>
      </c>
      <c r="B216" s="220" t="s">
        <v>442</v>
      </c>
      <c r="C216" s="216">
        <f t="shared" si="84"/>
        <v>0</v>
      </c>
      <c r="D216" s="221">
        <v>0</v>
      </c>
      <c r="E216" s="222">
        <v>0</v>
      </c>
      <c r="F216" s="223">
        <v>0</v>
      </c>
      <c r="G216" s="219">
        <f t="shared" si="85"/>
        <v>0</v>
      </c>
      <c r="H216" s="219">
        <f t="shared" si="86"/>
        <v>0</v>
      </c>
      <c r="I216" s="219">
        <f t="shared" si="87"/>
        <v>0</v>
      </c>
      <c r="J216" s="231">
        <f t="shared" si="88"/>
        <v>7</v>
      </c>
      <c r="K216" s="43">
        <f t="shared" si="103"/>
        <v>0</v>
      </c>
      <c r="L216" s="43">
        <f t="shared" si="89"/>
        <v>7</v>
      </c>
      <c r="M216" s="228">
        <v>2012905</v>
      </c>
      <c r="N216" s="228" t="s">
        <v>443</v>
      </c>
      <c r="O216" s="233">
        <v>0</v>
      </c>
      <c r="P216">
        <f t="shared" si="90"/>
        <v>7</v>
      </c>
      <c r="Q216">
        <f t="shared" si="96"/>
        <v>0</v>
      </c>
      <c r="U216">
        <f t="shared" si="91"/>
        <v>0</v>
      </c>
      <c r="V216">
        <f t="shared" si="92"/>
        <v>0</v>
      </c>
      <c r="W216">
        <f t="shared" si="97"/>
        <v>0</v>
      </c>
      <c r="Y216">
        <f t="shared" si="93"/>
        <v>0</v>
      </c>
      <c r="AB216" s="228">
        <v>2013403</v>
      </c>
      <c r="AC216">
        <f t="shared" si="94"/>
        <v>0</v>
      </c>
      <c r="AD216">
        <f t="shared" si="95"/>
        <v>0</v>
      </c>
      <c r="AE216">
        <f t="shared" si="98"/>
        <v>0</v>
      </c>
      <c r="AG216" s="237">
        <v>2012903</v>
      </c>
      <c r="AH216" s="247" t="s">
        <v>199</v>
      </c>
      <c r="AI216" s="233">
        <v>0</v>
      </c>
      <c r="AJ216" s="248">
        <f t="shared" si="100"/>
        <v>0</v>
      </c>
      <c r="AK216" s="246">
        <f t="shared" si="101"/>
        <v>0</v>
      </c>
      <c r="AL216" s="240">
        <v>2012904</v>
      </c>
      <c r="AM216" s="240" t="s">
        <v>440</v>
      </c>
      <c r="AN216" s="249">
        <v>0</v>
      </c>
      <c r="AO216" s="249">
        <v>0</v>
      </c>
      <c r="AP216" s="256">
        <f t="shared" si="82"/>
        <v>0</v>
      </c>
      <c r="AQ216" s="257">
        <f t="shared" si="83"/>
        <v>0</v>
      </c>
      <c r="AR216">
        <f t="shared" si="99"/>
        <v>7</v>
      </c>
    </row>
    <row r="217" hidden="1" spans="1:44">
      <c r="A217" s="220">
        <v>2012950</v>
      </c>
      <c r="B217" s="220" t="s">
        <v>212</v>
      </c>
      <c r="C217" s="216">
        <f t="shared" si="84"/>
        <v>0</v>
      </c>
      <c r="D217" s="221">
        <v>0</v>
      </c>
      <c r="E217" s="222">
        <v>0</v>
      </c>
      <c r="F217" s="223">
        <v>0</v>
      </c>
      <c r="G217" s="219">
        <f t="shared" si="85"/>
        <v>0</v>
      </c>
      <c r="H217" s="219">
        <f t="shared" si="86"/>
        <v>0</v>
      </c>
      <c r="I217" s="219">
        <f t="shared" si="87"/>
        <v>0</v>
      </c>
      <c r="J217" s="231">
        <f t="shared" si="88"/>
        <v>7</v>
      </c>
      <c r="K217" s="43">
        <f t="shared" si="103"/>
        <v>0</v>
      </c>
      <c r="L217" s="43">
        <f t="shared" si="89"/>
        <v>7</v>
      </c>
      <c r="M217" s="228">
        <v>2012950</v>
      </c>
      <c r="N217" s="228" t="s">
        <v>213</v>
      </c>
      <c r="O217" s="233">
        <v>0</v>
      </c>
      <c r="P217">
        <f t="shared" si="90"/>
        <v>7</v>
      </c>
      <c r="Q217">
        <f t="shared" si="96"/>
        <v>0</v>
      </c>
      <c r="U217">
        <f t="shared" si="91"/>
        <v>0</v>
      </c>
      <c r="V217">
        <f t="shared" si="92"/>
        <v>0</v>
      </c>
      <c r="W217">
        <f t="shared" si="97"/>
        <v>0</v>
      </c>
      <c r="Y217">
        <f t="shared" si="93"/>
        <v>0</v>
      </c>
      <c r="AB217" s="228">
        <v>2013450</v>
      </c>
      <c r="AC217">
        <f t="shared" si="94"/>
        <v>0</v>
      </c>
      <c r="AD217">
        <f t="shared" si="95"/>
        <v>0</v>
      </c>
      <c r="AE217">
        <f t="shared" si="98"/>
        <v>0</v>
      </c>
      <c r="AG217" s="237">
        <v>2012904</v>
      </c>
      <c r="AH217" s="247" t="s">
        <v>441</v>
      </c>
      <c r="AI217" s="233">
        <v>0</v>
      </c>
      <c r="AJ217" s="248">
        <f t="shared" si="100"/>
        <v>0</v>
      </c>
      <c r="AK217" s="246">
        <f t="shared" si="101"/>
        <v>0</v>
      </c>
      <c r="AL217" s="240">
        <v>2012905</v>
      </c>
      <c r="AM217" s="240" t="s">
        <v>442</v>
      </c>
      <c r="AN217" s="249">
        <v>0</v>
      </c>
      <c r="AO217" s="249">
        <v>0</v>
      </c>
      <c r="AP217" s="256">
        <f t="shared" si="82"/>
        <v>0</v>
      </c>
      <c r="AQ217" s="257">
        <f t="shared" si="83"/>
        <v>0</v>
      </c>
      <c r="AR217">
        <f t="shared" si="99"/>
        <v>7</v>
      </c>
    </row>
    <row r="218" customHeight="1" spans="1:44">
      <c r="A218" s="215">
        <v>2012999</v>
      </c>
      <c r="B218" s="215" t="s">
        <v>444</v>
      </c>
      <c r="C218" s="216">
        <f t="shared" si="84"/>
        <v>62</v>
      </c>
      <c r="D218" s="217">
        <v>41</v>
      </c>
      <c r="E218" s="217">
        <v>67</v>
      </c>
      <c r="F218" s="218">
        <v>67</v>
      </c>
      <c r="G218" s="219">
        <f t="shared" si="85"/>
        <v>0.0806451612903225</v>
      </c>
      <c r="H218" s="219">
        <f t="shared" si="86"/>
        <v>1.63414634146341</v>
      </c>
      <c r="I218" s="219">
        <f t="shared" si="87"/>
        <v>1</v>
      </c>
      <c r="J218" s="231">
        <f t="shared" si="88"/>
        <v>7</v>
      </c>
      <c r="K218" s="43">
        <f t="shared" si="103"/>
        <v>237</v>
      </c>
      <c r="L218" s="43">
        <f t="shared" si="89"/>
        <v>7</v>
      </c>
      <c r="M218" s="228">
        <v>2012999</v>
      </c>
      <c r="N218" s="228" t="s">
        <v>445</v>
      </c>
      <c r="O218" s="233">
        <v>67</v>
      </c>
      <c r="P218">
        <f t="shared" si="90"/>
        <v>7</v>
      </c>
      <c r="Q218">
        <f t="shared" si="96"/>
        <v>0</v>
      </c>
      <c r="U218">
        <f t="shared" si="91"/>
        <v>0</v>
      </c>
      <c r="V218">
        <f t="shared" si="92"/>
        <v>0</v>
      </c>
      <c r="W218">
        <f t="shared" si="97"/>
        <v>0</v>
      </c>
      <c r="Y218">
        <f t="shared" si="93"/>
        <v>0</v>
      </c>
      <c r="AB218" s="228">
        <v>2013499</v>
      </c>
      <c r="AC218">
        <f t="shared" si="94"/>
        <v>187</v>
      </c>
      <c r="AD218">
        <f t="shared" si="95"/>
        <v>187</v>
      </c>
      <c r="AE218">
        <f t="shared" si="98"/>
        <v>0</v>
      </c>
      <c r="AG218" s="237">
        <v>2012905</v>
      </c>
      <c r="AH218" s="247" t="s">
        <v>443</v>
      </c>
      <c r="AI218" s="233">
        <v>0</v>
      </c>
      <c r="AJ218" s="248">
        <f t="shared" si="100"/>
        <v>0</v>
      </c>
      <c r="AK218" s="246">
        <f t="shared" si="101"/>
        <v>0</v>
      </c>
      <c r="AL218" s="240">
        <v>2012950</v>
      </c>
      <c r="AM218" s="240" t="s">
        <v>212</v>
      </c>
      <c r="AN218" s="249">
        <v>0</v>
      </c>
      <c r="AO218" s="249">
        <v>0</v>
      </c>
      <c r="AP218" s="256">
        <f t="shared" si="82"/>
        <v>0</v>
      </c>
      <c r="AQ218" s="257">
        <f t="shared" si="83"/>
        <v>0</v>
      </c>
      <c r="AR218">
        <f t="shared" si="99"/>
        <v>7</v>
      </c>
    </row>
    <row r="219" hidden="1" customHeight="1" spans="1:44">
      <c r="A219" s="215">
        <v>20131</v>
      </c>
      <c r="B219" s="215" t="s">
        <v>446</v>
      </c>
      <c r="C219" s="216">
        <f t="shared" si="84"/>
        <v>3133</v>
      </c>
      <c r="D219" s="217">
        <v>3986</v>
      </c>
      <c r="E219" s="217">
        <v>5642</v>
      </c>
      <c r="F219" s="218">
        <v>5662</v>
      </c>
      <c r="G219" s="219">
        <f t="shared" si="85"/>
        <v>0.807213533354612</v>
      </c>
      <c r="H219" s="219">
        <f t="shared" si="86"/>
        <v>1.42047165077772</v>
      </c>
      <c r="I219" s="219">
        <f t="shared" si="87"/>
        <v>1.00354484225452</v>
      </c>
      <c r="J219" s="231">
        <f t="shared" si="88"/>
        <v>5</v>
      </c>
      <c r="K219" s="43">
        <f t="shared" si="103"/>
        <v>18423</v>
      </c>
      <c r="L219" s="43">
        <f t="shared" si="89"/>
        <v>5</v>
      </c>
      <c r="M219" s="228">
        <v>20131</v>
      </c>
      <c r="N219" s="229" t="s">
        <v>447</v>
      </c>
      <c r="O219" s="232">
        <f>SUM(O220:O225)</f>
        <v>5662</v>
      </c>
      <c r="P219">
        <f t="shared" si="90"/>
        <v>5</v>
      </c>
      <c r="Q219">
        <f t="shared" si="96"/>
        <v>201</v>
      </c>
      <c r="U219">
        <f t="shared" si="91"/>
        <v>0</v>
      </c>
      <c r="V219">
        <f t="shared" si="92"/>
        <v>0</v>
      </c>
      <c r="W219">
        <f t="shared" si="97"/>
        <v>0</v>
      </c>
      <c r="Y219">
        <f t="shared" si="93"/>
        <v>0</v>
      </c>
      <c r="AB219" s="228">
        <v>2013501</v>
      </c>
      <c r="AC219">
        <f t="shared" si="94"/>
        <v>0</v>
      </c>
      <c r="AD219">
        <f t="shared" si="95"/>
        <v>0</v>
      </c>
      <c r="AE219">
        <f t="shared" si="98"/>
        <v>0</v>
      </c>
      <c r="AG219" s="237">
        <v>2012950</v>
      </c>
      <c r="AH219" s="247" t="s">
        <v>213</v>
      </c>
      <c r="AI219" s="233">
        <v>0</v>
      </c>
      <c r="AJ219" s="248">
        <f t="shared" si="100"/>
        <v>0</v>
      </c>
      <c r="AK219" s="246">
        <f t="shared" si="101"/>
        <v>0</v>
      </c>
      <c r="AL219" s="240">
        <v>2012999</v>
      </c>
      <c r="AM219" s="241" t="s">
        <v>444</v>
      </c>
      <c r="AN219" s="242">
        <v>41</v>
      </c>
      <c r="AO219" s="242">
        <v>67</v>
      </c>
      <c r="AP219" s="256">
        <f t="shared" si="82"/>
        <v>26</v>
      </c>
      <c r="AQ219" s="257">
        <f t="shared" si="83"/>
        <v>0.634146341463415</v>
      </c>
      <c r="AR219">
        <f t="shared" si="99"/>
        <v>7</v>
      </c>
    </row>
    <row r="220" customHeight="1" spans="1:44">
      <c r="A220" s="215">
        <v>2013101</v>
      </c>
      <c r="B220" s="215" t="s">
        <v>194</v>
      </c>
      <c r="C220" s="216">
        <f t="shared" si="84"/>
        <v>2752</v>
      </c>
      <c r="D220" s="217">
        <v>3507</v>
      </c>
      <c r="E220" s="217">
        <v>3571</v>
      </c>
      <c r="F220" s="218">
        <v>3586</v>
      </c>
      <c r="G220" s="219">
        <f t="shared" si="85"/>
        <v>0.303052325581395</v>
      </c>
      <c r="H220" s="219">
        <f t="shared" si="86"/>
        <v>1.02252637581979</v>
      </c>
      <c r="I220" s="219">
        <f t="shared" si="87"/>
        <v>1.00420050406049</v>
      </c>
      <c r="J220" s="231">
        <f t="shared" si="88"/>
        <v>7</v>
      </c>
      <c r="K220" s="43">
        <f t="shared" ref="K220:K225" si="104">SUM(C220:F220)</f>
        <v>13416</v>
      </c>
      <c r="L220" s="43">
        <f t="shared" si="89"/>
        <v>7</v>
      </c>
      <c r="M220" s="228">
        <v>2013101</v>
      </c>
      <c r="N220" s="228" t="s">
        <v>195</v>
      </c>
      <c r="O220" s="233">
        <v>3586</v>
      </c>
      <c r="P220">
        <f t="shared" si="90"/>
        <v>7</v>
      </c>
      <c r="Q220">
        <f t="shared" si="96"/>
        <v>0</v>
      </c>
      <c r="U220">
        <f t="shared" si="91"/>
        <v>0</v>
      </c>
      <c r="V220">
        <f t="shared" si="92"/>
        <v>0</v>
      </c>
      <c r="W220">
        <f t="shared" si="97"/>
        <v>0</v>
      </c>
      <c r="Y220">
        <f t="shared" si="93"/>
        <v>0</v>
      </c>
      <c r="AB220" s="228">
        <v>2013502</v>
      </c>
      <c r="AC220">
        <f t="shared" si="94"/>
        <v>0</v>
      </c>
      <c r="AD220">
        <f t="shared" si="95"/>
        <v>0</v>
      </c>
      <c r="AE220">
        <f t="shared" si="98"/>
        <v>0</v>
      </c>
      <c r="AG220" s="237">
        <v>2012999</v>
      </c>
      <c r="AH220" s="247" t="s">
        <v>445</v>
      </c>
      <c r="AI220" s="233">
        <v>62</v>
      </c>
      <c r="AJ220" s="248">
        <f t="shared" si="100"/>
        <v>62</v>
      </c>
      <c r="AK220" s="246">
        <f t="shared" si="101"/>
        <v>0</v>
      </c>
      <c r="AL220" s="240">
        <v>20131</v>
      </c>
      <c r="AM220" s="241" t="s">
        <v>446</v>
      </c>
      <c r="AN220" s="242">
        <v>3986</v>
      </c>
      <c r="AO220" s="242">
        <v>5642</v>
      </c>
      <c r="AP220" s="256">
        <f t="shared" si="82"/>
        <v>1656</v>
      </c>
      <c r="AQ220" s="257">
        <f t="shared" si="83"/>
        <v>0.415454089312594</v>
      </c>
      <c r="AR220">
        <f t="shared" si="99"/>
        <v>5</v>
      </c>
    </row>
    <row r="221" customHeight="1" spans="1:44">
      <c r="A221" s="215">
        <v>2013102</v>
      </c>
      <c r="B221" s="215" t="s">
        <v>196</v>
      </c>
      <c r="C221" s="216">
        <f t="shared" si="84"/>
        <v>357</v>
      </c>
      <c r="D221" s="217">
        <v>467</v>
      </c>
      <c r="E221" s="217">
        <v>1611</v>
      </c>
      <c r="F221" s="218">
        <v>1614</v>
      </c>
      <c r="G221" s="219">
        <f t="shared" si="85"/>
        <v>3.52100840336134</v>
      </c>
      <c r="H221" s="219">
        <f t="shared" si="86"/>
        <v>3.45610278372591</v>
      </c>
      <c r="I221" s="219">
        <f t="shared" si="87"/>
        <v>1.00186219739292</v>
      </c>
      <c r="J221" s="231">
        <f t="shared" si="88"/>
        <v>7</v>
      </c>
      <c r="K221" s="43">
        <f t="shared" si="104"/>
        <v>4049</v>
      </c>
      <c r="L221" s="43">
        <f t="shared" si="89"/>
        <v>7</v>
      </c>
      <c r="M221" s="228">
        <v>2013102</v>
      </c>
      <c r="N221" s="228" t="s">
        <v>197</v>
      </c>
      <c r="O221" s="233">
        <v>1614</v>
      </c>
      <c r="P221">
        <f t="shared" si="90"/>
        <v>7</v>
      </c>
      <c r="Q221">
        <f t="shared" si="96"/>
        <v>0</v>
      </c>
      <c r="U221">
        <f t="shared" si="91"/>
        <v>0</v>
      </c>
      <c r="V221">
        <f t="shared" si="92"/>
        <v>0</v>
      </c>
      <c r="W221">
        <f t="shared" si="97"/>
        <v>0</v>
      </c>
      <c r="Y221">
        <f t="shared" si="93"/>
        <v>0</v>
      </c>
      <c r="AB221" s="228">
        <v>2013503</v>
      </c>
      <c r="AC221">
        <f t="shared" si="94"/>
        <v>0</v>
      </c>
      <c r="AD221">
        <f t="shared" si="95"/>
        <v>0</v>
      </c>
      <c r="AE221">
        <f t="shared" si="98"/>
        <v>0</v>
      </c>
      <c r="AG221" s="237">
        <v>20131</v>
      </c>
      <c r="AH221" s="238" t="s">
        <v>448</v>
      </c>
      <c r="AI221" s="232">
        <f>SUM(AI222:AI227)</f>
        <v>3133</v>
      </c>
      <c r="AJ221" s="239">
        <f t="shared" si="100"/>
        <v>3133</v>
      </c>
      <c r="AK221" s="246">
        <f t="shared" si="101"/>
        <v>0</v>
      </c>
      <c r="AL221" s="240">
        <v>2013101</v>
      </c>
      <c r="AM221" s="241" t="s">
        <v>194</v>
      </c>
      <c r="AN221" s="242">
        <v>3507</v>
      </c>
      <c r="AO221" s="242">
        <v>3571</v>
      </c>
      <c r="AP221" s="256">
        <f t="shared" si="82"/>
        <v>64</v>
      </c>
      <c r="AQ221" s="257">
        <f t="shared" si="83"/>
        <v>0.0182492158540063</v>
      </c>
      <c r="AR221">
        <f t="shared" si="99"/>
        <v>7</v>
      </c>
    </row>
    <row r="222" hidden="1" spans="1:44">
      <c r="A222" s="220">
        <v>2013103</v>
      </c>
      <c r="B222" s="220" t="s">
        <v>198</v>
      </c>
      <c r="C222" s="216">
        <f t="shared" si="84"/>
        <v>0</v>
      </c>
      <c r="D222" s="221">
        <v>0</v>
      </c>
      <c r="E222" s="222">
        <v>0</v>
      </c>
      <c r="F222" s="223">
        <v>0</v>
      </c>
      <c r="G222" s="219">
        <f t="shared" si="85"/>
        <v>0</v>
      </c>
      <c r="H222" s="219">
        <f t="shared" si="86"/>
        <v>0</v>
      </c>
      <c r="I222" s="219">
        <f t="shared" si="87"/>
        <v>0</v>
      </c>
      <c r="J222" s="231">
        <f t="shared" si="88"/>
        <v>7</v>
      </c>
      <c r="K222" s="43">
        <f t="shared" si="104"/>
        <v>0</v>
      </c>
      <c r="L222" s="43">
        <f t="shared" si="89"/>
        <v>7</v>
      </c>
      <c r="M222" s="228">
        <v>2013103</v>
      </c>
      <c r="N222" s="228" t="s">
        <v>199</v>
      </c>
      <c r="O222" s="233">
        <v>0</v>
      </c>
      <c r="P222">
        <f t="shared" si="90"/>
        <v>7</v>
      </c>
      <c r="Q222">
        <f t="shared" si="96"/>
        <v>0</v>
      </c>
      <c r="U222">
        <f t="shared" si="91"/>
        <v>0</v>
      </c>
      <c r="V222">
        <f t="shared" si="92"/>
        <v>0</v>
      </c>
      <c r="W222">
        <f t="shared" si="97"/>
        <v>0</v>
      </c>
      <c r="Y222">
        <f t="shared" si="93"/>
        <v>0</v>
      </c>
      <c r="AB222" s="228">
        <v>2013550</v>
      </c>
      <c r="AC222">
        <f t="shared" si="94"/>
        <v>0</v>
      </c>
      <c r="AD222">
        <f t="shared" si="95"/>
        <v>0</v>
      </c>
      <c r="AE222">
        <f t="shared" si="98"/>
        <v>0</v>
      </c>
      <c r="AG222" s="237">
        <v>2013101</v>
      </c>
      <c r="AH222" s="247" t="s">
        <v>195</v>
      </c>
      <c r="AI222" s="233">
        <v>2752</v>
      </c>
      <c r="AJ222" s="248">
        <f t="shared" si="100"/>
        <v>2752</v>
      </c>
      <c r="AK222" s="246">
        <f t="shared" si="101"/>
        <v>0</v>
      </c>
      <c r="AL222" s="240">
        <v>2013102</v>
      </c>
      <c r="AM222" s="241" t="s">
        <v>196</v>
      </c>
      <c r="AN222" s="242">
        <v>467</v>
      </c>
      <c r="AO222" s="242">
        <v>1611</v>
      </c>
      <c r="AP222" s="256">
        <f t="shared" si="82"/>
        <v>1144</v>
      </c>
      <c r="AQ222" s="257">
        <f t="shared" si="83"/>
        <v>2.44967880085653</v>
      </c>
      <c r="AR222">
        <f t="shared" si="99"/>
        <v>7</v>
      </c>
    </row>
    <row r="223" hidden="1" spans="1:44">
      <c r="A223" s="220">
        <v>2013105</v>
      </c>
      <c r="B223" s="220" t="s">
        <v>449</v>
      </c>
      <c r="C223" s="216">
        <f t="shared" si="84"/>
        <v>0</v>
      </c>
      <c r="D223" s="221">
        <v>0</v>
      </c>
      <c r="E223" s="222">
        <v>0</v>
      </c>
      <c r="F223" s="223">
        <v>0</v>
      </c>
      <c r="G223" s="219">
        <f t="shared" si="85"/>
        <v>0</v>
      </c>
      <c r="H223" s="219">
        <f t="shared" si="86"/>
        <v>0</v>
      </c>
      <c r="I223" s="219">
        <f t="shared" si="87"/>
        <v>0</v>
      </c>
      <c r="J223" s="231">
        <f t="shared" si="88"/>
        <v>7</v>
      </c>
      <c r="K223" s="43">
        <f t="shared" si="104"/>
        <v>0</v>
      </c>
      <c r="L223" s="43">
        <f t="shared" si="89"/>
        <v>7</v>
      </c>
      <c r="M223" s="228">
        <v>2013105</v>
      </c>
      <c r="N223" s="228" t="s">
        <v>450</v>
      </c>
      <c r="O223" s="233">
        <v>0</v>
      </c>
      <c r="P223">
        <f t="shared" si="90"/>
        <v>7</v>
      </c>
      <c r="Q223">
        <f t="shared" si="96"/>
        <v>0</v>
      </c>
      <c r="U223">
        <f t="shared" si="91"/>
        <v>0</v>
      </c>
      <c r="V223">
        <f t="shared" si="92"/>
        <v>0</v>
      </c>
      <c r="W223">
        <f t="shared" si="97"/>
        <v>0</v>
      </c>
      <c r="Y223">
        <f t="shared" si="93"/>
        <v>0</v>
      </c>
      <c r="AB223" s="228">
        <v>2013599</v>
      </c>
      <c r="AC223">
        <f t="shared" si="94"/>
        <v>0</v>
      </c>
      <c r="AD223">
        <f t="shared" si="95"/>
        <v>0</v>
      </c>
      <c r="AE223">
        <f t="shared" si="98"/>
        <v>0</v>
      </c>
      <c r="AG223" s="237">
        <v>2013102</v>
      </c>
      <c r="AH223" s="247" t="s">
        <v>197</v>
      </c>
      <c r="AI223" s="233">
        <v>357</v>
      </c>
      <c r="AJ223" s="248">
        <f t="shared" si="100"/>
        <v>357</v>
      </c>
      <c r="AK223" s="246">
        <f t="shared" si="101"/>
        <v>0</v>
      </c>
      <c r="AL223" s="240">
        <v>2013103</v>
      </c>
      <c r="AM223" s="240" t="s">
        <v>198</v>
      </c>
      <c r="AN223" s="249">
        <v>0</v>
      </c>
      <c r="AO223" s="249">
        <v>0</v>
      </c>
      <c r="AP223" s="256">
        <f t="shared" si="82"/>
        <v>0</v>
      </c>
      <c r="AQ223" s="257">
        <f t="shared" si="83"/>
        <v>0</v>
      </c>
      <c r="AR223">
        <f t="shared" si="99"/>
        <v>7</v>
      </c>
    </row>
    <row r="224" hidden="1" spans="1:44">
      <c r="A224" s="220">
        <v>2013150</v>
      </c>
      <c r="B224" s="220" t="s">
        <v>212</v>
      </c>
      <c r="C224" s="216">
        <f t="shared" si="84"/>
        <v>0</v>
      </c>
      <c r="D224" s="221">
        <v>0</v>
      </c>
      <c r="E224" s="222">
        <v>0</v>
      </c>
      <c r="F224" s="223">
        <v>0</v>
      </c>
      <c r="G224" s="219">
        <f t="shared" si="85"/>
        <v>0</v>
      </c>
      <c r="H224" s="219">
        <f t="shared" si="86"/>
        <v>0</v>
      </c>
      <c r="I224" s="219">
        <f t="shared" si="87"/>
        <v>0</v>
      </c>
      <c r="J224" s="231">
        <f t="shared" si="88"/>
        <v>7</v>
      </c>
      <c r="K224" s="43">
        <f t="shared" si="104"/>
        <v>0</v>
      </c>
      <c r="L224" s="43">
        <f t="shared" si="89"/>
        <v>7</v>
      </c>
      <c r="M224" s="228">
        <v>2013150</v>
      </c>
      <c r="N224" s="228" t="s">
        <v>213</v>
      </c>
      <c r="O224" s="233">
        <v>0</v>
      </c>
      <c r="P224">
        <f t="shared" si="90"/>
        <v>7</v>
      </c>
      <c r="Q224">
        <f t="shared" si="96"/>
        <v>0</v>
      </c>
      <c r="U224">
        <f t="shared" si="91"/>
        <v>0</v>
      </c>
      <c r="V224">
        <f t="shared" si="92"/>
        <v>0</v>
      </c>
      <c r="W224">
        <f t="shared" si="97"/>
        <v>0</v>
      </c>
      <c r="Y224">
        <f t="shared" si="93"/>
        <v>0</v>
      </c>
      <c r="AB224" s="228">
        <v>2013601</v>
      </c>
      <c r="AC224">
        <f t="shared" si="94"/>
        <v>0</v>
      </c>
      <c r="AD224">
        <f t="shared" si="95"/>
        <v>0</v>
      </c>
      <c r="AE224">
        <f t="shared" si="98"/>
        <v>0</v>
      </c>
      <c r="AG224" s="237">
        <v>2013103</v>
      </c>
      <c r="AH224" s="247" t="s">
        <v>199</v>
      </c>
      <c r="AI224" s="233">
        <v>0</v>
      </c>
      <c r="AJ224" s="248">
        <f t="shared" si="100"/>
        <v>0</v>
      </c>
      <c r="AK224" s="246">
        <f t="shared" si="101"/>
        <v>0</v>
      </c>
      <c r="AL224" s="240">
        <v>2013105</v>
      </c>
      <c r="AM224" s="240" t="s">
        <v>449</v>
      </c>
      <c r="AN224" s="249">
        <v>0</v>
      </c>
      <c r="AO224" s="249">
        <v>0</v>
      </c>
      <c r="AP224" s="256">
        <f t="shared" si="82"/>
        <v>0</v>
      </c>
      <c r="AQ224" s="257">
        <f t="shared" si="83"/>
        <v>0</v>
      </c>
      <c r="AR224">
        <f t="shared" si="99"/>
        <v>7</v>
      </c>
    </row>
    <row r="225" customHeight="1" spans="1:44">
      <c r="A225" s="215">
        <v>2013199</v>
      </c>
      <c r="B225" s="215" t="s">
        <v>451</v>
      </c>
      <c r="C225" s="216">
        <f t="shared" si="84"/>
        <v>24</v>
      </c>
      <c r="D225" s="217">
        <v>12</v>
      </c>
      <c r="E225" s="217">
        <v>460</v>
      </c>
      <c r="F225" s="218">
        <v>462</v>
      </c>
      <c r="G225" s="219">
        <f t="shared" si="85"/>
        <v>18.25</v>
      </c>
      <c r="H225" s="219">
        <f t="shared" si="86"/>
        <v>38.5</v>
      </c>
      <c r="I225" s="219">
        <f t="shared" si="87"/>
        <v>1.00434782608696</v>
      </c>
      <c r="J225" s="231">
        <f t="shared" si="88"/>
        <v>7</v>
      </c>
      <c r="K225" s="43">
        <f t="shared" si="104"/>
        <v>958</v>
      </c>
      <c r="L225" s="43">
        <f t="shared" si="89"/>
        <v>7</v>
      </c>
      <c r="M225" s="228">
        <v>2013199</v>
      </c>
      <c r="N225" s="228" t="s">
        <v>452</v>
      </c>
      <c r="O225" s="233">
        <v>462</v>
      </c>
      <c r="P225">
        <f t="shared" si="90"/>
        <v>7</v>
      </c>
      <c r="Q225">
        <f t="shared" si="96"/>
        <v>0</v>
      </c>
      <c r="U225">
        <f t="shared" si="91"/>
        <v>0</v>
      </c>
      <c r="V225">
        <f t="shared" si="92"/>
        <v>0</v>
      </c>
      <c r="W225">
        <f t="shared" si="97"/>
        <v>0</v>
      </c>
      <c r="Y225">
        <f t="shared" si="93"/>
        <v>0</v>
      </c>
      <c r="AB225" s="228">
        <v>2013602</v>
      </c>
      <c r="AC225">
        <f t="shared" si="94"/>
        <v>35</v>
      </c>
      <c r="AD225">
        <f t="shared" si="95"/>
        <v>35</v>
      </c>
      <c r="AE225">
        <f t="shared" si="98"/>
        <v>0</v>
      </c>
      <c r="AG225" s="237">
        <v>2013105</v>
      </c>
      <c r="AH225" s="247" t="s">
        <v>450</v>
      </c>
      <c r="AI225" s="233">
        <v>0</v>
      </c>
      <c r="AJ225" s="248">
        <f t="shared" si="100"/>
        <v>0</v>
      </c>
      <c r="AK225" s="246">
        <f t="shared" si="101"/>
        <v>0</v>
      </c>
      <c r="AL225" s="240">
        <v>2013150</v>
      </c>
      <c r="AM225" s="240" t="s">
        <v>212</v>
      </c>
      <c r="AN225" s="249">
        <v>0</v>
      </c>
      <c r="AO225" s="249">
        <v>0</v>
      </c>
      <c r="AP225" s="256">
        <f t="shared" si="82"/>
        <v>0</v>
      </c>
      <c r="AQ225" s="257">
        <f t="shared" si="83"/>
        <v>0</v>
      </c>
      <c r="AR225">
        <f t="shared" si="99"/>
        <v>7</v>
      </c>
    </row>
    <row r="226" hidden="1" customHeight="1" spans="1:44">
      <c r="A226" s="215">
        <v>20132</v>
      </c>
      <c r="B226" s="215" t="s">
        <v>453</v>
      </c>
      <c r="C226" s="216">
        <f t="shared" si="84"/>
        <v>304</v>
      </c>
      <c r="D226" s="217">
        <v>614</v>
      </c>
      <c r="E226" s="217">
        <v>323</v>
      </c>
      <c r="F226" s="218">
        <v>452</v>
      </c>
      <c r="G226" s="219">
        <f t="shared" si="85"/>
        <v>0.486842105263158</v>
      </c>
      <c r="H226" s="219">
        <f t="shared" si="86"/>
        <v>0.736156351791531</v>
      </c>
      <c r="I226" s="219">
        <f t="shared" si="87"/>
        <v>1.39938080495356</v>
      </c>
      <c r="J226" s="231">
        <f t="shared" si="88"/>
        <v>5</v>
      </c>
      <c r="K226" s="43">
        <f t="shared" ref="K226:K260" si="105">SUM(C226:F226)</f>
        <v>1693</v>
      </c>
      <c r="L226" s="43">
        <f t="shared" si="89"/>
        <v>5</v>
      </c>
      <c r="M226" s="228">
        <v>20132</v>
      </c>
      <c r="N226" s="229" t="s">
        <v>454</v>
      </c>
      <c r="O226" s="232">
        <f>SUM(O227:O231)</f>
        <v>452</v>
      </c>
      <c r="P226">
        <f t="shared" si="90"/>
        <v>5</v>
      </c>
      <c r="Q226">
        <f t="shared" si="96"/>
        <v>201</v>
      </c>
      <c r="U226">
        <f t="shared" si="91"/>
        <v>0</v>
      </c>
      <c r="V226">
        <f t="shared" si="92"/>
        <v>0</v>
      </c>
      <c r="W226">
        <f t="shared" si="97"/>
        <v>0</v>
      </c>
      <c r="Y226">
        <f t="shared" si="93"/>
        <v>0</v>
      </c>
      <c r="AB226" s="228">
        <v>2013603</v>
      </c>
      <c r="AC226">
        <f t="shared" si="94"/>
        <v>0</v>
      </c>
      <c r="AD226">
        <f t="shared" si="95"/>
        <v>0</v>
      </c>
      <c r="AE226">
        <f t="shared" si="98"/>
        <v>0</v>
      </c>
      <c r="AG226" s="237">
        <v>2013150</v>
      </c>
      <c r="AH226" s="247" t="s">
        <v>213</v>
      </c>
      <c r="AI226" s="233">
        <v>0</v>
      </c>
      <c r="AJ226" s="248">
        <f t="shared" si="100"/>
        <v>0</v>
      </c>
      <c r="AK226" s="246">
        <f t="shared" si="101"/>
        <v>0</v>
      </c>
      <c r="AL226" s="240">
        <v>2013199</v>
      </c>
      <c r="AM226" s="241" t="s">
        <v>451</v>
      </c>
      <c r="AN226" s="242">
        <v>12</v>
      </c>
      <c r="AO226" s="242">
        <v>460</v>
      </c>
      <c r="AP226" s="256">
        <f t="shared" si="82"/>
        <v>448</v>
      </c>
      <c r="AQ226" s="257">
        <f t="shared" si="83"/>
        <v>37.3333333333333</v>
      </c>
      <c r="AR226">
        <f t="shared" si="99"/>
        <v>7</v>
      </c>
    </row>
    <row r="227" customHeight="1" spans="1:44">
      <c r="A227" s="215">
        <v>2013201</v>
      </c>
      <c r="B227" s="215" t="s">
        <v>194</v>
      </c>
      <c r="C227" s="216">
        <f t="shared" si="84"/>
        <v>217</v>
      </c>
      <c r="D227" s="217">
        <v>350</v>
      </c>
      <c r="E227" s="217">
        <v>291</v>
      </c>
      <c r="F227" s="218">
        <v>297</v>
      </c>
      <c r="G227" s="219">
        <f t="shared" si="85"/>
        <v>0.368663594470046</v>
      </c>
      <c r="H227" s="219">
        <f t="shared" si="86"/>
        <v>0.848571428571429</v>
      </c>
      <c r="I227" s="219">
        <f t="shared" si="87"/>
        <v>1.02061855670103</v>
      </c>
      <c r="J227" s="231">
        <f t="shared" si="88"/>
        <v>7</v>
      </c>
      <c r="K227" s="43">
        <f t="shared" si="105"/>
        <v>1155</v>
      </c>
      <c r="L227" s="43">
        <f t="shared" si="89"/>
        <v>7</v>
      </c>
      <c r="M227" s="228">
        <v>2013201</v>
      </c>
      <c r="N227" s="228" t="s">
        <v>195</v>
      </c>
      <c r="O227" s="233">
        <v>297</v>
      </c>
      <c r="P227">
        <f t="shared" si="90"/>
        <v>7</v>
      </c>
      <c r="Q227">
        <f t="shared" si="96"/>
        <v>0</v>
      </c>
      <c r="U227">
        <f t="shared" si="91"/>
        <v>0</v>
      </c>
      <c r="V227">
        <f t="shared" si="92"/>
        <v>0</v>
      </c>
      <c r="W227">
        <f t="shared" si="97"/>
        <v>0</v>
      </c>
      <c r="Y227">
        <f t="shared" si="93"/>
        <v>0</v>
      </c>
      <c r="AB227" s="228">
        <v>2013650</v>
      </c>
      <c r="AC227">
        <f t="shared" si="94"/>
        <v>0</v>
      </c>
      <c r="AD227">
        <f t="shared" si="95"/>
        <v>0</v>
      </c>
      <c r="AE227">
        <f t="shared" si="98"/>
        <v>0</v>
      </c>
      <c r="AG227" s="237">
        <v>2013199</v>
      </c>
      <c r="AH227" s="247" t="s">
        <v>455</v>
      </c>
      <c r="AI227" s="233">
        <v>24</v>
      </c>
      <c r="AJ227" s="248">
        <f t="shared" si="100"/>
        <v>24</v>
      </c>
      <c r="AK227" s="246">
        <f t="shared" si="101"/>
        <v>0</v>
      </c>
      <c r="AL227" s="240">
        <v>20132</v>
      </c>
      <c r="AM227" s="241" t="s">
        <v>453</v>
      </c>
      <c r="AN227" s="242">
        <v>614</v>
      </c>
      <c r="AO227" s="242">
        <v>323</v>
      </c>
      <c r="AP227" s="256">
        <f t="shared" si="82"/>
        <v>-291</v>
      </c>
      <c r="AQ227" s="257">
        <f t="shared" si="83"/>
        <v>-0.473941368078176</v>
      </c>
      <c r="AR227">
        <f t="shared" si="99"/>
        <v>5</v>
      </c>
    </row>
    <row r="228" customHeight="1" spans="1:44">
      <c r="A228" s="215">
        <v>2013202</v>
      </c>
      <c r="B228" s="215" t="s">
        <v>196</v>
      </c>
      <c r="C228" s="216">
        <f t="shared" si="84"/>
        <v>85</v>
      </c>
      <c r="D228" s="217">
        <v>263</v>
      </c>
      <c r="E228" s="217">
        <v>32</v>
      </c>
      <c r="F228" s="218">
        <v>155</v>
      </c>
      <c r="G228" s="219">
        <f t="shared" si="85"/>
        <v>0.823529411764706</v>
      </c>
      <c r="H228" s="219">
        <f t="shared" si="86"/>
        <v>0.5893536121673</v>
      </c>
      <c r="I228" s="219">
        <f t="shared" si="87"/>
        <v>4.84375</v>
      </c>
      <c r="J228" s="231">
        <f t="shared" si="88"/>
        <v>7</v>
      </c>
      <c r="K228" s="43">
        <f t="shared" si="105"/>
        <v>535</v>
      </c>
      <c r="L228" s="43">
        <f t="shared" si="89"/>
        <v>7</v>
      </c>
      <c r="M228" s="228">
        <v>2013202</v>
      </c>
      <c r="N228" s="228" t="s">
        <v>197</v>
      </c>
      <c r="O228" s="233">
        <v>155</v>
      </c>
      <c r="P228">
        <f t="shared" si="90"/>
        <v>7</v>
      </c>
      <c r="Q228">
        <f t="shared" si="96"/>
        <v>0</v>
      </c>
      <c r="U228">
        <f t="shared" si="91"/>
        <v>0</v>
      </c>
      <c r="V228">
        <f t="shared" si="92"/>
        <v>0</v>
      </c>
      <c r="W228">
        <f t="shared" si="97"/>
        <v>0</v>
      </c>
      <c r="Y228">
        <f t="shared" si="93"/>
        <v>0</v>
      </c>
      <c r="AB228" s="228">
        <v>2013699</v>
      </c>
      <c r="AC228">
        <f t="shared" si="94"/>
        <v>91</v>
      </c>
      <c r="AD228">
        <f t="shared" si="95"/>
        <v>91</v>
      </c>
      <c r="AE228">
        <f t="shared" si="98"/>
        <v>0</v>
      </c>
      <c r="AG228" s="237">
        <v>20132</v>
      </c>
      <c r="AH228" s="238" t="s">
        <v>454</v>
      </c>
      <c r="AI228" s="232">
        <f>SUM(AI229:AI233)</f>
        <v>304</v>
      </c>
      <c r="AJ228" s="239">
        <f t="shared" si="100"/>
        <v>304</v>
      </c>
      <c r="AK228" s="246">
        <f t="shared" si="101"/>
        <v>0</v>
      </c>
      <c r="AL228" s="240">
        <v>2013201</v>
      </c>
      <c r="AM228" s="241" t="s">
        <v>194</v>
      </c>
      <c r="AN228" s="242">
        <v>350</v>
      </c>
      <c r="AO228" s="242">
        <v>291</v>
      </c>
      <c r="AP228" s="256">
        <f t="shared" si="82"/>
        <v>-59</v>
      </c>
      <c r="AQ228" s="257">
        <f t="shared" si="83"/>
        <v>-0.168571428571429</v>
      </c>
      <c r="AR228">
        <f t="shared" si="99"/>
        <v>7</v>
      </c>
    </row>
    <row r="229" hidden="1" spans="1:44">
      <c r="A229" s="220">
        <v>2013203</v>
      </c>
      <c r="B229" s="220" t="s">
        <v>198</v>
      </c>
      <c r="C229" s="216">
        <f t="shared" si="84"/>
        <v>0</v>
      </c>
      <c r="D229" s="221">
        <v>0</v>
      </c>
      <c r="E229" s="222">
        <v>0</v>
      </c>
      <c r="F229" s="223">
        <v>0</v>
      </c>
      <c r="G229" s="219">
        <f t="shared" si="85"/>
        <v>0</v>
      </c>
      <c r="H229" s="219">
        <f t="shared" si="86"/>
        <v>0</v>
      </c>
      <c r="I229" s="219">
        <f t="shared" si="87"/>
        <v>0</v>
      </c>
      <c r="J229" s="231">
        <f t="shared" si="88"/>
        <v>7</v>
      </c>
      <c r="K229" s="43">
        <f t="shared" si="105"/>
        <v>0</v>
      </c>
      <c r="L229" s="43">
        <f t="shared" si="89"/>
        <v>7</v>
      </c>
      <c r="M229" s="228">
        <v>2013203</v>
      </c>
      <c r="N229" s="228" t="s">
        <v>199</v>
      </c>
      <c r="O229" s="233">
        <v>0</v>
      </c>
      <c r="P229">
        <f t="shared" si="90"/>
        <v>7</v>
      </c>
      <c r="Q229">
        <f t="shared" si="96"/>
        <v>0</v>
      </c>
      <c r="U229">
        <f t="shared" si="91"/>
        <v>0</v>
      </c>
      <c r="V229">
        <f t="shared" si="92"/>
        <v>0</v>
      </c>
      <c r="W229">
        <f t="shared" si="97"/>
        <v>0</v>
      </c>
      <c r="Y229">
        <f t="shared" si="93"/>
        <v>0</v>
      </c>
      <c r="AB229" s="228">
        <v>2019901</v>
      </c>
      <c r="AC229">
        <f t="shared" si="94"/>
        <v>0</v>
      </c>
      <c r="AD229">
        <f t="shared" si="95"/>
        <v>0</v>
      </c>
      <c r="AE229">
        <f t="shared" si="98"/>
        <v>0</v>
      </c>
      <c r="AG229" s="237">
        <v>2013201</v>
      </c>
      <c r="AH229" s="247" t="s">
        <v>195</v>
      </c>
      <c r="AI229" s="233">
        <v>217</v>
      </c>
      <c r="AJ229" s="248">
        <f t="shared" si="100"/>
        <v>217</v>
      </c>
      <c r="AK229" s="246">
        <f t="shared" si="101"/>
        <v>0</v>
      </c>
      <c r="AL229" s="240">
        <v>2013202</v>
      </c>
      <c r="AM229" s="241" t="s">
        <v>196</v>
      </c>
      <c r="AN229" s="242">
        <v>263</v>
      </c>
      <c r="AO229" s="242">
        <v>32</v>
      </c>
      <c r="AP229" s="256">
        <f t="shared" si="82"/>
        <v>-231</v>
      </c>
      <c r="AQ229" s="257">
        <f t="shared" si="83"/>
        <v>-0.878326996197719</v>
      </c>
      <c r="AR229">
        <f t="shared" si="99"/>
        <v>7</v>
      </c>
    </row>
    <row r="230" hidden="1" spans="1:44">
      <c r="A230" s="220">
        <v>2013250</v>
      </c>
      <c r="B230" s="220" t="s">
        <v>212</v>
      </c>
      <c r="C230" s="216">
        <f t="shared" si="84"/>
        <v>0</v>
      </c>
      <c r="D230" s="221">
        <v>0</v>
      </c>
      <c r="E230" s="222">
        <v>0</v>
      </c>
      <c r="F230" s="223">
        <v>0</v>
      </c>
      <c r="G230" s="219">
        <f t="shared" si="85"/>
        <v>0</v>
      </c>
      <c r="H230" s="219">
        <f t="shared" si="86"/>
        <v>0</v>
      </c>
      <c r="I230" s="219">
        <f t="shared" si="87"/>
        <v>0</v>
      </c>
      <c r="J230" s="231">
        <f t="shared" si="88"/>
        <v>7</v>
      </c>
      <c r="K230" s="43">
        <f t="shared" si="105"/>
        <v>0</v>
      </c>
      <c r="L230" s="43">
        <f t="shared" si="89"/>
        <v>7</v>
      </c>
      <c r="M230" s="228">
        <v>2013250</v>
      </c>
      <c r="N230" s="228" t="s">
        <v>213</v>
      </c>
      <c r="O230" s="233">
        <v>0</v>
      </c>
      <c r="P230">
        <f t="shared" si="90"/>
        <v>7</v>
      </c>
      <c r="Q230">
        <f t="shared" si="96"/>
        <v>0</v>
      </c>
      <c r="U230">
        <f t="shared" si="91"/>
        <v>0</v>
      </c>
      <c r="V230">
        <f t="shared" si="92"/>
        <v>0</v>
      </c>
      <c r="W230">
        <f t="shared" si="97"/>
        <v>0</v>
      </c>
      <c r="Y230">
        <f t="shared" si="93"/>
        <v>0</v>
      </c>
      <c r="AB230" s="228">
        <v>2019999</v>
      </c>
      <c r="AC230">
        <f t="shared" si="94"/>
        <v>21789</v>
      </c>
      <c r="AD230">
        <f t="shared" si="95"/>
        <v>21789</v>
      </c>
      <c r="AE230">
        <f t="shared" si="98"/>
        <v>0</v>
      </c>
      <c r="AG230" s="237">
        <v>2013202</v>
      </c>
      <c r="AH230" s="247" t="s">
        <v>197</v>
      </c>
      <c r="AI230" s="233">
        <v>85</v>
      </c>
      <c r="AJ230" s="248">
        <f t="shared" si="100"/>
        <v>85</v>
      </c>
      <c r="AK230" s="246">
        <f t="shared" si="101"/>
        <v>0</v>
      </c>
      <c r="AL230" s="240">
        <v>2013203</v>
      </c>
      <c r="AM230" s="240" t="s">
        <v>198</v>
      </c>
      <c r="AN230" s="249">
        <v>0</v>
      </c>
      <c r="AO230" s="249">
        <v>0</v>
      </c>
      <c r="AP230" s="256">
        <f t="shared" si="82"/>
        <v>0</v>
      </c>
      <c r="AQ230" s="257">
        <f t="shared" si="83"/>
        <v>0</v>
      </c>
      <c r="AR230">
        <f t="shared" si="99"/>
        <v>7</v>
      </c>
    </row>
    <row r="231" customHeight="1" spans="1:44">
      <c r="A231" s="215">
        <v>2013299</v>
      </c>
      <c r="B231" s="215" t="s">
        <v>456</v>
      </c>
      <c r="C231" s="216">
        <f t="shared" si="84"/>
        <v>2</v>
      </c>
      <c r="D231" s="217">
        <v>1</v>
      </c>
      <c r="E231" s="217">
        <v>0</v>
      </c>
      <c r="F231" s="218">
        <v>0</v>
      </c>
      <c r="G231" s="219">
        <f t="shared" si="85"/>
        <v>0</v>
      </c>
      <c r="H231" s="219">
        <f t="shared" si="86"/>
        <v>0</v>
      </c>
      <c r="I231" s="219">
        <f t="shared" si="87"/>
        <v>0</v>
      </c>
      <c r="J231" s="231">
        <f t="shared" si="88"/>
        <v>7</v>
      </c>
      <c r="K231" s="43">
        <f t="shared" si="105"/>
        <v>3</v>
      </c>
      <c r="L231" s="43">
        <f t="shared" si="89"/>
        <v>7</v>
      </c>
      <c r="M231" s="228">
        <v>2013299</v>
      </c>
      <c r="N231" s="228" t="s">
        <v>457</v>
      </c>
      <c r="O231" s="233">
        <v>0</v>
      </c>
      <c r="P231">
        <f t="shared" si="90"/>
        <v>7</v>
      </c>
      <c r="Q231">
        <f t="shared" si="96"/>
        <v>0</v>
      </c>
      <c r="U231">
        <f t="shared" si="91"/>
        <v>0</v>
      </c>
      <c r="V231">
        <f t="shared" si="92"/>
        <v>0</v>
      </c>
      <c r="W231">
        <f t="shared" si="97"/>
        <v>0</v>
      </c>
      <c r="Y231">
        <f t="shared" si="93"/>
        <v>0</v>
      </c>
      <c r="AB231" s="228">
        <v>2020101</v>
      </c>
      <c r="AC231">
        <f t="shared" si="94"/>
        <v>0</v>
      </c>
      <c r="AD231">
        <f t="shared" si="95"/>
        <v>0</v>
      </c>
      <c r="AE231">
        <f t="shared" si="98"/>
        <v>0</v>
      </c>
      <c r="AG231" s="237">
        <v>2013203</v>
      </c>
      <c r="AH231" s="247" t="s">
        <v>199</v>
      </c>
      <c r="AI231" s="233">
        <v>0</v>
      </c>
      <c r="AJ231" s="248">
        <f t="shared" si="100"/>
        <v>0</v>
      </c>
      <c r="AK231" s="246">
        <f t="shared" si="101"/>
        <v>0</v>
      </c>
      <c r="AL231" s="240">
        <v>2013250</v>
      </c>
      <c r="AM231" s="240" t="s">
        <v>212</v>
      </c>
      <c r="AN231" s="249">
        <v>0</v>
      </c>
      <c r="AO231" s="249">
        <v>0</v>
      </c>
      <c r="AP231" s="256">
        <f t="shared" si="82"/>
        <v>0</v>
      </c>
      <c r="AQ231" s="257">
        <f t="shared" si="83"/>
        <v>0</v>
      </c>
      <c r="AR231">
        <f t="shared" si="99"/>
        <v>7</v>
      </c>
    </row>
    <row r="232" hidden="1" customHeight="1" spans="1:44">
      <c r="A232" s="215">
        <v>20133</v>
      </c>
      <c r="B232" s="215" t="s">
        <v>458</v>
      </c>
      <c r="C232" s="216">
        <f t="shared" si="84"/>
        <v>394</v>
      </c>
      <c r="D232" s="217">
        <v>197</v>
      </c>
      <c r="E232" s="217">
        <v>913</v>
      </c>
      <c r="F232" s="218">
        <v>905</v>
      </c>
      <c r="G232" s="219">
        <f t="shared" si="85"/>
        <v>1.29695431472081</v>
      </c>
      <c r="H232" s="219">
        <f t="shared" si="86"/>
        <v>4.59390862944162</v>
      </c>
      <c r="I232" s="219">
        <f t="shared" si="87"/>
        <v>0.991237677984666</v>
      </c>
      <c r="J232" s="231">
        <f t="shared" si="88"/>
        <v>5</v>
      </c>
      <c r="K232" s="43">
        <f t="shared" si="105"/>
        <v>2409</v>
      </c>
      <c r="L232" s="43">
        <f t="shared" si="89"/>
        <v>5</v>
      </c>
      <c r="M232" s="228">
        <v>20133</v>
      </c>
      <c r="N232" s="229" t="s">
        <v>459</v>
      </c>
      <c r="O232" s="232">
        <f>SUM(O233:O237)</f>
        <v>905</v>
      </c>
      <c r="P232">
        <f t="shared" si="90"/>
        <v>5</v>
      </c>
      <c r="Q232">
        <f t="shared" si="96"/>
        <v>201</v>
      </c>
      <c r="U232">
        <f t="shared" si="91"/>
        <v>0</v>
      </c>
      <c r="V232">
        <f t="shared" si="92"/>
        <v>0</v>
      </c>
      <c r="W232">
        <f t="shared" si="97"/>
        <v>0</v>
      </c>
      <c r="Y232">
        <f t="shared" si="93"/>
        <v>0</v>
      </c>
      <c r="AB232" s="228">
        <v>2020102</v>
      </c>
      <c r="AC232">
        <f t="shared" si="94"/>
        <v>0</v>
      </c>
      <c r="AD232">
        <f t="shared" si="95"/>
        <v>0</v>
      </c>
      <c r="AE232">
        <f t="shared" si="98"/>
        <v>0</v>
      </c>
      <c r="AG232" s="237">
        <v>2013250</v>
      </c>
      <c r="AH232" s="247" t="s">
        <v>213</v>
      </c>
      <c r="AI232" s="233">
        <v>0</v>
      </c>
      <c r="AJ232" s="248">
        <f t="shared" si="100"/>
        <v>0</v>
      </c>
      <c r="AK232" s="246">
        <f t="shared" si="101"/>
        <v>0</v>
      </c>
      <c r="AL232" s="240">
        <v>2013299</v>
      </c>
      <c r="AM232" s="241" t="s">
        <v>456</v>
      </c>
      <c r="AN232" s="242">
        <v>1</v>
      </c>
      <c r="AO232" s="242">
        <v>0</v>
      </c>
      <c r="AP232" s="256">
        <f t="shared" si="82"/>
        <v>-1</v>
      </c>
      <c r="AQ232" s="257">
        <f t="shared" si="83"/>
        <v>-1</v>
      </c>
      <c r="AR232">
        <f t="shared" si="99"/>
        <v>7</v>
      </c>
    </row>
    <row r="233" customHeight="1" spans="1:44">
      <c r="A233" s="215">
        <v>2013301</v>
      </c>
      <c r="B233" s="215" t="s">
        <v>194</v>
      </c>
      <c r="C233" s="216">
        <f t="shared" si="84"/>
        <v>237</v>
      </c>
      <c r="D233" s="217">
        <v>192</v>
      </c>
      <c r="E233" s="217">
        <v>525</v>
      </c>
      <c r="F233" s="218">
        <v>514</v>
      </c>
      <c r="G233" s="219">
        <f t="shared" si="85"/>
        <v>1.16877637130802</v>
      </c>
      <c r="H233" s="219">
        <f t="shared" si="86"/>
        <v>2.67708333333333</v>
      </c>
      <c r="I233" s="219">
        <f t="shared" si="87"/>
        <v>0.979047619047619</v>
      </c>
      <c r="J233" s="231">
        <f t="shared" si="88"/>
        <v>7</v>
      </c>
      <c r="K233" s="43">
        <f t="shared" si="105"/>
        <v>1468</v>
      </c>
      <c r="L233" s="43">
        <f t="shared" si="89"/>
        <v>7</v>
      </c>
      <c r="M233" s="228">
        <v>2013301</v>
      </c>
      <c r="N233" s="228" t="s">
        <v>195</v>
      </c>
      <c r="O233" s="233">
        <v>514</v>
      </c>
      <c r="P233">
        <f t="shared" si="90"/>
        <v>7</v>
      </c>
      <c r="Q233">
        <f t="shared" si="96"/>
        <v>0</v>
      </c>
      <c r="U233">
        <f t="shared" si="91"/>
        <v>0</v>
      </c>
      <c r="V233">
        <f t="shared" si="92"/>
        <v>0</v>
      </c>
      <c r="W233">
        <f t="shared" si="97"/>
        <v>0</v>
      </c>
      <c r="Y233">
        <f t="shared" si="93"/>
        <v>0</v>
      </c>
      <c r="AB233" s="228">
        <v>2020103</v>
      </c>
      <c r="AC233">
        <f t="shared" si="94"/>
        <v>0</v>
      </c>
      <c r="AD233">
        <f t="shared" si="95"/>
        <v>0</v>
      </c>
      <c r="AE233">
        <f t="shared" si="98"/>
        <v>0</v>
      </c>
      <c r="AG233" s="237">
        <v>2013299</v>
      </c>
      <c r="AH233" s="247" t="s">
        <v>457</v>
      </c>
      <c r="AI233" s="233">
        <v>2</v>
      </c>
      <c r="AJ233" s="248">
        <f t="shared" si="100"/>
        <v>2</v>
      </c>
      <c r="AK233" s="246">
        <f t="shared" si="101"/>
        <v>0</v>
      </c>
      <c r="AL233" s="240">
        <v>20133</v>
      </c>
      <c r="AM233" s="241" t="s">
        <v>458</v>
      </c>
      <c r="AN233" s="242">
        <v>197</v>
      </c>
      <c r="AO233" s="242">
        <v>913</v>
      </c>
      <c r="AP233" s="256">
        <f t="shared" si="82"/>
        <v>716</v>
      </c>
      <c r="AQ233" s="257">
        <f t="shared" si="83"/>
        <v>3.63451776649746</v>
      </c>
      <c r="AR233">
        <f t="shared" si="99"/>
        <v>5</v>
      </c>
    </row>
    <row r="234" customHeight="1" spans="1:44">
      <c r="A234" s="215">
        <v>2013302</v>
      </c>
      <c r="B234" s="215" t="s">
        <v>196</v>
      </c>
      <c r="C234" s="216">
        <f t="shared" si="84"/>
        <v>113</v>
      </c>
      <c r="D234" s="217">
        <v>5</v>
      </c>
      <c r="E234" s="217">
        <v>5</v>
      </c>
      <c r="F234" s="218">
        <v>5</v>
      </c>
      <c r="G234" s="219">
        <f t="shared" si="85"/>
        <v>-0.955752212389381</v>
      </c>
      <c r="H234" s="219">
        <f t="shared" si="86"/>
        <v>1</v>
      </c>
      <c r="I234" s="219">
        <f t="shared" si="87"/>
        <v>1</v>
      </c>
      <c r="J234" s="231">
        <f t="shared" si="88"/>
        <v>7</v>
      </c>
      <c r="K234" s="43">
        <f t="shared" si="105"/>
        <v>128</v>
      </c>
      <c r="L234" s="43">
        <f t="shared" si="89"/>
        <v>7</v>
      </c>
      <c r="M234" s="228">
        <v>2013302</v>
      </c>
      <c r="N234" s="228" t="s">
        <v>197</v>
      </c>
      <c r="O234" s="233">
        <v>5</v>
      </c>
      <c r="P234">
        <f t="shared" si="90"/>
        <v>7</v>
      </c>
      <c r="Q234">
        <f t="shared" si="96"/>
        <v>0</v>
      </c>
      <c r="U234">
        <f t="shared" si="91"/>
        <v>0</v>
      </c>
      <c r="V234">
        <f t="shared" si="92"/>
        <v>0</v>
      </c>
      <c r="W234">
        <f t="shared" si="97"/>
        <v>0</v>
      </c>
      <c r="Y234">
        <f t="shared" si="93"/>
        <v>0</v>
      </c>
      <c r="AB234" s="228">
        <v>2020104</v>
      </c>
      <c r="AC234">
        <f t="shared" si="94"/>
        <v>0</v>
      </c>
      <c r="AD234">
        <f t="shared" si="95"/>
        <v>0</v>
      </c>
      <c r="AE234">
        <f t="shared" si="98"/>
        <v>0</v>
      </c>
      <c r="AG234" s="237">
        <v>20133</v>
      </c>
      <c r="AH234" s="238" t="s">
        <v>459</v>
      </c>
      <c r="AI234" s="232">
        <f>SUM(AI235:AI239)</f>
        <v>394</v>
      </c>
      <c r="AJ234" s="239">
        <f t="shared" si="100"/>
        <v>394</v>
      </c>
      <c r="AK234" s="246">
        <f t="shared" si="101"/>
        <v>0</v>
      </c>
      <c r="AL234" s="240">
        <v>2013301</v>
      </c>
      <c r="AM234" s="241" t="s">
        <v>194</v>
      </c>
      <c r="AN234" s="242">
        <v>192</v>
      </c>
      <c r="AO234" s="242">
        <v>525</v>
      </c>
      <c r="AP234" s="256">
        <f t="shared" si="82"/>
        <v>333</v>
      </c>
      <c r="AQ234" s="257">
        <f t="shared" si="83"/>
        <v>1.734375</v>
      </c>
      <c r="AR234">
        <f t="shared" si="99"/>
        <v>7</v>
      </c>
    </row>
    <row r="235" hidden="1" spans="1:44">
      <c r="A235" s="220">
        <v>2013303</v>
      </c>
      <c r="B235" s="220" t="s">
        <v>198</v>
      </c>
      <c r="C235" s="216">
        <f t="shared" si="84"/>
        <v>0</v>
      </c>
      <c r="D235" s="221">
        <v>0</v>
      </c>
      <c r="E235" s="222">
        <v>0</v>
      </c>
      <c r="F235" s="223">
        <v>0</v>
      </c>
      <c r="G235" s="219">
        <f t="shared" si="85"/>
        <v>0</v>
      </c>
      <c r="H235" s="219">
        <f t="shared" si="86"/>
        <v>0</v>
      </c>
      <c r="I235" s="219">
        <f t="shared" si="87"/>
        <v>0</v>
      </c>
      <c r="J235" s="231">
        <f t="shared" si="88"/>
        <v>7</v>
      </c>
      <c r="K235" s="43">
        <f t="shared" si="105"/>
        <v>0</v>
      </c>
      <c r="L235" s="43">
        <f t="shared" si="89"/>
        <v>7</v>
      </c>
      <c r="M235" s="228">
        <v>2013303</v>
      </c>
      <c r="N235" s="228" t="s">
        <v>199</v>
      </c>
      <c r="O235" s="233">
        <v>0</v>
      </c>
      <c r="P235">
        <f t="shared" si="90"/>
        <v>7</v>
      </c>
      <c r="Q235">
        <f t="shared" si="96"/>
        <v>0</v>
      </c>
      <c r="U235">
        <f t="shared" si="91"/>
        <v>0</v>
      </c>
      <c r="V235">
        <f t="shared" si="92"/>
        <v>0</v>
      </c>
      <c r="W235">
        <f t="shared" si="97"/>
        <v>0</v>
      </c>
      <c r="Y235">
        <f t="shared" si="93"/>
        <v>0</v>
      </c>
      <c r="AB235" s="228">
        <v>2020150</v>
      </c>
      <c r="AC235">
        <f t="shared" si="94"/>
        <v>0</v>
      </c>
      <c r="AD235">
        <f t="shared" si="95"/>
        <v>0</v>
      </c>
      <c r="AE235">
        <f t="shared" si="98"/>
        <v>0</v>
      </c>
      <c r="AG235" s="237">
        <v>2013301</v>
      </c>
      <c r="AH235" s="247" t="s">
        <v>195</v>
      </c>
      <c r="AI235" s="233">
        <v>237</v>
      </c>
      <c r="AJ235" s="248">
        <f t="shared" si="100"/>
        <v>237</v>
      </c>
      <c r="AK235" s="246">
        <f t="shared" si="101"/>
        <v>0</v>
      </c>
      <c r="AL235" s="240">
        <v>2013302</v>
      </c>
      <c r="AM235" s="241" t="s">
        <v>196</v>
      </c>
      <c r="AN235" s="242">
        <v>5</v>
      </c>
      <c r="AO235" s="242">
        <v>5</v>
      </c>
      <c r="AP235" s="256">
        <f t="shared" si="82"/>
        <v>0</v>
      </c>
      <c r="AQ235" s="257">
        <f t="shared" si="83"/>
        <v>0</v>
      </c>
      <c r="AR235">
        <f t="shared" si="99"/>
        <v>7</v>
      </c>
    </row>
    <row r="236" hidden="1" spans="1:44">
      <c r="A236" s="220">
        <v>2013350</v>
      </c>
      <c r="B236" s="220" t="s">
        <v>212</v>
      </c>
      <c r="C236" s="216">
        <f t="shared" si="84"/>
        <v>0</v>
      </c>
      <c r="D236" s="221">
        <v>0</v>
      </c>
      <c r="E236" s="222">
        <v>0</v>
      </c>
      <c r="F236" s="223">
        <v>0</v>
      </c>
      <c r="G236" s="219">
        <f t="shared" si="85"/>
        <v>0</v>
      </c>
      <c r="H236" s="219">
        <f t="shared" si="86"/>
        <v>0</v>
      </c>
      <c r="I236" s="219">
        <f t="shared" si="87"/>
        <v>0</v>
      </c>
      <c r="J236" s="231">
        <f t="shared" si="88"/>
        <v>7</v>
      </c>
      <c r="K236" s="43">
        <f t="shared" si="105"/>
        <v>0</v>
      </c>
      <c r="L236" s="43">
        <f t="shared" si="89"/>
        <v>7</v>
      </c>
      <c r="M236" s="228">
        <v>2013350</v>
      </c>
      <c r="N236" s="228" t="s">
        <v>213</v>
      </c>
      <c r="O236" s="233">
        <v>0</v>
      </c>
      <c r="P236">
        <f t="shared" si="90"/>
        <v>7</v>
      </c>
      <c r="Q236">
        <f t="shared" si="96"/>
        <v>0</v>
      </c>
      <c r="U236">
        <f t="shared" si="91"/>
        <v>0</v>
      </c>
      <c r="V236">
        <f t="shared" si="92"/>
        <v>0</v>
      </c>
      <c r="W236">
        <f t="shared" si="97"/>
        <v>0</v>
      </c>
      <c r="Y236">
        <f t="shared" si="93"/>
        <v>0</v>
      </c>
      <c r="AB236" s="228">
        <v>2020199</v>
      </c>
      <c r="AC236">
        <f t="shared" si="94"/>
        <v>0</v>
      </c>
      <c r="AD236">
        <f t="shared" si="95"/>
        <v>0</v>
      </c>
      <c r="AE236">
        <f t="shared" si="98"/>
        <v>0</v>
      </c>
      <c r="AG236" s="237">
        <v>2013302</v>
      </c>
      <c r="AH236" s="247" t="s">
        <v>197</v>
      </c>
      <c r="AI236" s="233">
        <v>113</v>
      </c>
      <c r="AJ236" s="248">
        <f t="shared" si="100"/>
        <v>113</v>
      </c>
      <c r="AK236" s="246">
        <f t="shared" si="101"/>
        <v>0</v>
      </c>
      <c r="AL236" s="240">
        <v>2013303</v>
      </c>
      <c r="AM236" s="240" t="s">
        <v>198</v>
      </c>
      <c r="AN236" s="249">
        <v>0</v>
      </c>
      <c r="AO236" s="249">
        <v>0</v>
      </c>
      <c r="AP236" s="256">
        <f t="shared" si="82"/>
        <v>0</v>
      </c>
      <c r="AQ236" s="257">
        <f t="shared" si="83"/>
        <v>0</v>
      </c>
      <c r="AR236">
        <f t="shared" si="99"/>
        <v>7</v>
      </c>
    </row>
    <row r="237" customHeight="1" spans="1:44">
      <c r="A237" s="215">
        <v>2013399</v>
      </c>
      <c r="B237" s="215" t="s">
        <v>460</v>
      </c>
      <c r="C237" s="216">
        <f t="shared" si="84"/>
        <v>44</v>
      </c>
      <c r="D237" s="217">
        <v>0</v>
      </c>
      <c r="E237" s="217">
        <v>383</v>
      </c>
      <c r="F237" s="218">
        <v>386</v>
      </c>
      <c r="G237" s="219">
        <f t="shared" si="85"/>
        <v>7.77272727272727</v>
      </c>
      <c r="H237" s="219"/>
      <c r="I237" s="219">
        <f t="shared" si="87"/>
        <v>1.00783289817232</v>
      </c>
      <c r="J237" s="231">
        <f t="shared" si="88"/>
        <v>7</v>
      </c>
      <c r="K237" s="43">
        <f t="shared" si="105"/>
        <v>813</v>
      </c>
      <c r="L237" s="43">
        <f t="shared" si="89"/>
        <v>7</v>
      </c>
      <c r="M237" s="228">
        <v>2013399</v>
      </c>
      <c r="N237" s="228" t="s">
        <v>461</v>
      </c>
      <c r="O237" s="233">
        <v>386</v>
      </c>
      <c r="P237">
        <f t="shared" si="90"/>
        <v>7</v>
      </c>
      <c r="Q237">
        <f t="shared" si="96"/>
        <v>0</v>
      </c>
      <c r="U237">
        <f t="shared" si="91"/>
        <v>0</v>
      </c>
      <c r="V237">
        <f t="shared" si="92"/>
        <v>0</v>
      </c>
      <c r="W237">
        <f t="shared" si="97"/>
        <v>0</v>
      </c>
      <c r="Y237">
        <f t="shared" si="93"/>
        <v>0</v>
      </c>
      <c r="AB237" s="228">
        <v>2020201</v>
      </c>
      <c r="AC237">
        <f t="shared" si="94"/>
        <v>0</v>
      </c>
      <c r="AD237">
        <f t="shared" si="95"/>
        <v>0</v>
      </c>
      <c r="AE237">
        <f t="shared" si="98"/>
        <v>0</v>
      </c>
      <c r="AG237" s="237">
        <v>2013303</v>
      </c>
      <c r="AH237" s="247" t="s">
        <v>199</v>
      </c>
      <c r="AI237" s="233">
        <v>0</v>
      </c>
      <c r="AJ237" s="248">
        <f t="shared" si="100"/>
        <v>0</v>
      </c>
      <c r="AK237" s="246">
        <f t="shared" si="101"/>
        <v>0</v>
      </c>
      <c r="AL237" s="240">
        <v>2013350</v>
      </c>
      <c r="AM237" s="240" t="s">
        <v>212</v>
      </c>
      <c r="AN237" s="249">
        <v>0</v>
      </c>
      <c r="AO237" s="249">
        <v>0</v>
      </c>
      <c r="AP237" s="256">
        <f t="shared" si="82"/>
        <v>0</v>
      </c>
      <c r="AQ237" s="257">
        <f t="shared" si="83"/>
        <v>0</v>
      </c>
      <c r="AR237">
        <f t="shared" si="99"/>
        <v>7</v>
      </c>
    </row>
    <row r="238" hidden="1" customHeight="1" spans="1:44">
      <c r="A238" s="215">
        <v>20134</v>
      </c>
      <c r="B238" s="215" t="s">
        <v>462</v>
      </c>
      <c r="C238" s="216">
        <f t="shared" si="84"/>
        <v>48</v>
      </c>
      <c r="D238" s="217">
        <v>157</v>
      </c>
      <c r="E238" s="217">
        <v>205</v>
      </c>
      <c r="F238" s="218">
        <v>205</v>
      </c>
      <c r="G238" s="219">
        <f t="shared" si="85"/>
        <v>3.27083333333333</v>
      </c>
      <c r="H238" s="219">
        <f t="shared" si="86"/>
        <v>1.30573248407643</v>
      </c>
      <c r="I238" s="219">
        <f t="shared" si="87"/>
        <v>1</v>
      </c>
      <c r="J238" s="231">
        <f t="shared" si="88"/>
        <v>5</v>
      </c>
      <c r="K238" s="43">
        <f t="shared" si="105"/>
        <v>615</v>
      </c>
      <c r="L238" s="43">
        <f t="shared" si="89"/>
        <v>5</v>
      </c>
      <c r="M238" s="228">
        <v>20134</v>
      </c>
      <c r="N238" s="229" t="s">
        <v>463</v>
      </c>
      <c r="O238" s="232">
        <f>SUM(O239:O243)</f>
        <v>205</v>
      </c>
      <c r="P238">
        <f t="shared" si="90"/>
        <v>5</v>
      </c>
      <c r="Q238">
        <f t="shared" si="96"/>
        <v>201</v>
      </c>
      <c r="U238">
        <f t="shared" si="91"/>
        <v>0</v>
      </c>
      <c r="V238">
        <f t="shared" si="92"/>
        <v>0</v>
      </c>
      <c r="W238">
        <f t="shared" si="97"/>
        <v>0</v>
      </c>
      <c r="Y238">
        <f t="shared" si="93"/>
        <v>0</v>
      </c>
      <c r="AB238" s="228">
        <v>2020202</v>
      </c>
      <c r="AC238">
        <f t="shared" si="94"/>
        <v>0</v>
      </c>
      <c r="AD238">
        <f t="shared" si="95"/>
        <v>0</v>
      </c>
      <c r="AE238">
        <f t="shared" si="98"/>
        <v>0</v>
      </c>
      <c r="AG238" s="237">
        <v>2013350</v>
      </c>
      <c r="AH238" s="247" t="s">
        <v>213</v>
      </c>
      <c r="AI238" s="233">
        <v>0</v>
      </c>
      <c r="AJ238" s="248">
        <f t="shared" si="100"/>
        <v>0</v>
      </c>
      <c r="AK238" s="246">
        <f t="shared" si="101"/>
        <v>0</v>
      </c>
      <c r="AL238" s="240">
        <v>2013399</v>
      </c>
      <c r="AM238" s="241" t="s">
        <v>460</v>
      </c>
      <c r="AN238" s="242">
        <v>0</v>
      </c>
      <c r="AO238" s="242">
        <v>383</v>
      </c>
      <c r="AP238" s="256">
        <f t="shared" si="82"/>
        <v>383</v>
      </c>
      <c r="AQ238" s="257">
        <f t="shared" si="83"/>
        <v>0</v>
      </c>
      <c r="AR238">
        <f t="shared" si="99"/>
        <v>7</v>
      </c>
    </row>
    <row r="239" customHeight="1" spans="1:44">
      <c r="A239" s="215">
        <v>2013401</v>
      </c>
      <c r="B239" s="215" t="s">
        <v>194</v>
      </c>
      <c r="C239" s="216">
        <f t="shared" si="84"/>
        <v>12</v>
      </c>
      <c r="D239" s="217">
        <v>105</v>
      </c>
      <c r="E239" s="217">
        <v>18</v>
      </c>
      <c r="F239" s="218">
        <v>18</v>
      </c>
      <c r="G239" s="219">
        <f t="shared" si="85"/>
        <v>0.5</v>
      </c>
      <c r="H239" s="219">
        <f t="shared" si="86"/>
        <v>0.171428571428571</v>
      </c>
      <c r="I239" s="219">
        <f t="shared" si="87"/>
        <v>1</v>
      </c>
      <c r="J239" s="231">
        <f t="shared" si="88"/>
        <v>7</v>
      </c>
      <c r="K239" s="43">
        <f t="shared" si="105"/>
        <v>153</v>
      </c>
      <c r="L239" s="43">
        <f t="shared" si="89"/>
        <v>7</v>
      </c>
      <c r="M239" s="228">
        <v>2013401</v>
      </c>
      <c r="N239" s="228" t="s">
        <v>195</v>
      </c>
      <c r="O239" s="233">
        <v>18</v>
      </c>
      <c r="P239">
        <f t="shared" si="90"/>
        <v>7</v>
      </c>
      <c r="Q239">
        <f t="shared" si="96"/>
        <v>0</v>
      </c>
      <c r="U239">
        <f t="shared" si="91"/>
        <v>0</v>
      </c>
      <c r="V239">
        <f t="shared" si="92"/>
        <v>0</v>
      </c>
      <c r="W239">
        <f t="shared" si="97"/>
        <v>0</v>
      </c>
      <c r="Y239">
        <f t="shared" si="93"/>
        <v>0</v>
      </c>
      <c r="AB239" s="228">
        <v>2020301</v>
      </c>
      <c r="AC239">
        <f t="shared" si="94"/>
        <v>0</v>
      </c>
      <c r="AD239">
        <f t="shared" si="95"/>
        <v>0</v>
      </c>
      <c r="AE239">
        <f t="shared" si="98"/>
        <v>0</v>
      </c>
      <c r="AG239" s="237">
        <v>2013399</v>
      </c>
      <c r="AH239" s="247" t="s">
        <v>461</v>
      </c>
      <c r="AI239" s="233">
        <v>44</v>
      </c>
      <c r="AJ239" s="248">
        <f t="shared" si="100"/>
        <v>44</v>
      </c>
      <c r="AK239" s="246">
        <f t="shared" si="101"/>
        <v>0</v>
      </c>
      <c r="AL239" s="240">
        <v>20134</v>
      </c>
      <c r="AM239" s="241" t="s">
        <v>462</v>
      </c>
      <c r="AN239" s="242">
        <v>157</v>
      </c>
      <c r="AO239" s="242">
        <v>205</v>
      </c>
      <c r="AP239" s="256">
        <f t="shared" si="82"/>
        <v>48</v>
      </c>
      <c r="AQ239" s="257">
        <f t="shared" si="83"/>
        <v>0.305732484076433</v>
      </c>
      <c r="AR239">
        <f t="shared" si="99"/>
        <v>5</v>
      </c>
    </row>
    <row r="240" customHeight="1" spans="1:44">
      <c r="A240" s="215">
        <v>2013402</v>
      </c>
      <c r="B240" s="215" t="s">
        <v>196</v>
      </c>
      <c r="C240" s="216">
        <f t="shared" si="84"/>
        <v>16</v>
      </c>
      <c r="D240" s="217">
        <v>12</v>
      </c>
      <c r="E240" s="217">
        <v>0</v>
      </c>
      <c r="F240" s="218">
        <v>0</v>
      </c>
      <c r="G240" s="219">
        <f t="shared" si="85"/>
        <v>0</v>
      </c>
      <c r="H240" s="219">
        <f t="shared" si="86"/>
        <v>0</v>
      </c>
      <c r="I240" s="219">
        <f t="shared" si="87"/>
        <v>0</v>
      </c>
      <c r="J240" s="231">
        <f t="shared" si="88"/>
        <v>7</v>
      </c>
      <c r="K240" s="43">
        <f t="shared" si="105"/>
        <v>28</v>
      </c>
      <c r="L240" s="43">
        <f t="shared" si="89"/>
        <v>7</v>
      </c>
      <c r="M240" s="228">
        <v>2013402</v>
      </c>
      <c r="N240" s="228" t="s">
        <v>197</v>
      </c>
      <c r="O240" s="233">
        <v>0</v>
      </c>
      <c r="P240">
        <f t="shared" si="90"/>
        <v>7</v>
      </c>
      <c r="Q240">
        <f t="shared" si="96"/>
        <v>0</v>
      </c>
      <c r="U240">
        <f t="shared" si="91"/>
        <v>0</v>
      </c>
      <c r="V240">
        <f t="shared" si="92"/>
        <v>0</v>
      </c>
      <c r="W240">
        <f t="shared" si="97"/>
        <v>0</v>
      </c>
      <c r="Y240">
        <f t="shared" si="93"/>
        <v>0</v>
      </c>
      <c r="AB240" s="228">
        <v>2020302</v>
      </c>
      <c r="AC240">
        <f t="shared" si="94"/>
        <v>0</v>
      </c>
      <c r="AD240">
        <f t="shared" si="95"/>
        <v>0</v>
      </c>
      <c r="AE240">
        <f t="shared" si="98"/>
        <v>0</v>
      </c>
      <c r="AG240" s="237">
        <v>20134</v>
      </c>
      <c r="AH240" s="238" t="s">
        <v>463</v>
      </c>
      <c r="AI240" s="232">
        <f>SUM(AI241:AI245)</f>
        <v>48</v>
      </c>
      <c r="AJ240" s="239">
        <f t="shared" si="100"/>
        <v>48</v>
      </c>
      <c r="AK240" s="246">
        <f t="shared" si="101"/>
        <v>0</v>
      </c>
      <c r="AL240" s="240">
        <v>2013401</v>
      </c>
      <c r="AM240" s="241" t="s">
        <v>194</v>
      </c>
      <c r="AN240" s="242">
        <v>105</v>
      </c>
      <c r="AO240" s="242">
        <v>18</v>
      </c>
      <c r="AP240" s="256">
        <f t="shared" si="82"/>
        <v>-87</v>
      </c>
      <c r="AQ240" s="257">
        <f t="shared" si="83"/>
        <v>-0.828571428571429</v>
      </c>
      <c r="AR240">
        <f t="shared" si="99"/>
        <v>7</v>
      </c>
    </row>
    <row r="241" hidden="1" spans="1:44">
      <c r="A241" s="220">
        <v>2013403</v>
      </c>
      <c r="B241" s="220" t="s">
        <v>198</v>
      </c>
      <c r="C241" s="216">
        <f t="shared" si="84"/>
        <v>0</v>
      </c>
      <c r="D241" s="221">
        <v>0</v>
      </c>
      <c r="E241" s="222">
        <v>0</v>
      </c>
      <c r="F241" s="223">
        <v>0</v>
      </c>
      <c r="G241" s="219">
        <f t="shared" si="85"/>
        <v>0</v>
      </c>
      <c r="H241" s="219">
        <f t="shared" si="86"/>
        <v>0</v>
      </c>
      <c r="I241" s="219">
        <f t="shared" si="87"/>
        <v>0</v>
      </c>
      <c r="J241" s="231">
        <f t="shared" si="88"/>
        <v>7</v>
      </c>
      <c r="K241" s="43">
        <f t="shared" si="105"/>
        <v>0</v>
      </c>
      <c r="L241" s="43">
        <f t="shared" si="89"/>
        <v>7</v>
      </c>
      <c r="M241" s="228">
        <v>2013403</v>
      </c>
      <c r="N241" s="228" t="s">
        <v>199</v>
      </c>
      <c r="O241" s="233">
        <v>0</v>
      </c>
      <c r="P241">
        <f t="shared" si="90"/>
        <v>7</v>
      </c>
      <c r="Q241">
        <f t="shared" si="96"/>
        <v>0</v>
      </c>
      <c r="U241">
        <f t="shared" si="91"/>
        <v>0</v>
      </c>
      <c r="V241">
        <f t="shared" si="92"/>
        <v>0</v>
      </c>
      <c r="W241">
        <f t="shared" si="97"/>
        <v>0</v>
      </c>
      <c r="Y241">
        <f t="shared" si="93"/>
        <v>0</v>
      </c>
      <c r="AB241" s="228">
        <v>2020303</v>
      </c>
      <c r="AC241">
        <f t="shared" si="94"/>
        <v>0</v>
      </c>
      <c r="AD241">
        <f t="shared" si="95"/>
        <v>0</v>
      </c>
      <c r="AE241">
        <f t="shared" si="98"/>
        <v>0</v>
      </c>
      <c r="AG241" s="237">
        <v>2013401</v>
      </c>
      <c r="AH241" s="247" t="s">
        <v>195</v>
      </c>
      <c r="AI241" s="233">
        <v>12</v>
      </c>
      <c r="AJ241" s="248">
        <f t="shared" si="100"/>
        <v>12</v>
      </c>
      <c r="AK241" s="246">
        <f t="shared" si="101"/>
        <v>0</v>
      </c>
      <c r="AL241" s="240">
        <v>2013402</v>
      </c>
      <c r="AM241" s="241" t="s">
        <v>196</v>
      </c>
      <c r="AN241" s="242">
        <v>12</v>
      </c>
      <c r="AO241" s="242">
        <v>0</v>
      </c>
      <c r="AP241" s="256">
        <f t="shared" si="82"/>
        <v>-12</v>
      </c>
      <c r="AQ241" s="257">
        <f t="shared" si="83"/>
        <v>-1</v>
      </c>
      <c r="AR241">
        <f t="shared" si="99"/>
        <v>7</v>
      </c>
    </row>
    <row r="242" hidden="1" spans="1:44">
      <c r="A242" s="220">
        <v>2013450</v>
      </c>
      <c r="B242" s="220" t="s">
        <v>212</v>
      </c>
      <c r="C242" s="216">
        <f t="shared" si="84"/>
        <v>0</v>
      </c>
      <c r="D242" s="221">
        <v>0</v>
      </c>
      <c r="E242" s="222">
        <v>0</v>
      </c>
      <c r="F242" s="223">
        <v>0</v>
      </c>
      <c r="G242" s="219">
        <f t="shared" si="85"/>
        <v>0</v>
      </c>
      <c r="H242" s="219">
        <f t="shared" si="86"/>
        <v>0</v>
      </c>
      <c r="I242" s="219">
        <f t="shared" si="87"/>
        <v>0</v>
      </c>
      <c r="J242" s="231">
        <f t="shared" si="88"/>
        <v>7</v>
      </c>
      <c r="K242" s="43">
        <f t="shared" si="105"/>
        <v>0</v>
      </c>
      <c r="L242" s="43">
        <f t="shared" si="89"/>
        <v>7</v>
      </c>
      <c r="M242" s="228">
        <v>2013450</v>
      </c>
      <c r="N242" s="228" t="s">
        <v>213</v>
      </c>
      <c r="O242" s="233">
        <v>0</v>
      </c>
      <c r="P242">
        <f t="shared" si="90"/>
        <v>7</v>
      </c>
      <c r="Q242">
        <f t="shared" si="96"/>
        <v>0</v>
      </c>
      <c r="U242">
        <f t="shared" si="91"/>
        <v>0</v>
      </c>
      <c r="V242">
        <f t="shared" si="92"/>
        <v>0</v>
      </c>
      <c r="W242">
        <f t="shared" si="97"/>
        <v>0</v>
      </c>
      <c r="Y242">
        <f t="shared" si="93"/>
        <v>0</v>
      </c>
      <c r="AB242" s="228">
        <v>2020304</v>
      </c>
      <c r="AC242">
        <f t="shared" si="94"/>
        <v>0</v>
      </c>
      <c r="AD242">
        <f t="shared" si="95"/>
        <v>0</v>
      </c>
      <c r="AE242">
        <f t="shared" si="98"/>
        <v>0</v>
      </c>
      <c r="AG242" s="237">
        <v>2013402</v>
      </c>
      <c r="AH242" s="247" t="s">
        <v>197</v>
      </c>
      <c r="AI242" s="233">
        <v>16</v>
      </c>
      <c r="AJ242" s="248">
        <f t="shared" si="100"/>
        <v>16</v>
      </c>
      <c r="AK242" s="246">
        <f t="shared" si="101"/>
        <v>0</v>
      </c>
      <c r="AL242" s="240">
        <v>2013403</v>
      </c>
      <c r="AM242" s="240" t="s">
        <v>198</v>
      </c>
      <c r="AN242" s="249">
        <v>0</v>
      </c>
      <c r="AO242" s="249">
        <v>0</v>
      </c>
      <c r="AP242" s="256">
        <f t="shared" si="82"/>
        <v>0</v>
      </c>
      <c r="AQ242" s="257">
        <f t="shared" si="83"/>
        <v>0</v>
      </c>
      <c r="AR242">
        <f t="shared" si="99"/>
        <v>7</v>
      </c>
    </row>
    <row r="243" customHeight="1" spans="1:44">
      <c r="A243" s="215">
        <v>2013499</v>
      </c>
      <c r="B243" s="215" t="s">
        <v>464</v>
      </c>
      <c r="C243" s="216">
        <f t="shared" si="84"/>
        <v>20</v>
      </c>
      <c r="D243" s="217">
        <v>40</v>
      </c>
      <c r="E243" s="217">
        <v>187</v>
      </c>
      <c r="F243" s="218">
        <v>187</v>
      </c>
      <c r="G243" s="219">
        <f t="shared" si="85"/>
        <v>8.35</v>
      </c>
      <c r="H243" s="219">
        <f t="shared" si="86"/>
        <v>4.675</v>
      </c>
      <c r="I243" s="219">
        <f t="shared" si="87"/>
        <v>1</v>
      </c>
      <c r="J243" s="231">
        <f t="shared" si="88"/>
        <v>7</v>
      </c>
      <c r="K243" s="43">
        <f t="shared" si="105"/>
        <v>434</v>
      </c>
      <c r="L243" s="43">
        <f t="shared" si="89"/>
        <v>7</v>
      </c>
      <c r="M243" s="228">
        <v>2013499</v>
      </c>
      <c r="N243" s="228" t="s">
        <v>465</v>
      </c>
      <c r="O243" s="233">
        <v>187</v>
      </c>
      <c r="P243">
        <f t="shared" si="90"/>
        <v>7</v>
      </c>
      <c r="Q243">
        <f t="shared" si="96"/>
        <v>0</v>
      </c>
      <c r="U243">
        <f t="shared" si="91"/>
        <v>0</v>
      </c>
      <c r="V243">
        <f t="shared" si="92"/>
        <v>0</v>
      </c>
      <c r="W243">
        <f t="shared" si="97"/>
        <v>0</v>
      </c>
      <c r="Y243">
        <f t="shared" si="93"/>
        <v>0</v>
      </c>
      <c r="AB243" s="228">
        <v>2020305</v>
      </c>
      <c r="AC243">
        <f t="shared" si="94"/>
        <v>0</v>
      </c>
      <c r="AD243">
        <f t="shared" si="95"/>
        <v>0</v>
      </c>
      <c r="AE243">
        <f t="shared" si="98"/>
        <v>0</v>
      </c>
      <c r="AG243" s="237">
        <v>2013403</v>
      </c>
      <c r="AH243" s="247" t="s">
        <v>199</v>
      </c>
      <c r="AI243" s="233">
        <v>0</v>
      </c>
      <c r="AJ243" s="248">
        <f t="shared" si="100"/>
        <v>0</v>
      </c>
      <c r="AK243" s="246">
        <f t="shared" si="101"/>
        <v>0</v>
      </c>
      <c r="AL243" s="240">
        <v>2013450</v>
      </c>
      <c r="AM243" s="240" t="s">
        <v>212</v>
      </c>
      <c r="AN243" s="249">
        <v>0</v>
      </c>
      <c r="AO243" s="249">
        <v>0</v>
      </c>
      <c r="AP243" s="256">
        <f t="shared" si="82"/>
        <v>0</v>
      </c>
      <c r="AQ243" s="257">
        <f t="shared" si="83"/>
        <v>0</v>
      </c>
      <c r="AR243">
        <f t="shared" si="99"/>
        <v>7</v>
      </c>
    </row>
    <row r="244" hidden="1" spans="1:44">
      <c r="A244" s="220">
        <v>20135</v>
      </c>
      <c r="B244" s="220" t="s">
        <v>466</v>
      </c>
      <c r="C244" s="216">
        <f t="shared" si="84"/>
        <v>0</v>
      </c>
      <c r="D244" s="221">
        <v>0</v>
      </c>
      <c r="E244" s="222">
        <v>0</v>
      </c>
      <c r="F244" s="223">
        <v>0</v>
      </c>
      <c r="G244" s="219">
        <f t="shared" si="85"/>
        <v>0</v>
      </c>
      <c r="H244" s="219">
        <f t="shared" si="86"/>
        <v>0</v>
      </c>
      <c r="I244" s="219">
        <f t="shared" si="87"/>
        <v>0</v>
      </c>
      <c r="J244" s="231">
        <f t="shared" si="88"/>
        <v>5</v>
      </c>
      <c r="K244" s="43">
        <f t="shared" si="105"/>
        <v>0</v>
      </c>
      <c r="L244" s="43">
        <f t="shared" si="89"/>
        <v>5</v>
      </c>
      <c r="M244" s="228">
        <v>20135</v>
      </c>
      <c r="N244" s="229" t="s">
        <v>467</v>
      </c>
      <c r="O244" s="232">
        <f>SUM(O245:O249)</f>
        <v>0</v>
      </c>
      <c r="P244">
        <f t="shared" si="90"/>
        <v>5</v>
      </c>
      <c r="Q244">
        <f t="shared" si="96"/>
        <v>201</v>
      </c>
      <c r="U244">
        <f t="shared" si="91"/>
        <v>0</v>
      </c>
      <c r="V244">
        <f t="shared" si="92"/>
        <v>0</v>
      </c>
      <c r="W244">
        <f t="shared" si="97"/>
        <v>0</v>
      </c>
      <c r="Y244">
        <f t="shared" si="93"/>
        <v>0</v>
      </c>
      <c r="AB244" s="228">
        <v>2020399</v>
      </c>
      <c r="AC244">
        <f t="shared" si="94"/>
        <v>0</v>
      </c>
      <c r="AD244">
        <f t="shared" si="95"/>
        <v>0</v>
      </c>
      <c r="AE244">
        <f t="shared" si="98"/>
        <v>0</v>
      </c>
      <c r="AG244" s="237">
        <v>2013450</v>
      </c>
      <c r="AH244" s="247" t="s">
        <v>213</v>
      </c>
      <c r="AI244" s="233">
        <v>0</v>
      </c>
      <c r="AJ244" s="248">
        <f t="shared" si="100"/>
        <v>0</v>
      </c>
      <c r="AK244" s="246">
        <f t="shared" si="101"/>
        <v>0</v>
      </c>
      <c r="AL244" s="240">
        <v>2013499</v>
      </c>
      <c r="AM244" s="241" t="s">
        <v>464</v>
      </c>
      <c r="AN244" s="242">
        <v>40</v>
      </c>
      <c r="AO244" s="242">
        <v>187</v>
      </c>
      <c r="AP244" s="256">
        <f t="shared" si="82"/>
        <v>147</v>
      </c>
      <c r="AQ244" s="257">
        <f t="shared" si="83"/>
        <v>3.675</v>
      </c>
      <c r="AR244">
        <f t="shared" si="99"/>
        <v>7</v>
      </c>
    </row>
    <row r="245" hidden="1" spans="1:44">
      <c r="A245" s="220">
        <v>2013501</v>
      </c>
      <c r="B245" s="220" t="s">
        <v>194</v>
      </c>
      <c r="C245" s="216">
        <f t="shared" si="84"/>
        <v>0</v>
      </c>
      <c r="D245" s="221">
        <v>0</v>
      </c>
      <c r="E245" s="222">
        <v>0</v>
      </c>
      <c r="F245" s="223">
        <v>0</v>
      </c>
      <c r="G245" s="219">
        <f t="shared" si="85"/>
        <v>0</v>
      </c>
      <c r="H245" s="219">
        <f t="shared" si="86"/>
        <v>0</v>
      </c>
      <c r="I245" s="219">
        <f t="shared" si="87"/>
        <v>0</v>
      </c>
      <c r="J245" s="231">
        <f t="shared" si="88"/>
        <v>7</v>
      </c>
      <c r="K245" s="43">
        <f t="shared" si="105"/>
        <v>0</v>
      </c>
      <c r="L245" s="43">
        <f t="shared" si="89"/>
        <v>7</v>
      </c>
      <c r="M245" s="228">
        <v>2013501</v>
      </c>
      <c r="N245" s="228" t="s">
        <v>195</v>
      </c>
      <c r="O245" s="233">
        <v>0</v>
      </c>
      <c r="P245">
        <f t="shared" si="90"/>
        <v>7</v>
      </c>
      <c r="Q245">
        <f t="shared" si="96"/>
        <v>0</v>
      </c>
      <c r="U245">
        <f t="shared" si="91"/>
        <v>0</v>
      </c>
      <c r="V245">
        <f t="shared" si="92"/>
        <v>0</v>
      </c>
      <c r="W245">
        <f t="shared" si="97"/>
        <v>0</v>
      </c>
      <c r="Y245">
        <f t="shared" si="93"/>
        <v>0</v>
      </c>
      <c r="AB245" s="228">
        <v>2020401</v>
      </c>
      <c r="AC245">
        <f t="shared" si="94"/>
        <v>0</v>
      </c>
      <c r="AD245">
        <f t="shared" si="95"/>
        <v>0</v>
      </c>
      <c r="AE245">
        <f t="shared" si="98"/>
        <v>0</v>
      </c>
      <c r="AG245" s="237">
        <v>2013499</v>
      </c>
      <c r="AH245" s="247" t="s">
        <v>465</v>
      </c>
      <c r="AI245" s="233">
        <v>20</v>
      </c>
      <c r="AJ245" s="248">
        <f t="shared" si="100"/>
        <v>20</v>
      </c>
      <c r="AK245" s="246">
        <f t="shared" si="101"/>
        <v>0</v>
      </c>
      <c r="AL245" s="240">
        <v>20135</v>
      </c>
      <c r="AM245" s="240" t="s">
        <v>466</v>
      </c>
      <c r="AN245" s="249">
        <v>0</v>
      </c>
      <c r="AO245" s="249">
        <v>0</v>
      </c>
      <c r="AP245" s="256">
        <f t="shared" si="82"/>
        <v>0</v>
      </c>
      <c r="AQ245" s="257">
        <f t="shared" si="83"/>
        <v>0</v>
      </c>
      <c r="AR245">
        <f t="shared" si="99"/>
        <v>5</v>
      </c>
    </row>
    <row r="246" hidden="1" spans="1:44">
      <c r="A246" s="220">
        <v>2013502</v>
      </c>
      <c r="B246" s="220" t="s">
        <v>196</v>
      </c>
      <c r="C246" s="216">
        <f t="shared" si="84"/>
        <v>0</v>
      </c>
      <c r="D246" s="221">
        <v>0</v>
      </c>
      <c r="E246" s="222">
        <v>0</v>
      </c>
      <c r="F246" s="223">
        <v>0</v>
      </c>
      <c r="G246" s="219">
        <f t="shared" si="85"/>
        <v>0</v>
      </c>
      <c r="H246" s="219">
        <f t="shared" si="86"/>
        <v>0</v>
      </c>
      <c r="I246" s="219">
        <f t="shared" si="87"/>
        <v>0</v>
      </c>
      <c r="J246" s="231">
        <f t="shared" si="88"/>
        <v>7</v>
      </c>
      <c r="K246" s="43">
        <f t="shared" si="105"/>
        <v>0</v>
      </c>
      <c r="L246" s="43">
        <f t="shared" si="89"/>
        <v>7</v>
      </c>
      <c r="M246" s="228">
        <v>2013502</v>
      </c>
      <c r="N246" s="228" t="s">
        <v>197</v>
      </c>
      <c r="O246" s="233">
        <v>0</v>
      </c>
      <c r="P246">
        <f t="shared" si="90"/>
        <v>7</v>
      </c>
      <c r="Q246">
        <f t="shared" si="96"/>
        <v>0</v>
      </c>
      <c r="U246">
        <f t="shared" si="91"/>
        <v>0</v>
      </c>
      <c r="V246">
        <f t="shared" si="92"/>
        <v>0</v>
      </c>
      <c r="W246">
        <f t="shared" si="97"/>
        <v>0</v>
      </c>
      <c r="Y246">
        <f t="shared" si="93"/>
        <v>0</v>
      </c>
      <c r="AB246" s="228">
        <v>2020402</v>
      </c>
      <c r="AC246">
        <f t="shared" si="94"/>
        <v>0</v>
      </c>
      <c r="AD246">
        <f t="shared" si="95"/>
        <v>0</v>
      </c>
      <c r="AE246">
        <f t="shared" si="98"/>
        <v>0</v>
      </c>
      <c r="AG246" s="237">
        <v>20135</v>
      </c>
      <c r="AH246" s="238" t="s">
        <v>467</v>
      </c>
      <c r="AI246" s="232">
        <f>SUM(AI247:AI251)</f>
        <v>0</v>
      </c>
      <c r="AJ246" s="239">
        <f t="shared" si="100"/>
        <v>0</v>
      </c>
      <c r="AK246" s="246">
        <f t="shared" si="101"/>
        <v>0</v>
      </c>
      <c r="AL246" s="240">
        <v>2013501</v>
      </c>
      <c r="AM246" s="240" t="s">
        <v>194</v>
      </c>
      <c r="AN246" s="249">
        <v>0</v>
      </c>
      <c r="AO246" s="249">
        <v>0</v>
      </c>
      <c r="AP246" s="256">
        <f t="shared" si="82"/>
        <v>0</v>
      </c>
      <c r="AQ246" s="257">
        <f t="shared" si="83"/>
        <v>0</v>
      </c>
      <c r="AR246">
        <f t="shared" si="99"/>
        <v>7</v>
      </c>
    </row>
    <row r="247" hidden="1" spans="1:44">
      <c r="A247" s="220">
        <v>2013503</v>
      </c>
      <c r="B247" s="220" t="s">
        <v>198</v>
      </c>
      <c r="C247" s="216">
        <f t="shared" si="84"/>
        <v>0</v>
      </c>
      <c r="D247" s="221">
        <v>0</v>
      </c>
      <c r="E247" s="222">
        <v>0</v>
      </c>
      <c r="F247" s="223">
        <v>0</v>
      </c>
      <c r="G247" s="219">
        <f t="shared" si="85"/>
        <v>0</v>
      </c>
      <c r="H247" s="219">
        <f t="shared" si="86"/>
        <v>0</v>
      </c>
      <c r="I247" s="219">
        <f t="shared" si="87"/>
        <v>0</v>
      </c>
      <c r="J247" s="231">
        <f t="shared" si="88"/>
        <v>7</v>
      </c>
      <c r="K247" s="43">
        <f t="shared" si="105"/>
        <v>0</v>
      </c>
      <c r="L247" s="43">
        <f t="shared" si="89"/>
        <v>7</v>
      </c>
      <c r="M247" s="237">
        <v>2013503</v>
      </c>
      <c r="N247" s="228" t="s">
        <v>199</v>
      </c>
      <c r="O247" s="233">
        <v>0</v>
      </c>
      <c r="P247">
        <f t="shared" si="90"/>
        <v>7</v>
      </c>
      <c r="Q247">
        <f t="shared" si="96"/>
        <v>0</v>
      </c>
      <c r="U247">
        <f t="shared" si="91"/>
        <v>0</v>
      </c>
      <c r="V247">
        <f t="shared" si="92"/>
        <v>0</v>
      </c>
      <c r="W247">
        <f t="shared" si="97"/>
        <v>0</v>
      </c>
      <c r="Y247">
        <f t="shared" si="93"/>
        <v>0</v>
      </c>
      <c r="AB247" s="228">
        <v>2020403</v>
      </c>
      <c r="AC247">
        <f t="shared" si="94"/>
        <v>0</v>
      </c>
      <c r="AD247">
        <f t="shared" si="95"/>
        <v>0</v>
      </c>
      <c r="AE247">
        <f t="shared" si="98"/>
        <v>0</v>
      </c>
      <c r="AG247" s="237">
        <v>2013501</v>
      </c>
      <c r="AH247" s="247" t="s">
        <v>195</v>
      </c>
      <c r="AI247" s="233">
        <v>0</v>
      </c>
      <c r="AJ247" s="248">
        <f t="shared" si="100"/>
        <v>0</v>
      </c>
      <c r="AK247" s="246">
        <f t="shared" si="101"/>
        <v>0</v>
      </c>
      <c r="AL247" s="240">
        <v>2013502</v>
      </c>
      <c r="AM247" s="240" t="s">
        <v>196</v>
      </c>
      <c r="AN247" s="249">
        <v>0</v>
      </c>
      <c r="AO247" s="249">
        <v>0</v>
      </c>
      <c r="AP247" s="256">
        <f t="shared" si="82"/>
        <v>0</v>
      </c>
      <c r="AQ247" s="257">
        <f t="shared" si="83"/>
        <v>0</v>
      </c>
      <c r="AR247">
        <f t="shared" si="99"/>
        <v>7</v>
      </c>
    </row>
    <row r="248" hidden="1" spans="1:44">
      <c r="A248" s="220">
        <v>2013550</v>
      </c>
      <c r="B248" s="220" t="s">
        <v>212</v>
      </c>
      <c r="C248" s="216">
        <f t="shared" si="84"/>
        <v>0</v>
      </c>
      <c r="D248" s="221">
        <v>0</v>
      </c>
      <c r="E248" s="222">
        <v>0</v>
      </c>
      <c r="F248" s="223">
        <v>0</v>
      </c>
      <c r="G248" s="219">
        <f t="shared" si="85"/>
        <v>0</v>
      </c>
      <c r="H248" s="219">
        <f t="shared" si="86"/>
        <v>0</v>
      </c>
      <c r="I248" s="219">
        <f t="shared" si="87"/>
        <v>0</v>
      </c>
      <c r="J248" s="231">
        <f t="shared" si="88"/>
        <v>7</v>
      </c>
      <c r="K248" s="43">
        <f t="shared" si="105"/>
        <v>0</v>
      </c>
      <c r="L248" s="43">
        <f t="shared" si="89"/>
        <v>7</v>
      </c>
      <c r="M248" s="237">
        <v>2013550</v>
      </c>
      <c r="N248" s="228" t="s">
        <v>213</v>
      </c>
      <c r="O248" s="233">
        <v>0</v>
      </c>
      <c r="P248">
        <f t="shared" si="90"/>
        <v>7</v>
      </c>
      <c r="Q248">
        <f t="shared" si="96"/>
        <v>0</v>
      </c>
      <c r="U248">
        <f t="shared" si="91"/>
        <v>0</v>
      </c>
      <c r="V248">
        <f t="shared" si="92"/>
        <v>0</v>
      </c>
      <c r="W248">
        <f t="shared" si="97"/>
        <v>0</v>
      </c>
      <c r="Y248">
        <f t="shared" si="93"/>
        <v>0</v>
      </c>
      <c r="AB248" s="228">
        <v>2020404</v>
      </c>
      <c r="AC248">
        <f t="shared" si="94"/>
        <v>0</v>
      </c>
      <c r="AD248">
        <f t="shared" si="95"/>
        <v>0</v>
      </c>
      <c r="AE248">
        <f t="shared" si="98"/>
        <v>0</v>
      </c>
      <c r="AG248" s="237">
        <v>2013502</v>
      </c>
      <c r="AH248" s="247" t="s">
        <v>197</v>
      </c>
      <c r="AI248" s="233">
        <v>0</v>
      </c>
      <c r="AJ248" s="248">
        <f t="shared" si="100"/>
        <v>0</v>
      </c>
      <c r="AK248" s="246">
        <f t="shared" si="101"/>
        <v>0</v>
      </c>
      <c r="AL248" s="240">
        <v>2013503</v>
      </c>
      <c r="AM248" s="240" t="s">
        <v>198</v>
      </c>
      <c r="AN248" s="249">
        <v>0</v>
      </c>
      <c r="AO248" s="249">
        <v>0</v>
      </c>
      <c r="AP248" s="256">
        <f t="shared" si="82"/>
        <v>0</v>
      </c>
      <c r="AQ248" s="257">
        <f t="shared" si="83"/>
        <v>0</v>
      </c>
      <c r="AR248">
        <f t="shared" si="99"/>
        <v>7</v>
      </c>
    </row>
    <row r="249" hidden="1" spans="1:44">
      <c r="A249" s="220">
        <v>2013599</v>
      </c>
      <c r="B249" s="220" t="s">
        <v>468</v>
      </c>
      <c r="C249" s="216">
        <f t="shared" si="84"/>
        <v>0</v>
      </c>
      <c r="D249" s="221">
        <v>0</v>
      </c>
      <c r="E249" s="222">
        <v>0</v>
      </c>
      <c r="F249" s="223">
        <v>0</v>
      </c>
      <c r="G249" s="219">
        <f t="shared" si="85"/>
        <v>0</v>
      </c>
      <c r="H249" s="219">
        <f t="shared" si="86"/>
        <v>0</v>
      </c>
      <c r="I249" s="219">
        <f t="shared" si="87"/>
        <v>0</v>
      </c>
      <c r="J249" s="231">
        <f t="shared" si="88"/>
        <v>7</v>
      </c>
      <c r="K249" s="43">
        <f t="shared" si="105"/>
        <v>0</v>
      </c>
      <c r="L249" s="43">
        <f t="shared" si="89"/>
        <v>7</v>
      </c>
      <c r="M249" s="228">
        <v>2013599</v>
      </c>
      <c r="N249" s="228" t="s">
        <v>469</v>
      </c>
      <c r="O249" s="233">
        <v>0</v>
      </c>
      <c r="P249">
        <f t="shared" si="90"/>
        <v>7</v>
      </c>
      <c r="Q249">
        <f t="shared" si="96"/>
        <v>0</v>
      </c>
      <c r="U249">
        <f t="shared" si="91"/>
        <v>0</v>
      </c>
      <c r="V249">
        <f t="shared" si="92"/>
        <v>0</v>
      </c>
      <c r="W249">
        <f t="shared" si="97"/>
        <v>0</v>
      </c>
      <c r="Y249">
        <f t="shared" si="93"/>
        <v>0</v>
      </c>
      <c r="AB249" s="228">
        <v>2020499</v>
      </c>
      <c r="AC249">
        <f t="shared" si="94"/>
        <v>0</v>
      </c>
      <c r="AD249">
        <f t="shared" si="95"/>
        <v>0</v>
      </c>
      <c r="AE249">
        <f t="shared" si="98"/>
        <v>0</v>
      </c>
      <c r="AG249" s="237">
        <v>2013503</v>
      </c>
      <c r="AH249" s="247" t="s">
        <v>199</v>
      </c>
      <c r="AI249" s="233">
        <v>0</v>
      </c>
      <c r="AJ249" s="248">
        <f t="shared" si="100"/>
        <v>0</v>
      </c>
      <c r="AK249" s="246">
        <f t="shared" si="101"/>
        <v>0</v>
      </c>
      <c r="AL249" s="240">
        <v>2013550</v>
      </c>
      <c r="AM249" s="240" t="s">
        <v>212</v>
      </c>
      <c r="AN249" s="249">
        <v>0</v>
      </c>
      <c r="AO249" s="249">
        <v>0</v>
      </c>
      <c r="AP249" s="256">
        <f t="shared" si="82"/>
        <v>0</v>
      </c>
      <c r="AQ249" s="257">
        <f t="shared" si="83"/>
        <v>0</v>
      </c>
      <c r="AR249">
        <f t="shared" si="99"/>
        <v>7</v>
      </c>
    </row>
    <row r="250" hidden="1" customHeight="1" spans="1:44">
      <c r="A250" s="215">
        <v>20136</v>
      </c>
      <c r="B250" s="215" t="s">
        <v>470</v>
      </c>
      <c r="C250" s="216">
        <f t="shared" si="84"/>
        <v>41</v>
      </c>
      <c r="D250" s="217">
        <v>24</v>
      </c>
      <c r="E250" s="217">
        <v>90</v>
      </c>
      <c r="F250" s="218">
        <v>126</v>
      </c>
      <c r="G250" s="219">
        <f t="shared" si="85"/>
        <v>2.07317073170732</v>
      </c>
      <c r="H250" s="219">
        <f t="shared" si="86"/>
        <v>5.25</v>
      </c>
      <c r="I250" s="219">
        <f t="shared" si="87"/>
        <v>1.4</v>
      </c>
      <c r="J250" s="231">
        <f t="shared" si="88"/>
        <v>5</v>
      </c>
      <c r="K250" s="43">
        <f t="shared" si="105"/>
        <v>281</v>
      </c>
      <c r="L250" s="43">
        <f t="shared" si="89"/>
        <v>5</v>
      </c>
      <c r="M250" s="228">
        <v>20136</v>
      </c>
      <c r="N250" s="229" t="s">
        <v>471</v>
      </c>
      <c r="O250" s="232">
        <f>SUM(O251:O255)</f>
        <v>126</v>
      </c>
      <c r="P250">
        <f t="shared" si="90"/>
        <v>5</v>
      </c>
      <c r="Q250">
        <f t="shared" si="96"/>
        <v>201</v>
      </c>
      <c r="U250">
        <f t="shared" si="91"/>
        <v>0</v>
      </c>
      <c r="V250">
        <f t="shared" si="92"/>
        <v>0</v>
      </c>
      <c r="W250">
        <f t="shared" si="97"/>
        <v>0</v>
      </c>
      <c r="Y250">
        <f t="shared" si="93"/>
        <v>0</v>
      </c>
      <c r="AB250" s="228">
        <v>2020503</v>
      </c>
      <c r="AC250">
        <f t="shared" si="94"/>
        <v>0</v>
      </c>
      <c r="AD250">
        <f t="shared" si="95"/>
        <v>0</v>
      </c>
      <c r="AE250">
        <f t="shared" si="98"/>
        <v>0</v>
      </c>
      <c r="AG250" s="237">
        <v>2013550</v>
      </c>
      <c r="AH250" s="247" t="s">
        <v>213</v>
      </c>
      <c r="AI250" s="233">
        <v>0</v>
      </c>
      <c r="AJ250" s="248">
        <f t="shared" si="100"/>
        <v>0</v>
      </c>
      <c r="AK250" s="246">
        <f t="shared" si="101"/>
        <v>0</v>
      </c>
      <c r="AL250" s="240">
        <v>2013599</v>
      </c>
      <c r="AM250" s="240" t="s">
        <v>468</v>
      </c>
      <c r="AN250" s="249">
        <v>0</v>
      </c>
      <c r="AO250" s="249">
        <v>0</v>
      </c>
      <c r="AP250" s="256">
        <f t="shared" si="82"/>
        <v>0</v>
      </c>
      <c r="AQ250" s="257">
        <f t="shared" si="83"/>
        <v>0</v>
      </c>
      <c r="AR250">
        <f t="shared" si="99"/>
        <v>7</v>
      </c>
    </row>
    <row r="251" hidden="1" spans="1:44">
      <c r="A251" s="220">
        <v>2013601</v>
      </c>
      <c r="B251" s="220" t="s">
        <v>194</v>
      </c>
      <c r="C251" s="216">
        <f t="shared" si="84"/>
        <v>0</v>
      </c>
      <c r="D251" s="221">
        <v>0</v>
      </c>
      <c r="E251" s="222">
        <v>0</v>
      </c>
      <c r="F251" s="223">
        <v>0</v>
      </c>
      <c r="G251" s="219">
        <f t="shared" si="85"/>
        <v>0</v>
      </c>
      <c r="H251" s="219">
        <f t="shared" si="86"/>
        <v>0</v>
      </c>
      <c r="I251" s="219">
        <f t="shared" si="87"/>
        <v>0</v>
      </c>
      <c r="J251" s="231">
        <f t="shared" si="88"/>
        <v>7</v>
      </c>
      <c r="K251" s="43">
        <f t="shared" si="105"/>
        <v>0</v>
      </c>
      <c r="L251" s="43">
        <f t="shared" si="89"/>
        <v>7</v>
      </c>
      <c r="M251" s="228">
        <v>2013601</v>
      </c>
      <c r="N251" s="228" t="s">
        <v>195</v>
      </c>
      <c r="O251" s="233">
        <v>0</v>
      </c>
      <c r="P251">
        <f t="shared" si="90"/>
        <v>7</v>
      </c>
      <c r="Q251">
        <f t="shared" si="96"/>
        <v>0</v>
      </c>
      <c r="U251">
        <f t="shared" si="91"/>
        <v>0</v>
      </c>
      <c r="V251">
        <f t="shared" si="92"/>
        <v>0</v>
      </c>
      <c r="W251">
        <f t="shared" si="97"/>
        <v>0</v>
      </c>
      <c r="Y251">
        <f t="shared" si="93"/>
        <v>0</v>
      </c>
      <c r="AB251" s="228">
        <v>2020504</v>
      </c>
      <c r="AC251">
        <f t="shared" si="94"/>
        <v>0</v>
      </c>
      <c r="AD251">
        <f t="shared" si="95"/>
        <v>0</v>
      </c>
      <c r="AE251">
        <f t="shared" si="98"/>
        <v>0</v>
      </c>
      <c r="AG251" s="237">
        <v>2013599</v>
      </c>
      <c r="AH251" s="247" t="s">
        <v>469</v>
      </c>
      <c r="AI251" s="233">
        <v>0</v>
      </c>
      <c r="AJ251" s="248">
        <f t="shared" si="100"/>
        <v>0</v>
      </c>
      <c r="AK251" s="246">
        <f t="shared" si="101"/>
        <v>0</v>
      </c>
      <c r="AL251" s="240">
        <v>20136</v>
      </c>
      <c r="AM251" s="241" t="s">
        <v>470</v>
      </c>
      <c r="AN251" s="242">
        <v>24</v>
      </c>
      <c r="AO251" s="242">
        <v>90</v>
      </c>
      <c r="AP251" s="256">
        <f t="shared" si="82"/>
        <v>66</v>
      </c>
      <c r="AQ251" s="257">
        <f t="shared" si="83"/>
        <v>2.75</v>
      </c>
      <c r="AR251">
        <f t="shared" si="99"/>
        <v>5</v>
      </c>
    </row>
    <row r="252" customHeight="1" spans="1:44">
      <c r="A252" s="215">
        <v>2013602</v>
      </c>
      <c r="B252" s="215" t="s">
        <v>196</v>
      </c>
      <c r="C252" s="216">
        <f t="shared" si="84"/>
        <v>11</v>
      </c>
      <c r="D252" s="217">
        <v>10</v>
      </c>
      <c r="E252" s="217">
        <v>35</v>
      </c>
      <c r="F252" s="218">
        <v>35</v>
      </c>
      <c r="G252" s="219">
        <f t="shared" si="85"/>
        <v>2.18181818181818</v>
      </c>
      <c r="H252" s="219">
        <f t="shared" si="86"/>
        <v>3.5</v>
      </c>
      <c r="I252" s="219">
        <f t="shared" si="87"/>
        <v>1</v>
      </c>
      <c r="J252" s="231">
        <f t="shared" si="88"/>
        <v>7</v>
      </c>
      <c r="K252" s="43">
        <f t="shared" si="105"/>
        <v>91</v>
      </c>
      <c r="L252" s="43">
        <f t="shared" si="89"/>
        <v>7</v>
      </c>
      <c r="M252" s="228">
        <v>2013602</v>
      </c>
      <c r="N252" s="228" t="s">
        <v>197</v>
      </c>
      <c r="O252" s="233">
        <v>35</v>
      </c>
      <c r="P252">
        <f t="shared" si="90"/>
        <v>7</v>
      </c>
      <c r="Q252">
        <f t="shared" si="96"/>
        <v>0</v>
      </c>
      <c r="U252">
        <f t="shared" si="91"/>
        <v>0</v>
      </c>
      <c r="V252">
        <f t="shared" si="92"/>
        <v>0</v>
      </c>
      <c r="W252">
        <f t="shared" si="97"/>
        <v>0</v>
      </c>
      <c r="Y252">
        <f t="shared" si="93"/>
        <v>0</v>
      </c>
      <c r="AB252" s="228">
        <v>2020599</v>
      </c>
      <c r="AC252">
        <f t="shared" si="94"/>
        <v>0</v>
      </c>
      <c r="AD252">
        <f t="shared" si="95"/>
        <v>0</v>
      </c>
      <c r="AE252">
        <f t="shared" si="98"/>
        <v>0</v>
      </c>
      <c r="AG252" s="237">
        <v>20136</v>
      </c>
      <c r="AH252" s="238" t="s">
        <v>471</v>
      </c>
      <c r="AI252" s="232">
        <f>SUM(AI253:AI257)</f>
        <v>41</v>
      </c>
      <c r="AJ252" s="239">
        <f t="shared" si="100"/>
        <v>41</v>
      </c>
      <c r="AK252" s="246">
        <f t="shared" si="101"/>
        <v>0</v>
      </c>
      <c r="AL252" s="240">
        <v>2013601</v>
      </c>
      <c r="AM252" s="240" t="s">
        <v>194</v>
      </c>
      <c r="AN252" s="249">
        <v>0</v>
      </c>
      <c r="AO252" s="249">
        <v>0</v>
      </c>
      <c r="AP252" s="256">
        <f t="shared" si="82"/>
        <v>0</v>
      </c>
      <c r="AQ252" s="257">
        <f t="shared" si="83"/>
        <v>0</v>
      </c>
      <c r="AR252">
        <f t="shared" si="99"/>
        <v>7</v>
      </c>
    </row>
    <row r="253" hidden="1" spans="1:44">
      <c r="A253" s="220">
        <v>2013603</v>
      </c>
      <c r="B253" s="220" t="s">
        <v>198</v>
      </c>
      <c r="C253" s="216">
        <f t="shared" si="84"/>
        <v>0</v>
      </c>
      <c r="D253" s="221">
        <v>0</v>
      </c>
      <c r="E253" s="222">
        <v>0</v>
      </c>
      <c r="F253" s="223">
        <v>0</v>
      </c>
      <c r="G253" s="219">
        <f t="shared" si="85"/>
        <v>0</v>
      </c>
      <c r="H253" s="219">
        <f t="shared" si="86"/>
        <v>0</v>
      </c>
      <c r="I253" s="219">
        <f t="shared" si="87"/>
        <v>0</v>
      </c>
      <c r="J253" s="231">
        <f t="shared" si="88"/>
        <v>7</v>
      </c>
      <c r="K253" s="43">
        <f t="shared" si="105"/>
        <v>0</v>
      </c>
      <c r="L253" s="43">
        <f t="shared" si="89"/>
        <v>7</v>
      </c>
      <c r="M253" s="237">
        <v>2013603</v>
      </c>
      <c r="N253" s="228" t="s">
        <v>199</v>
      </c>
      <c r="O253" s="233">
        <v>0</v>
      </c>
      <c r="P253">
        <f t="shared" si="90"/>
        <v>7</v>
      </c>
      <c r="Q253">
        <f t="shared" si="96"/>
        <v>0</v>
      </c>
      <c r="U253">
        <f t="shared" si="91"/>
        <v>0</v>
      </c>
      <c r="V253">
        <f t="shared" si="92"/>
        <v>0</v>
      </c>
      <c r="W253">
        <f t="shared" si="97"/>
        <v>0</v>
      </c>
      <c r="Y253">
        <f t="shared" si="93"/>
        <v>0</v>
      </c>
      <c r="AB253" s="228">
        <v>2020601</v>
      </c>
      <c r="AC253">
        <f t="shared" si="94"/>
        <v>0</v>
      </c>
      <c r="AD253">
        <f t="shared" si="95"/>
        <v>0</v>
      </c>
      <c r="AE253">
        <f t="shared" si="98"/>
        <v>0</v>
      </c>
      <c r="AG253" s="237">
        <v>2013601</v>
      </c>
      <c r="AH253" s="247" t="s">
        <v>195</v>
      </c>
      <c r="AI253" s="233">
        <v>0</v>
      </c>
      <c r="AJ253" s="248">
        <f t="shared" si="100"/>
        <v>0</v>
      </c>
      <c r="AK253" s="246">
        <f t="shared" si="101"/>
        <v>0</v>
      </c>
      <c r="AL253" s="240">
        <v>2013602</v>
      </c>
      <c r="AM253" s="241" t="s">
        <v>196</v>
      </c>
      <c r="AN253" s="242">
        <v>10</v>
      </c>
      <c r="AO253" s="242">
        <v>35</v>
      </c>
      <c r="AP253" s="256">
        <f t="shared" si="82"/>
        <v>25</v>
      </c>
      <c r="AQ253" s="257">
        <f t="shared" si="83"/>
        <v>2.5</v>
      </c>
      <c r="AR253">
        <f t="shared" si="99"/>
        <v>7</v>
      </c>
    </row>
    <row r="254" hidden="1" spans="1:44">
      <c r="A254" s="220">
        <v>2013650</v>
      </c>
      <c r="B254" s="220" t="s">
        <v>212</v>
      </c>
      <c r="C254" s="216">
        <f t="shared" si="84"/>
        <v>0</v>
      </c>
      <c r="D254" s="221">
        <v>0</v>
      </c>
      <c r="E254" s="222">
        <v>0</v>
      </c>
      <c r="F254" s="223">
        <v>0</v>
      </c>
      <c r="G254" s="219">
        <f t="shared" si="85"/>
        <v>0</v>
      </c>
      <c r="H254" s="219">
        <f t="shared" si="86"/>
        <v>0</v>
      </c>
      <c r="I254" s="219">
        <f t="shared" si="87"/>
        <v>0</v>
      </c>
      <c r="J254" s="231">
        <f t="shared" si="88"/>
        <v>7</v>
      </c>
      <c r="K254" s="43">
        <f t="shared" si="105"/>
        <v>0</v>
      </c>
      <c r="L254" s="43">
        <f t="shared" si="89"/>
        <v>7</v>
      </c>
      <c r="M254" s="228">
        <v>2013650</v>
      </c>
      <c r="N254" s="228" t="s">
        <v>213</v>
      </c>
      <c r="O254" s="233">
        <v>0</v>
      </c>
      <c r="P254">
        <f t="shared" si="90"/>
        <v>7</v>
      </c>
      <c r="Q254">
        <f t="shared" si="96"/>
        <v>0</v>
      </c>
      <c r="U254">
        <f t="shared" si="91"/>
        <v>0</v>
      </c>
      <c r="V254">
        <f t="shared" si="92"/>
        <v>0</v>
      </c>
      <c r="W254">
        <f t="shared" si="97"/>
        <v>0</v>
      </c>
      <c r="Y254">
        <f t="shared" si="93"/>
        <v>0</v>
      </c>
      <c r="AB254" s="228">
        <v>2020701</v>
      </c>
      <c r="AC254">
        <f t="shared" si="94"/>
        <v>0</v>
      </c>
      <c r="AD254">
        <f t="shared" si="95"/>
        <v>0</v>
      </c>
      <c r="AE254">
        <f t="shared" si="98"/>
        <v>0</v>
      </c>
      <c r="AG254" s="237">
        <v>2013602</v>
      </c>
      <c r="AH254" s="247" t="s">
        <v>197</v>
      </c>
      <c r="AI254" s="233">
        <v>11</v>
      </c>
      <c r="AJ254" s="248">
        <f t="shared" si="100"/>
        <v>11</v>
      </c>
      <c r="AK254" s="246">
        <f t="shared" si="101"/>
        <v>0</v>
      </c>
      <c r="AL254" s="240">
        <v>2013603</v>
      </c>
      <c r="AM254" s="240" t="s">
        <v>198</v>
      </c>
      <c r="AN254" s="249">
        <v>0</v>
      </c>
      <c r="AO254" s="249">
        <v>0</v>
      </c>
      <c r="AP254" s="256">
        <f t="shared" si="82"/>
        <v>0</v>
      </c>
      <c r="AQ254" s="257">
        <f t="shared" si="83"/>
        <v>0</v>
      </c>
      <c r="AR254">
        <f t="shared" si="99"/>
        <v>7</v>
      </c>
    </row>
    <row r="255" customHeight="1" spans="1:44">
      <c r="A255" s="215">
        <v>2013699</v>
      </c>
      <c r="B255" s="215" t="s">
        <v>470</v>
      </c>
      <c r="C255" s="216">
        <f t="shared" si="84"/>
        <v>30</v>
      </c>
      <c r="D255" s="217">
        <v>14</v>
      </c>
      <c r="E255" s="217">
        <v>55</v>
      </c>
      <c r="F255" s="218">
        <v>91</v>
      </c>
      <c r="G255" s="219">
        <f t="shared" si="85"/>
        <v>2.03333333333333</v>
      </c>
      <c r="H255" s="219">
        <f t="shared" si="86"/>
        <v>6.5</v>
      </c>
      <c r="I255" s="219">
        <f t="shared" si="87"/>
        <v>1.65454545454545</v>
      </c>
      <c r="J255" s="231">
        <f t="shared" si="88"/>
        <v>7</v>
      </c>
      <c r="K255" s="43">
        <f t="shared" si="105"/>
        <v>190</v>
      </c>
      <c r="L255" s="43">
        <f t="shared" si="89"/>
        <v>7</v>
      </c>
      <c r="M255" s="228">
        <v>2013699</v>
      </c>
      <c r="N255" s="228" t="s">
        <v>472</v>
      </c>
      <c r="O255" s="233">
        <v>91</v>
      </c>
      <c r="P255">
        <f t="shared" si="90"/>
        <v>7</v>
      </c>
      <c r="Q255">
        <f t="shared" si="96"/>
        <v>0</v>
      </c>
      <c r="U255">
        <f t="shared" si="91"/>
        <v>0</v>
      </c>
      <c r="V255">
        <f t="shared" si="92"/>
        <v>0</v>
      </c>
      <c r="W255">
        <f t="shared" si="97"/>
        <v>0</v>
      </c>
      <c r="Y255">
        <f t="shared" si="93"/>
        <v>0</v>
      </c>
      <c r="AB255" s="228">
        <v>2020702</v>
      </c>
      <c r="AC255">
        <f t="shared" si="94"/>
        <v>0</v>
      </c>
      <c r="AD255">
        <f t="shared" si="95"/>
        <v>0</v>
      </c>
      <c r="AE255">
        <f t="shared" si="98"/>
        <v>0</v>
      </c>
      <c r="AG255" s="237">
        <v>2013603</v>
      </c>
      <c r="AH255" s="247" t="s">
        <v>199</v>
      </c>
      <c r="AI255" s="233">
        <v>0</v>
      </c>
      <c r="AJ255" s="248">
        <f t="shared" si="100"/>
        <v>0</v>
      </c>
      <c r="AK255" s="246">
        <f t="shared" si="101"/>
        <v>0</v>
      </c>
      <c r="AL255" s="240">
        <v>2013650</v>
      </c>
      <c r="AM255" s="240" t="s">
        <v>212</v>
      </c>
      <c r="AN255" s="249">
        <v>0</v>
      </c>
      <c r="AO255" s="249">
        <v>0</v>
      </c>
      <c r="AP255" s="256">
        <f t="shared" si="82"/>
        <v>0</v>
      </c>
      <c r="AQ255" s="257">
        <f t="shared" si="83"/>
        <v>0</v>
      </c>
      <c r="AR255">
        <f t="shared" si="99"/>
        <v>7</v>
      </c>
    </row>
    <row r="256" hidden="1" customHeight="1" spans="1:44">
      <c r="A256" s="215">
        <v>20199</v>
      </c>
      <c r="B256" s="215" t="s">
        <v>473</v>
      </c>
      <c r="C256" s="216">
        <f t="shared" si="84"/>
        <v>5707</v>
      </c>
      <c r="D256" s="217">
        <v>15803</v>
      </c>
      <c r="E256" s="217">
        <v>28456</v>
      </c>
      <c r="F256" s="218">
        <v>21789</v>
      </c>
      <c r="G256" s="219">
        <f t="shared" si="85"/>
        <v>2.81794287716839</v>
      </c>
      <c r="H256" s="219">
        <f t="shared" si="86"/>
        <v>1.37878883756249</v>
      </c>
      <c r="I256" s="219">
        <f t="shared" si="87"/>
        <v>0.765708462187236</v>
      </c>
      <c r="J256" s="231">
        <f t="shared" si="88"/>
        <v>5</v>
      </c>
      <c r="K256" s="43">
        <f t="shared" si="105"/>
        <v>71755</v>
      </c>
      <c r="L256" s="43">
        <f t="shared" si="89"/>
        <v>5</v>
      </c>
      <c r="M256" s="228">
        <v>20199</v>
      </c>
      <c r="N256" s="229" t="s">
        <v>474</v>
      </c>
      <c r="O256" s="232">
        <f>SUM(O257:O258)</f>
        <v>21789</v>
      </c>
      <c r="P256">
        <f t="shared" si="90"/>
        <v>5</v>
      </c>
      <c r="Q256">
        <f t="shared" si="96"/>
        <v>201</v>
      </c>
      <c r="U256">
        <f t="shared" si="91"/>
        <v>0</v>
      </c>
      <c r="V256">
        <f t="shared" si="92"/>
        <v>0</v>
      </c>
      <c r="W256">
        <f t="shared" si="97"/>
        <v>0</v>
      </c>
      <c r="Y256">
        <f t="shared" si="93"/>
        <v>0</v>
      </c>
      <c r="AB256" s="228">
        <v>2020703</v>
      </c>
      <c r="AC256">
        <f t="shared" si="94"/>
        <v>0</v>
      </c>
      <c r="AD256">
        <f t="shared" si="95"/>
        <v>0</v>
      </c>
      <c r="AE256">
        <f t="shared" si="98"/>
        <v>0</v>
      </c>
      <c r="AG256" s="237">
        <v>2013650</v>
      </c>
      <c r="AH256" s="247" t="s">
        <v>213</v>
      </c>
      <c r="AI256" s="233">
        <v>0</v>
      </c>
      <c r="AJ256" s="248">
        <f t="shared" si="100"/>
        <v>0</v>
      </c>
      <c r="AK256" s="246">
        <f t="shared" si="101"/>
        <v>0</v>
      </c>
      <c r="AL256" s="240">
        <v>2013699</v>
      </c>
      <c r="AM256" s="241" t="s">
        <v>470</v>
      </c>
      <c r="AN256" s="242">
        <v>14</v>
      </c>
      <c r="AO256" s="242">
        <v>55</v>
      </c>
      <c r="AP256" s="256">
        <f t="shared" si="82"/>
        <v>41</v>
      </c>
      <c r="AQ256" s="257">
        <f t="shared" si="83"/>
        <v>2.92857142857143</v>
      </c>
      <c r="AR256">
        <f t="shared" si="99"/>
        <v>7</v>
      </c>
    </row>
    <row r="257" hidden="1" spans="1:44">
      <c r="A257" s="220">
        <v>2019901</v>
      </c>
      <c r="B257" s="220" t="s">
        <v>475</v>
      </c>
      <c r="C257" s="216">
        <f t="shared" si="84"/>
        <v>0</v>
      </c>
      <c r="D257" s="221">
        <v>0</v>
      </c>
      <c r="E257" s="222">
        <v>0</v>
      </c>
      <c r="F257" s="223">
        <v>0</v>
      </c>
      <c r="G257" s="219">
        <f t="shared" si="85"/>
        <v>0</v>
      </c>
      <c r="H257" s="219">
        <f t="shared" si="86"/>
        <v>0</v>
      </c>
      <c r="I257" s="219">
        <f t="shared" si="87"/>
        <v>0</v>
      </c>
      <c r="J257" s="231">
        <f t="shared" si="88"/>
        <v>7</v>
      </c>
      <c r="K257" s="43">
        <f t="shared" si="105"/>
        <v>0</v>
      </c>
      <c r="L257" s="43">
        <f t="shared" si="89"/>
        <v>7</v>
      </c>
      <c r="M257" s="228">
        <v>2019901</v>
      </c>
      <c r="N257" s="228" t="s">
        <v>476</v>
      </c>
      <c r="O257" s="233">
        <v>0</v>
      </c>
      <c r="P257">
        <f t="shared" si="90"/>
        <v>7</v>
      </c>
      <c r="Q257">
        <f t="shared" si="96"/>
        <v>0</v>
      </c>
      <c r="U257">
        <f t="shared" si="91"/>
        <v>0</v>
      </c>
      <c r="V257">
        <f t="shared" si="92"/>
        <v>0</v>
      </c>
      <c r="W257">
        <f t="shared" si="97"/>
        <v>0</v>
      </c>
      <c r="Y257">
        <f t="shared" si="93"/>
        <v>0</v>
      </c>
      <c r="AB257" s="228">
        <v>2020799</v>
      </c>
      <c r="AC257">
        <f t="shared" si="94"/>
        <v>0</v>
      </c>
      <c r="AD257">
        <f t="shared" si="95"/>
        <v>0</v>
      </c>
      <c r="AE257">
        <f t="shared" si="98"/>
        <v>0</v>
      </c>
      <c r="AG257" s="237">
        <v>2013699</v>
      </c>
      <c r="AH257" s="247" t="s">
        <v>472</v>
      </c>
      <c r="AI257" s="233">
        <v>30</v>
      </c>
      <c r="AJ257" s="248">
        <f t="shared" si="100"/>
        <v>30</v>
      </c>
      <c r="AK257" s="246">
        <f t="shared" si="101"/>
        <v>0</v>
      </c>
      <c r="AL257" s="240">
        <v>20199</v>
      </c>
      <c r="AM257" s="241" t="s">
        <v>473</v>
      </c>
      <c r="AN257" s="242">
        <v>15803</v>
      </c>
      <c r="AO257" s="242">
        <f>28084+372</f>
        <v>28456</v>
      </c>
      <c r="AP257" s="256">
        <f t="shared" si="82"/>
        <v>12653</v>
      </c>
      <c r="AQ257" s="257">
        <f t="shared" si="83"/>
        <v>0.800670758716699</v>
      </c>
      <c r="AR257">
        <f t="shared" si="99"/>
        <v>5</v>
      </c>
    </row>
    <row r="258" customHeight="1" spans="1:44">
      <c r="A258" s="215">
        <v>2019999</v>
      </c>
      <c r="B258" s="215" t="s">
        <v>473</v>
      </c>
      <c r="C258" s="216">
        <f t="shared" si="84"/>
        <v>5707</v>
      </c>
      <c r="D258" s="217">
        <v>15803</v>
      </c>
      <c r="E258" s="217">
        <v>28456</v>
      </c>
      <c r="F258" s="218">
        <v>21789</v>
      </c>
      <c r="G258" s="219">
        <f t="shared" si="85"/>
        <v>2.81794287716839</v>
      </c>
      <c r="H258" s="219">
        <f t="shared" si="86"/>
        <v>1.37878883756249</v>
      </c>
      <c r="I258" s="219">
        <f t="shared" si="87"/>
        <v>0.765708462187236</v>
      </c>
      <c r="J258" s="231">
        <f t="shared" si="88"/>
        <v>7</v>
      </c>
      <c r="K258" s="43">
        <f t="shared" si="105"/>
        <v>71755</v>
      </c>
      <c r="L258" s="43">
        <f t="shared" si="89"/>
        <v>7</v>
      </c>
      <c r="M258" s="228">
        <v>2019999</v>
      </c>
      <c r="N258" s="228" t="s">
        <v>477</v>
      </c>
      <c r="O258" s="233">
        <v>21789</v>
      </c>
      <c r="P258">
        <f t="shared" si="90"/>
        <v>7</v>
      </c>
      <c r="Q258">
        <f t="shared" si="96"/>
        <v>0</v>
      </c>
      <c r="U258">
        <f t="shared" si="91"/>
        <v>0</v>
      </c>
      <c r="V258">
        <f t="shared" si="92"/>
        <v>0</v>
      </c>
      <c r="W258">
        <f t="shared" si="97"/>
        <v>0</v>
      </c>
      <c r="Y258">
        <f t="shared" si="93"/>
        <v>0</v>
      </c>
      <c r="AB258" s="228">
        <v>2029901</v>
      </c>
      <c r="AC258">
        <f t="shared" si="94"/>
        <v>0</v>
      </c>
      <c r="AD258">
        <f t="shared" si="95"/>
        <v>0</v>
      </c>
      <c r="AE258">
        <f t="shared" si="98"/>
        <v>0</v>
      </c>
      <c r="AG258" s="237">
        <v>20199</v>
      </c>
      <c r="AH258" s="238" t="s">
        <v>474</v>
      </c>
      <c r="AI258" s="232">
        <f>SUM(AI259:AI260)</f>
        <v>5707</v>
      </c>
      <c r="AJ258" s="239">
        <f t="shared" si="100"/>
        <v>5707</v>
      </c>
      <c r="AK258" s="246">
        <f t="shared" si="101"/>
        <v>0</v>
      </c>
      <c r="AL258" s="240">
        <v>2019901</v>
      </c>
      <c r="AM258" s="240" t="s">
        <v>475</v>
      </c>
      <c r="AN258" s="249">
        <v>0</v>
      </c>
      <c r="AO258" s="249">
        <v>0</v>
      </c>
      <c r="AP258" s="256">
        <f t="shared" si="82"/>
        <v>0</v>
      </c>
      <c r="AQ258" s="257">
        <f t="shared" si="83"/>
        <v>0</v>
      </c>
      <c r="AR258">
        <f t="shared" si="99"/>
        <v>7</v>
      </c>
    </row>
    <row r="259" hidden="1" spans="1:44">
      <c r="A259" s="220">
        <v>202</v>
      </c>
      <c r="B259" s="220" t="s">
        <v>478</v>
      </c>
      <c r="C259" s="216">
        <f t="shared" si="84"/>
        <v>0</v>
      </c>
      <c r="D259" s="221">
        <v>0</v>
      </c>
      <c r="E259" s="222">
        <v>0</v>
      </c>
      <c r="F259" s="223">
        <v>0</v>
      </c>
      <c r="G259" s="219">
        <f t="shared" si="85"/>
        <v>0</v>
      </c>
      <c r="H259" s="219">
        <f t="shared" si="86"/>
        <v>0</v>
      </c>
      <c r="I259" s="219">
        <f t="shared" si="87"/>
        <v>0</v>
      </c>
      <c r="J259" s="231">
        <f t="shared" si="88"/>
        <v>3</v>
      </c>
      <c r="K259" s="43">
        <f t="shared" si="105"/>
        <v>0</v>
      </c>
      <c r="L259" s="43">
        <f t="shared" si="89"/>
        <v>3</v>
      </c>
      <c r="M259" s="228">
        <v>202</v>
      </c>
      <c r="N259" s="229" t="s">
        <v>479</v>
      </c>
      <c r="O259" s="232">
        <f>O260+O267+O270+O277+O283+O287+O289+O294</f>
        <v>0</v>
      </c>
      <c r="P259">
        <f t="shared" si="90"/>
        <v>3</v>
      </c>
      <c r="Q259">
        <f t="shared" si="96"/>
        <v>0</v>
      </c>
      <c r="U259">
        <f t="shared" si="91"/>
        <v>0</v>
      </c>
      <c r="V259">
        <f t="shared" si="92"/>
        <v>0</v>
      </c>
      <c r="W259">
        <f t="shared" si="97"/>
        <v>0</v>
      </c>
      <c r="Y259">
        <f t="shared" si="93"/>
        <v>0</v>
      </c>
      <c r="AB259" s="228">
        <v>2030101</v>
      </c>
      <c r="AC259">
        <f t="shared" si="94"/>
        <v>0</v>
      </c>
      <c r="AD259">
        <f t="shared" si="95"/>
        <v>0</v>
      </c>
      <c r="AE259">
        <f t="shared" si="98"/>
        <v>0</v>
      </c>
      <c r="AG259" s="237">
        <v>2019901</v>
      </c>
      <c r="AH259" s="247" t="s">
        <v>476</v>
      </c>
      <c r="AI259" s="233">
        <v>0</v>
      </c>
      <c r="AJ259" s="248">
        <f t="shared" si="100"/>
        <v>0</v>
      </c>
      <c r="AK259" s="246">
        <f t="shared" si="101"/>
        <v>0</v>
      </c>
      <c r="AL259" s="240">
        <v>2019999</v>
      </c>
      <c r="AM259" s="241" t="s">
        <v>473</v>
      </c>
      <c r="AN259" s="242">
        <v>15803</v>
      </c>
      <c r="AO259" s="242">
        <f>28084+372</f>
        <v>28456</v>
      </c>
      <c r="AP259" s="256">
        <f t="shared" si="82"/>
        <v>12653</v>
      </c>
      <c r="AQ259" s="257">
        <f t="shared" si="83"/>
        <v>0.800670758716699</v>
      </c>
      <c r="AR259">
        <f t="shared" si="99"/>
        <v>7</v>
      </c>
    </row>
    <row r="260" hidden="1" spans="1:44">
      <c r="A260" s="220">
        <v>20201</v>
      </c>
      <c r="B260" s="220" t="s">
        <v>480</v>
      </c>
      <c r="C260" s="216">
        <f t="shared" si="84"/>
        <v>0</v>
      </c>
      <c r="D260" s="221">
        <v>0</v>
      </c>
      <c r="E260" s="222">
        <v>0</v>
      </c>
      <c r="F260" s="223">
        <v>0</v>
      </c>
      <c r="G260" s="219">
        <f t="shared" si="85"/>
        <v>0</v>
      </c>
      <c r="H260" s="219">
        <f t="shared" si="86"/>
        <v>0</v>
      </c>
      <c r="I260" s="219">
        <f t="shared" si="87"/>
        <v>0</v>
      </c>
      <c r="J260" s="231">
        <f t="shared" si="88"/>
        <v>5</v>
      </c>
      <c r="K260" s="43">
        <f t="shared" si="105"/>
        <v>0</v>
      </c>
      <c r="L260" s="43">
        <f t="shared" si="89"/>
        <v>5</v>
      </c>
      <c r="M260" s="228">
        <v>20201</v>
      </c>
      <c r="N260" s="229" t="s">
        <v>481</v>
      </c>
      <c r="O260" s="232">
        <f>SUM(O261:O266)</f>
        <v>0</v>
      </c>
      <c r="P260">
        <f t="shared" si="90"/>
        <v>5</v>
      </c>
      <c r="Q260">
        <f t="shared" si="96"/>
        <v>202</v>
      </c>
      <c r="U260">
        <f t="shared" si="91"/>
        <v>0</v>
      </c>
      <c r="V260">
        <f t="shared" si="92"/>
        <v>0</v>
      </c>
      <c r="W260">
        <f t="shared" si="97"/>
        <v>0</v>
      </c>
      <c r="Y260">
        <f t="shared" si="93"/>
        <v>0</v>
      </c>
      <c r="AB260" s="228">
        <v>2030401</v>
      </c>
      <c r="AC260">
        <f t="shared" si="94"/>
        <v>0</v>
      </c>
      <c r="AD260">
        <f t="shared" si="95"/>
        <v>0</v>
      </c>
      <c r="AE260">
        <f t="shared" si="98"/>
        <v>0</v>
      </c>
      <c r="AG260" s="237">
        <v>2019999</v>
      </c>
      <c r="AH260" s="247" t="s">
        <v>477</v>
      </c>
      <c r="AI260" s="233">
        <v>5707</v>
      </c>
      <c r="AJ260" s="248">
        <f t="shared" si="100"/>
        <v>5707</v>
      </c>
      <c r="AK260" s="246">
        <f t="shared" si="101"/>
        <v>0</v>
      </c>
      <c r="AL260" s="240">
        <v>202</v>
      </c>
      <c r="AM260" s="240" t="s">
        <v>478</v>
      </c>
      <c r="AN260" s="249">
        <v>0</v>
      </c>
      <c r="AO260" s="249">
        <v>0</v>
      </c>
      <c r="AP260" s="256">
        <f t="shared" si="82"/>
        <v>0</v>
      </c>
      <c r="AQ260" s="257">
        <f t="shared" si="83"/>
        <v>0</v>
      </c>
      <c r="AR260">
        <f t="shared" si="99"/>
        <v>3</v>
      </c>
    </row>
    <row r="261" hidden="1" spans="1:44">
      <c r="A261" s="220">
        <v>2020101</v>
      </c>
      <c r="B261" s="220" t="s">
        <v>194</v>
      </c>
      <c r="C261" s="216">
        <f t="shared" si="84"/>
        <v>0</v>
      </c>
      <c r="D261" s="221">
        <v>0</v>
      </c>
      <c r="E261" s="222">
        <v>0</v>
      </c>
      <c r="F261" s="223">
        <v>0</v>
      </c>
      <c r="G261" s="219">
        <f t="shared" si="85"/>
        <v>0</v>
      </c>
      <c r="H261" s="219">
        <f t="shared" si="86"/>
        <v>0</v>
      </c>
      <c r="I261" s="219">
        <f t="shared" si="87"/>
        <v>0</v>
      </c>
      <c r="J261" s="231">
        <f t="shared" si="88"/>
        <v>7</v>
      </c>
      <c r="K261" s="43">
        <f t="shared" ref="K261:K270" si="106">SUM(C261:F261)</f>
        <v>0</v>
      </c>
      <c r="L261" s="43">
        <f t="shared" si="89"/>
        <v>7</v>
      </c>
      <c r="M261" s="228">
        <v>2020101</v>
      </c>
      <c r="N261" s="228" t="s">
        <v>195</v>
      </c>
      <c r="O261" s="233">
        <v>0</v>
      </c>
      <c r="P261">
        <f t="shared" si="90"/>
        <v>7</v>
      </c>
      <c r="Q261">
        <f t="shared" si="96"/>
        <v>0</v>
      </c>
      <c r="U261">
        <f t="shared" si="91"/>
        <v>0</v>
      </c>
      <c r="V261">
        <f t="shared" si="92"/>
        <v>0</v>
      </c>
      <c r="W261">
        <f t="shared" si="97"/>
        <v>0</v>
      </c>
      <c r="Y261">
        <f t="shared" si="93"/>
        <v>0</v>
      </c>
      <c r="AB261" s="228">
        <v>2030501</v>
      </c>
      <c r="AC261">
        <f t="shared" si="94"/>
        <v>0</v>
      </c>
      <c r="AD261">
        <f t="shared" si="95"/>
        <v>0</v>
      </c>
      <c r="AE261">
        <f t="shared" si="98"/>
        <v>0</v>
      </c>
      <c r="AG261" s="228">
        <v>202</v>
      </c>
      <c r="AH261" s="238" t="s">
        <v>479</v>
      </c>
      <c r="AI261" s="232">
        <f>AI262+AI269+AI272+AI279+AI285+AI289+AI291+AI296</f>
        <v>0</v>
      </c>
      <c r="AJ261" s="239">
        <f t="shared" si="100"/>
        <v>0</v>
      </c>
      <c r="AK261" s="246">
        <f t="shared" si="101"/>
        <v>0</v>
      </c>
      <c r="AL261" s="240">
        <v>20201</v>
      </c>
      <c r="AM261" s="240" t="s">
        <v>480</v>
      </c>
      <c r="AN261" s="249">
        <v>0</v>
      </c>
      <c r="AO261" s="249">
        <v>0</v>
      </c>
      <c r="AP261" s="256">
        <f t="shared" si="82"/>
        <v>0</v>
      </c>
      <c r="AQ261" s="257">
        <f t="shared" si="83"/>
        <v>0</v>
      </c>
      <c r="AR261">
        <f t="shared" si="99"/>
        <v>5</v>
      </c>
    </row>
    <row r="262" hidden="1" spans="1:44">
      <c r="A262" s="220">
        <v>2020102</v>
      </c>
      <c r="B262" s="220" t="s">
        <v>196</v>
      </c>
      <c r="C262" s="216">
        <f t="shared" si="84"/>
        <v>0</v>
      </c>
      <c r="D262" s="221">
        <v>0</v>
      </c>
      <c r="E262" s="222">
        <v>0</v>
      </c>
      <c r="F262" s="223">
        <v>0</v>
      </c>
      <c r="G262" s="219">
        <f t="shared" si="85"/>
        <v>0</v>
      </c>
      <c r="H262" s="219">
        <f t="shared" si="86"/>
        <v>0</v>
      </c>
      <c r="I262" s="219">
        <f t="shared" si="87"/>
        <v>0</v>
      </c>
      <c r="J262" s="231">
        <f t="shared" si="88"/>
        <v>7</v>
      </c>
      <c r="K262" s="43">
        <f t="shared" si="106"/>
        <v>0</v>
      </c>
      <c r="L262" s="43">
        <f t="shared" si="89"/>
        <v>7</v>
      </c>
      <c r="M262" s="228">
        <v>2020102</v>
      </c>
      <c r="N262" s="228" t="s">
        <v>197</v>
      </c>
      <c r="O262" s="233">
        <v>0</v>
      </c>
      <c r="P262">
        <f t="shared" si="90"/>
        <v>7</v>
      </c>
      <c r="Q262">
        <f t="shared" si="96"/>
        <v>0</v>
      </c>
      <c r="U262">
        <f t="shared" si="91"/>
        <v>0</v>
      </c>
      <c r="V262">
        <f t="shared" si="92"/>
        <v>0</v>
      </c>
      <c r="W262">
        <f t="shared" si="97"/>
        <v>0</v>
      </c>
      <c r="Y262">
        <f t="shared" si="93"/>
        <v>0</v>
      </c>
      <c r="AB262" s="228">
        <v>2030601</v>
      </c>
      <c r="AC262">
        <f t="shared" si="94"/>
        <v>12</v>
      </c>
      <c r="AD262">
        <f t="shared" si="95"/>
        <v>12</v>
      </c>
      <c r="AE262">
        <f t="shared" si="98"/>
        <v>0</v>
      </c>
      <c r="AG262" s="228">
        <v>20201</v>
      </c>
      <c r="AH262" s="238" t="s">
        <v>481</v>
      </c>
      <c r="AI262" s="232">
        <f>SUM(AI263:AI268)</f>
        <v>0</v>
      </c>
      <c r="AJ262" s="239">
        <f t="shared" si="100"/>
        <v>0</v>
      </c>
      <c r="AK262" s="246">
        <f t="shared" si="101"/>
        <v>0</v>
      </c>
      <c r="AL262" s="240">
        <v>2020101</v>
      </c>
      <c r="AM262" s="240" t="s">
        <v>194</v>
      </c>
      <c r="AN262" s="249">
        <v>0</v>
      </c>
      <c r="AO262" s="249">
        <v>0</v>
      </c>
      <c r="AP262" s="256">
        <f t="shared" ref="AP262:AP325" si="107">AO262-AN262</f>
        <v>0</v>
      </c>
      <c r="AQ262" s="257">
        <f t="shared" ref="AQ262:AQ325" si="108">IF(AN262&lt;&gt;0,AP262/AN262,)</f>
        <v>0</v>
      </c>
      <c r="AR262">
        <f t="shared" si="99"/>
        <v>7</v>
      </c>
    </row>
    <row r="263" hidden="1" spans="1:44">
      <c r="A263" s="220">
        <v>2020103</v>
      </c>
      <c r="B263" s="220" t="s">
        <v>198</v>
      </c>
      <c r="C263" s="216">
        <f t="shared" ref="C263:C326" si="109">SUMIF(AG:AG,A263,AI:AI)</f>
        <v>0</v>
      </c>
      <c r="D263" s="221">
        <v>0</v>
      </c>
      <c r="E263" s="222">
        <v>0</v>
      </c>
      <c r="F263" s="223">
        <v>0</v>
      </c>
      <c r="G263" s="219">
        <f t="shared" ref="G263:G326" si="110">IF(F263&lt;&gt;0,F263/C263-1,)</f>
        <v>0</v>
      </c>
      <c r="H263" s="219">
        <f t="shared" ref="H263:H326" si="111">IF(F263&lt;&gt;0,F263/D263,)</f>
        <v>0</v>
      </c>
      <c r="I263" s="219">
        <f t="shared" ref="I263:I326" si="112">IF(F263&lt;&gt;0,F263/E263,)</f>
        <v>0</v>
      </c>
      <c r="J263" s="231">
        <f t="shared" ref="J263:J326" si="113">LEN(A263)</f>
        <v>7</v>
      </c>
      <c r="K263" s="43">
        <f t="shared" si="106"/>
        <v>0</v>
      </c>
      <c r="L263" s="43">
        <f t="shared" ref="L263:L326" si="114">LEN(A263)</f>
        <v>7</v>
      </c>
      <c r="M263" s="228">
        <v>2020103</v>
      </c>
      <c r="N263" s="228" t="s">
        <v>199</v>
      </c>
      <c r="O263" s="233">
        <v>0</v>
      </c>
      <c r="P263">
        <f t="shared" ref="P263:P326" si="115">LEN(M263)</f>
        <v>7</v>
      </c>
      <c r="Q263">
        <f t="shared" si="96"/>
        <v>0</v>
      </c>
      <c r="U263">
        <f t="shared" ref="U263:U326" si="116">SUMIF(A:A,T263,F:F)</f>
        <v>0</v>
      </c>
      <c r="V263">
        <f t="shared" ref="V263:V326" si="117">SUMIF(M:M,T263,O:O)</f>
        <v>0</v>
      </c>
      <c r="W263">
        <f t="shared" si="97"/>
        <v>0</v>
      </c>
      <c r="Y263">
        <f t="shared" ref="Y263:Y326" si="118">SUMIF(A:A,X263,F:F)</f>
        <v>0</v>
      </c>
      <c r="AB263" s="228">
        <v>2030602</v>
      </c>
      <c r="AC263">
        <f t="shared" ref="AC263:AC326" si="119">SUMIF(A:A,AB263,F:F)</f>
        <v>0</v>
      </c>
      <c r="AD263">
        <f t="shared" ref="AD263:AD326" si="120">SUMIF(M:M,AB263,O:O)</f>
        <v>0</v>
      </c>
      <c r="AE263">
        <f t="shared" si="98"/>
        <v>0</v>
      </c>
      <c r="AG263" s="237">
        <v>2020101</v>
      </c>
      <c r="AH263" s="247" t="s">
        <v>195</v>
      </c>
      <c r="AI263" s="233">
        <v>0</v>
      </c>
      <c r="AJ263" s="248">
        <f t="shared" si="100"/>
        <v>0</v>
      </c>
      <c r="AK263" s="246">
        <f t="shared" si="101"/>
        <v>0</v>
      </c>
      <c r="AL263" s="240">
        <v>2020102</v>
      </c>
      <c r="AM263" s="240" t="s">
        <v>196</v>
      </c>
      <c r="AN263" s="249">
        <v>0</v>
      </c>
      <c r="AO263" s="249">
        <v>0</v>
      </c>
      <c r="AP263" s="256">
        <f t="shared" si="107"/>
        <v>0</v>
      </c>
      <c r="AQ263" s="257">
        <f t="shared" si="108"/>
        <v>0</v>
      </c>
      <c r="AR263">
        <f t="shared" si="99"/>
        <v>7</v>
      </c>
    </row>
    <row r="264" hidden="1" spans="1:44">
      <c r="A264" s="220">
        <v>2020104</v>
      </c>
      <c r="B264" s="220" t="s">
        <v>449</v>
      </c>
      <c r="C264" s="216">
        <f t="shared" si="109"/>
        <v>0</v>
      </c>
      <c r="D264" s="221">
        <v>0</v>
      </c>
      <c r="E264" s="222">
        <v>0</v>
      </c>
      <c r="F264" s="223">
        <v>0</v>
      </c>
      <c r="G264" s="219">
        <f t="shared" si="110"/>
        <v>0</v>
      </c>
      <c r="H264" s="219">
        <f t="shared" si="111"/>
        <v>0</v>
      </c>
      <c r="I264" s="219">
        <f t="shared" si="112"/>
        <v>0</v>
      </c>
      <c r="J264" s="231">
        <f t="shared" si="113"/>
        <v>7</v>
      </c>
      <c r="K264" s="43">
        <f t="shared" si="106"/>
        <v>0</v>
      </c>
      <c r="L264" s="43">
        <f t="shared" si="114"/>
        <v>7</v>
      </c>
      <c r="M264" s="228">
        <v>2020104</v>
      </c>
      <c r="N264" s="228" t="s">
        <v>450</v>
      </c>
      <c r="O264" s="233">
        <v>0</v>
      </c>
      <c r="P264">
        <f t="shared" si="115"/>
        <v>7</v>
      </c>
      <c r="Q264">
        <f t="shared" ref="Q264:Q327" si="121">IF(LEN(A264)=5,--LEFT(A264,3),)</f>
        <v>0</v>
      </c>
      <c r="U264">
        <f t="shared" si="116"/>
        <v>0</v>
      </c>
      <c r="V264">
        <f t="shared" si="117"/>
        <v>0</v>
      </c>
      <c r="W264">
        <f t="shared" ref="W264:W327" si="122">U264-V264</f>
        <v>0</v>
      </c>
      <c r="Y264">
        <f t="shared" si="118"/>
        <v>0</v>
      </c>
      <c r="AB264" s="228">
        <v>2030603</v>
      </c>
      <c r="AC264">
        <f t="shared" si="119"/>
        <v>110</v>
      </c>
      <c r="AD264">
        <f t="shared" si="120"/>
        <v>110</v>
      </c>
      <c r="AE264">
        <f t="shared" ref="AE264:AE327" si="123">AC264-AD264</f>
        <v>0</v>
      </c>
      <c r="AG264" s="237">
        <v>2020102</v>
      </c>
      <c r="AH264" s="247" t="s">
        <v>197</v>
      </c>
      <c r="AI264" s="233">
        <v>0</v>
      </c>
      <c r="AJ264" s="248">
        <f t="shared" si="100"/>
        <v>0</v>
      </c>
      <c r="AK264" s="246">
        <f t="shared" si="101"/>
        <v>0</v>
      </c>
      <c r="AL264" s="240">
        <v>2020103</v>
      </c>
      <c r="AM264" s="240" t="s">
        <v>198</v>
      </c>
      <c r="AN264" s="249">
        <v>0</v>
      </c>
      <c r="AO264" s="249">
        <v>0</v>
      </c>
      <c r="AP264" s="256">
        <f t="shared" si="107"/>
        <v>0</v>
      </c>
      <c r="AQ264" s="257">
        <f t="shared" si="108"/>
        <v>0</v>
      </c>
      <c r="AR264">
        <f t="shared" ref="AR264:AR327" si="124">LEN(AL264)</f>
        <v>7</v>
      </c>
    </row>
    <row r="265" hidden="1" spans="1:44">
      <c r="A265" s="220">
        <v>2020150</v>
      </c>
      <c r="B265" s="220" t="s">
        <v>212</v>
      </c>
      <c r="C265" s="216">
        <f t="shared" si="109"/>
        <v>0</v>
      </c>
      <c r="D265" s="221">
        <v>0</v>
      </c>
      <c r="E265" s="222">
        <v>0</v>
      </c>
      <c r="F265" s="223">
        <v>0</v>
      </c>
      <c r="G265" s="219">
        <f t="shared" si="110"/>
        <v>0</v>
      </c>
      <c r="H265" s="219">
        <f t="shared" si="111"/>
        <v>0</v>
      </c>
      <c r="I265" s="219">
        <f t="shared" si="112"/>
        <v>0</v>
      </c>
      <c r="J265" s="231">
        <f t="shared" si="113"/>
        <v>7</v>
      </c>
      <c r="K265" s="43">
        <f t="shared" si="106"/>
        <v>0</v>
      </c>
      <c r="L265" s="43">
        <f t="shared" si="114"/>
        <v>7</v>
      </c>
      <c r="M265" s="228">
        <v>2020150</v>
      </c>
      <c r="N265" s="228" t="s">
        <v>213</v>
      </c>
      <c r="O265" s="233">
        <v>0</v>
      </c>
      <c r="P265">
        <f t="shared" si="115"/>
        <v>7</v>
      </c>
      <c r="Q265">
        <f t="shared" si="121"/>
        <v>0</v>
      </c>
      <c r="U265">
        <f t="shared" si="116"/>
        <v>0</v>
      </c>
      <c r="V265">
        <f t="shared" si="117"/>
        <v>0</v>
      </c>
      <c r="W265">
        <f t="shared" si="122"/>
        <v>0</v>
      </c>
      <c r="Y265">
        <f t="shared" si="118"/>
        <v>0</v>
      </c>
      <c r="AB265" s="228">
        <v>2030604</v>
      </c>
      <c r="AC265">
        <f t="shared" si="119"/>
        <v>0</v>
      </c>
      <c r="AD265">
        <f t="shared" si="120"/>
        <v>0</v>
      </c>
      <c r="AE265">
        <f t="shared" si="123"/>
        <v>0</v>
      </c>
      <c r="AG265" s="237">
        <v>2020103</v>
      </c>
      <c r="AH265" s="247" t="s">
        <v>199</v>
      </c>
      <c r="AI265" s="233">
        <v>0</v>
      </c>
      <c r="AJ265" s="248">
        <f t="shared" ref="AJ265:AJ328" si="125">SUMIF(A:A,AG265,C:C)</f>
        <v>0</v>
      </c>
      <c r="AK265" s="246">
        <f t="shared" ref="AK265:AK328" si="126">AI265-AJ265</f>
        <v>0</v>
      </c>
      <c r="AL265" s="240">
        <v>2020104</v>
      </c>
      <c r="AM265" s="240" t="s">
        <v>449</v>
      </c>
      <c r="AN265" s="249">
        <v>0</v>
      </c>
      <c r="AO265" s="249">
        <v>0</v>
      </c>
      <c r="AP265" s="256">
        <f t="shared" si="107"/>
        <v>0</v>
      </c>
      <c r="AQ265" s="257">
        <f t="shared" si="108"/>
        <v>0</v>
      </c>
      <c r="AR265">
        <f t="shared" si="124"/>
        <v>7</v>
      </c>
    </row>
    <row r="266" hidden="1" spans="1:44">
      <c r="A266" s="220">
        <v>2020199</v>
      </c>
      <c r="B266" s="220" t="s">
        <v>482</v>
      </c>
      <c r="C266" s="216">
        <f t="shared" si="109"/>
        <v>0</v>
      </c>
      <c r="D266" s="221">
        <v>0</v>
      </c>
      <c r="E266" s="222">
        <v>0</v>
      </c>
      <c r="F266" s="223">
        <v>0</v>
      </c>
      <c r="G266" s="219">
        <f t="shared" si="110"/>
        <v>0</v>
      </c>
      <c r="H266" s="219">
        <f t="shared" si="111"/>
        <v>0</v>
      </c>
      <c r="I266" s="219">
        <f t="shared" si="112"/>
        <v>0</v>
      </c>
      <c r="J266" s="231">
        <f t="shared" si="113"/>
        <v>7</v>
      </c>
      <c r="K266" s="43">
        <f t="shared" si="106"/>
        <v>0</v>
      </c>
      <c r="L266" s="43">
        <f t="shared" si="114"/>
        <v>7</v>
      </c>
      <c r="M266" s="228">
        <v>2020199</v>
      </c>
      <c r="N266" s="228" t="s">
        <v>483</v>
      </c>
      <c r="O266" s="233">
        <v>0</v>
      </c>
      <c r="P266">
        <f t="shared" si="115"/>
        <v>7</v>
      </c>
      <c r="Q266">
        <f t="shared" si="121"/>
        <v>0</v>
      </c>
      <c r="U266">
        <f t="shared" si="116"/>
        <v>0</v>
      </c>
      <c r="V266">
        <f t="shared" si="117"/>
        <v>0</v>
      </c>
      <c r="W266">
        <f t="shared" si="122"/>
        <v>0</v>
      </c>
      <c r="Y266">
        <f t="shared" si="118"/>
        <v>0</v>
      </c>
      <c r="AB266" s="228">
        <v>2030605</v>
      </c>
      <c r="AC266">
        <f t="shared" si="119"/>
        <v>2</v>
      </c>
      <c r="AD266">
        <f t="shared" si="120"/>
        <v>2</v>
      </c>
      <c r="AE266">
        <f t="shared" si="123"/>
        <v>0</v>
      </c>
      <c r="AG266" s="237">
        <v>2020104</v>
      </c>
      <c r="AH266" s="247" t="s">
        <v>450</v>
      </c>
      <c r="AI266" s="233">
        <v>0</v>
      </c>
      <c r="AJ266" s="248">
        <f t="shared" si="125"/>
        <v>0</v>
      </c>
      <c r="AK266" s="246">
        <f t="shared" si="126"/>
        <v>0</v>
      </c>
      <c r="AL266" s="240">
        <v>2020150</v>
      </c>
      <c r="AM266" s="240" t="s">
        <v>212</v>
      </c>
      <c r="AN266" s="249">
        <v>0</v>
      </c>
      <c r="AO266" s="249">
        <v>0</v>
      </c>
      <c r="AP266" s="256">
        <f t="shared" si="107"/>
        <v>0</v>
      </c>
      <c r="AQ266" s="257">
        <f t="shared" si="108"/>
        <v>0</v>
      </c>
      <c r="AR266">
        <f t="shared" si="124"/>
        <v>7</v>
      </c>
    </row>
    <row r="267" hidden="1" spans="1:44">
      <c r="A267" s="220">
        <v>20202</v>
      </c>
      <c r="B267" s="220" t="s">
        <v>484</v>
      </c>
      <c r="C267" s="216">
        <f t="shared" si="109"/>
        <v>0</v>
      </c>
      <c r="D267" s="221">
        <v>0</v>
      </c>
      <c r="E267" s="222">
        <v>0</v>
      </c>
      <c r="F267" s="223">
        <v>0</v>
      </c>
      <c r="G267" s="219">
        <f t="shared" si="110"/>
        <v>0</v>
      </c>
      <c r="H267" s="219">
        <f t="shared" si="111"/>
        <v>0</v>
      </c>
      <c r="I267" s="219">
        <f t="shared" si="112"/>
        <v>0</v>
      </c>
      <c r="J267" s="231">
        <f t="shared" si="113"/>
        <v>5</v>
      </c>
      <c r="K267" s="43">
        <f t="shared" si="106"/>
        <v>0</v>
      </c>
      <c r="L267" s="43">
        <f t="shared" si="114"/>
        <v>5</v>
      </c>
      <c r="M267" s="228">
        <v>20202</v>
      </c>
      <c r="N267" s="229" t="s">
        <v>485</v>
      </c>
      <c r="O267" s="232">
        <f>SUM(O268:O269)</f>
        <v>0</v>
      </c>
      <c r="P267">
        <f t="shared" si="115"/>
        <v>5</v>
      </c>
      <c r="Q267">
        <f t="shared" si="121"/>
        <v>202</v>
      </c>
      <c r="U267">
        <f t="shared" si="116"/>
        <v>0</v>
      </c>
      <c r="V267">
        <f t="shared" si="117"/>
        <v>0</v>
      </c>
      <c r="W267">
        <f t="shared" si="122"/>
        <v>0</v>
      </c>
      <c r="Y267">
        <f t="shared" si="118"/>
        <v>0</v>
      </c>
      <c r="AB267" s="228">
        <v>2030606</v>
      </c>
      <c r="AC267">
        <f t="shared" si="119"/>
        <v>0</v>
      </c>
      <c r="AD267">
        <f t="shared" si="120"/>
        <v>0</v>
      </c>
      <c r="AE267">
        <f t="shared" si="123"/>
        <v>0</v>
      </c>
      <c r="AG267" s="237">
        <v>2020150</v>
      </c>
      <c r="AH267" s="247" t="s">
        <v>213</v>
      </c>
      <c r="AI267" s="233">
        <v>0</v>
      </c>
      <c r="AJ267" s="248">
        <f t="shared" si="125"/>
        <v>0</v>
      </c>
      <c r="AK267" s="246">
        <f t="shared" si="126"/>
        <v>0</v>
      </c>
      <c r="AL267" s="240">
        <v>2020199</v>
      </c>
      <c r="AM267" s="240" t="s">
        <v>482</v>
      </c>
      <c r="AN267" s="249">
        <v>0</v>
      </c>
      <c r="AO267" s="249">
        <v>0</v>
      </c>
      <c r="AP267" s="256">
        <f t="shared" si="107"/>
        <v>0</v>
      </c>
      <c r="AQ267" s="257">
        <f t="shared" si="108"/>
        <v>0</v>
      </c>
      <c r="AR267">
        <f t="shared" si="124"/>
        <v>7</v>
      </c>
    </row>
    <row r="268" hidden="1" spans="1:44">
      <c r="A268" s="220">
        <v>2020201</v>
      </c>
      <c r="B268" s="220" t="s">
        <v>486</v>
      </c>
      <c r="C268" s="216">
        <f t="shared" si="109"/>
        <v>0</v>
      </c>
      <c r="D268" s="221">
        <v>0</v>
      </c>
      <c r="E268" s="222">
        <v>0</v>
      </c>
      <c r="F268" s="223">
        <v>0</v>
      </c>
      <c r="G268" s="219">
        <f t="shared" si="110"/>
        <v>0</v>
      </c>
      <c r="H268" s="219">
        <f t="shared" si="111"/>
        <v>0</v>
      </c>
      <c r="I268" s="219">
        <f t="shared" si="112"/>
        <v>0</v>
      </c>
      <c r="J268" s="231">
        <f t="shared" si="113"/>
        <v>7</v>
      </c>
      <c r="K268" s="43">
        <f t="shared" si="106"/>
        <v>0</v>
      </c>
      <c r="L268" s="43">
        <f t="shared" si="114"/>
        <v>7</v>
      </c>
      <c r="M268" s="228">
        <v>2020201</v>
      </c>
      <c r="N268" s="228" t="s">
        <v>487</v>
      </c>
      <c r="O268" s="233">
        <v>0</v>
      </c>
      <c r="P268">
        <f t="shared" si="115"/>
        <v>7</v>
      </c>
      <c r="Q268">
        <f t="shared" si="121"/>
        <v>0</v>
      </c>
      <c r="U268">
        <f t="shared" si="116"/>
        <v>0</v>
      </c>
      <c r="V268">
        <f t="shared" si="117"/>
        <v>0</v>
      </c>
      <c r="W268">
        <f t="shared" si="122"/>
        <v>0</v>
      </c>
      <c r="Y268">
        <f t="shared" si="118"/>
        <v>0</v>
      </c>
      <c r="AB268" s="228">
        <v>2030607</v>
      </c>
      <c r="AC268">
        <f t="shared" si="119"/>
        <v>378</v>
      </c>
      <c r="AD268">
        <f t="shared" si="120"/>
        <v>378</v>
      </c>
      <c r="AE268">
        <f t="shared" si="123"/>
        <v>0</v>
      </c>
      <c r="AG268" s="237">
        <v>2020199</v>
      </c>
      <c r="AH268" s="247" t="s">
        <v>483</v>
      </c>
      <c r="AI268" s="233">
        <v>0</v>
      </c>
      <c r="AJ268" s="248">
        <f t="shared" si="125"/>
        <v>0</v>
      </c>
      <c r="AK268" s="246">
        <f t="shared" si="126"/>
        <v>0</v>
      </c>
      <c r="AL268" s="240">
        <v>20202</v>
      </c>
      <c r="AM268" s="240" t="s">
        <v>484</v>
      </c>
      <c r="AN268" s="249">
        <v>0</v>
      </c>
      <c r="AO268" s="249">
        <v>0</v>
      </c>
      <c r="AP268" s="256">
        <f t="shared" si="107"/>
        <v>0</v>
      </c>
      <c r="AQ268" s="257">
        <f t="shared" si="108"/>
        <v>0</v>
      </c>
      <c r="AR268">
        <f t="shared" si="124"/>
        <v>5</v>
      </c>
    </row>
    <row r="269" hidden="1" spans="1:44">
      <c r="A269" s="220">
        <v>2020202</v>
      </c>
      <c r="B269" s="220" t="s">
        <v>488</v>
      </c>
      <c r="C269" s="216">
        <f t="shared" si="109"/>
        <v>0</v>
      </c>
      <c r="D269" s="221">
        <v>0</v>
      </c>
      <c r="E269" s="222">
        <v>0</v>
      </c>
      <c r="F269" s="223">
        <v>0</v>
      </c>
      <c r="G269" s="219">
        <f t="shared" si="110"/>
        <v>0</v>
      </c>
      <c r="H269" s="219">
        <f t="shared" si="111"/>
        <v>0</v>
      </c>
      <c r="I269" s="219">
        <f t="shared" si="112"/>
        <v>0</v>
      </c>
      <c r="J269" s="231">
        <f t="shared" si="113"/>
        <v>7</v>
      </c>
      <c r="K269" s="43">
        <f t="shared" si="106"/>
        <v>0</v>
      </c>
      <c r="L269" s="43">
        <f t="shared" si="114"/>
        <v>7</v>
      </c>
      <c r="M269" s="228">
        <v>2020202</v>
      </c>
      <c r="N269" s="228" t="s">
        <v>489</v>
      </c>
      <c r="O269" s="233">
        <v>0</v>
      </c>
      <c r="P269">
        <f t="shared" si="115"/>
        <v>7</v>
      </c>
      <c r="Q269">
        <f t="shared" si="121"/>
        <v>0</v>
      </c>
      <c r="U269">
        <f t="shared" si="116"/>
        <v>0</v>
      </c>
      <c r="V269">
        <f t="shared" si="117"/>
        <v>0</v>
      </c>
      <c r="W269">
        <f t="shared" si="122"/>
        <v>0</v>
      </c>
      <c r="Y269">
        <f t="shared" si="118"/>
        <v>0</v>
      </c>
      <c r="AB269" s="228" t="s">
        <v>490</v>
      </c>
      <c r="AC269">
        <f t="shared" si="119"/>
        <v>2</v>
      </c>
      <c r="AD269">
        <f t="shared" si="120"/>
        <v>2</v>
      </c>
      <c r="AE269">
        <f t="shared" si="123"/>
        <v>0</v>
      </c>
      <c r="AG269" s="237">
        <v>20202</v>
      </c>
      <c r="AH269" s="238" t="s">
        <v>485</v>
      </c>
      <c r="AI269" s="232">
        <f>SUM(AI270:AI271)</f>
        <v>0</v>
      </c>
      <c r="AJ269" s="239">
        <f t="shared" si="125"/>
        <v>0</v>
      </c>
      <c r="AK269" s="246">
        <f t="shared" si="126"/>
        <v>0</v>
      </c>
      <c r="AL269" s="240">
        <v>2020201</v>
      </c>
      <c r="AM269" s="240" t="s">
        <v>486</v>
      </c>
      <c r="AN269" s="249">
        <v>0</v>
      </c>
      <c r="AO269" s="249">
        <v>0</v>
      </c>
      <c r="AP269" s="256">
        <f t="shared" si="107"/>
        <v>0</v>
      </c>
      <c r="AQ269" s="257">
        <f t="shared" si="108"/>
        <v>0</v>
      </c>
      <c r="AR269">
        <f t="shared" si="124"/>
        <v>7</v>
      </c>
    </row>
    <row r="270" hidden="1" spans="1:44">
      <c r="A270" s="220">
        <v>20203</v>
      </c>
      <c r="B270" s="220" t="s">
        <v>491</v>
      </c>
      <c r="C270" s="216">
        <f t="shared" si="109"/>
        <v>0</v>
      </c>
      <c r="D270" s="221">
        <v>0</v>
      </c>
      <c r="E270" s="222">
        <v>0</v>
      </c>
      <c r="F270" s="223">
        <v>0</v>
      </c>
      <c r="G270" s="219">
        <f t="shared" si="110"/>
        <v>0</v>
      </c>
      <c r="H270" s="219">
        <f t="shared" si="111"/>
        <v>0</v>
      </c>
      <c r="I270" s="219">
        <f t="shared" si="112"/>
        <v>0</v>
      </c>
      <c r="J270" s="231">
        <f t="shared" si="113"/>
        <v>5</v>
      </c>
      <c r="K270" s="43">
        <f t="shared" si="106"/>
        <v>0</v>
      </c>
      <c r="L270" s="43">
        <f t="shared" si="114"/>
        <v>5</v>
      </c>
      <c r="M270" s="228">
        <v>20203</v>
      </c>
      <c r="N270" s="229" t="s">
        <v>492</v>
      </c>
      <c r="O270" s="232">
        <f>SUM(O271:O276)</f>
        <v>0</v>
      </c>
      <c r="P270">
        <f t="shared" si="115"/>
        <v>5</v>
      </c>
      <c r="Q270">
        <f t="shared" si="121"/>
        <v>202</v>
      </c>
      <c r="U270">
        <f t="shared" si="116"/>
        <v>0</v>
      </c>
      <c r="V270">
        <f t="shared" si="117"/>
        <v>0</v>
      </c>
      <c r="W270">
        <f t="shared" si="122"/>
        <v>0</v>
      </c>
      <c r="Y270">
        <f t="shared" si="118"/>
        <v>0</v>
      </c>
      <c r="AB270" s="228">
        <v>2039901</v>
      </c>
      <c r="AC270">
        <f t="shared" si="119"/>
        <v>50</v>
      </c>
      <c r="AD270">
        <f t="shared" si="120"/>
        <v>50</v>
      </c>
      <c r="AE270">
        <f t="shared" si="123"/>
        <v>0</v>
      </c>
      <c r="AG270" s="237">
        <v>2020201</v>
      </c>
      <c r="AH270" s="247" t="s">
        <v>487</v>
      </c>
      <c r="AI270" s="233">
        <v>0</v>
      </c>
      <c r="AJ270" s="248">
        <f t="shared" si="125"/>
        <v>0</v>
      </c>
      <c r="AK270" s="246">
        <f t="shared" si="126"/>
        <v>0</v>
      </c>
      <c r="AL270" s="240">
        <v>2020202</v>
      </c>
      <c r="AM270" s="240" t="s">
        <v>488</v>
      </c>
      <c r="AN270" s="249">
        <v>0</v>
      </c>
      <c r="AO270" s="249">
        <v>0</v>
      </c>
      <c r="AP270" s="256">
        <f t="shared" si="107"/>
        <v>0</v>
      </c>
      <c r="AQ270" s="257">
        <f t="shared" si="108"/>
        <v>0</v>
      </c>
      <c r="AR270">
        <f t="shared" si="124"/>
        <v>7</v>
      </c>
    </row>
    <row r="271" hidden="1" spans="1:44">
      <c r="A271" s="220">
        <v>2020301</v>
      </c>
      <c r="B271" s="220" t="s">
        <v>493</v>
      </c>
      <c r="C271" s="216">
        <f t="shared" si="109"/>
        <v>0</v>
      </c>
      <c r="D271" s="221">
        <v>0</v>
      </c>
      <c r="E271" s="222">
        <v>0</v>
      </c>
      <c r="F271" s="223">
        <v>0</v>
      </c>
      <c r="G271" s="219">
        <f t="shared" si="110"/>
        <v>0</v>
      </c>
      <c r="H271" s="219">
        <f t="shared" si="111"/>
        <v>0</v>
      </c>
      <c r="I271" s="219">
        <f t="shared" si="112"/>
        <v>0</v>
      </c>
      <c r="J271" s="231">
        <f t="shared" si="113"/>
        <v>7</v>
      </c>
      <c r="K271" s="43">
        <f t="shared" ref="K271:K276" si="127">SUM(C271:F271)</f>
        <v>0</v>
      </c>
      <c r="L271" s="43">
        <f t="shared" si="114"/>
        <v>7</v>
      </c>
      <c r="M271" s="228">
        <v>2020301</v>
      </c>
      <c r="N271" s="228" t="s">
        <v>494</v>
      </c>
      <c r="O271" s="233">
        <v>0</v>
      </c>
      <c r="P271">
        <f t="shared" si="115"/>
        <v>7</v>
      </c>
      <c r="Q271">
        <f t="shared" si="121"/>
        <v>0</v>
      </c>
      <c r="U271">
        <f t="shared" si="116"/>
        <v>0</v>
      </c>
      <c r="V271">
        <f t="shared" si="117"/>
        <v>0</v>
      </c>
      <c r="W271">
        <f t="shared" si="122"/>
        <v>0</v>
      </c>
      <c r="Y271">
        <f t="shared" si="118"/>
        <v>0</v>
      </c>
      <c r="AB271" s="228">
        <v>2040101</v>
      </c>
      <c r="AC271">
        <f t="shared" si="119"/>
        <v>36</v>
      </c>
      <c r="AD271">
        <f t="shared" si="120"/>
        <v>36</v>
      </c>
      <c r="AE271">
        <f t="shared" si="123"/>
        <v>0</v>
      </c>
      <c r="AG271" s="237">
        <v>2020202</v>
      </c>
      <c r="AH271" s="247" t="s">
        <v>489</v>
      </c>
      <c r="AI271" s="233">
        <v>0</v>
      </c>
      <c r="AJ271" s="248">
        <f t="shared" si="125"/>
        <v>0</v>
      </c>
      <c r="AK271" s="246">
        <f t="shared" si="126"/>
        <v>0</v>
      </c>
      <c r="AL271" s="240">
        <v>20203</v>
      </c>
      <c r="AM271" s="240" t="s">
        <v>491</v>
      </c>
      <c r="AN271" s="249">
        <v>0</v>
      </c>
      <c r="AO271" s="249">
        <v>0</v>
      </c>
      <c r="AP271" s="256">
        <f t="shared" si="107"/>
        <v>0</v>
      </c>
      <c r="AQ271" s="257">
        <f t="shared" si="108"/>
        <v>0</v>
      </c>
      <c r="AR271">
        <f t="shared" si="124"/>
        <v>5</v>
      </c>
    </row>
    <row r="272" hidden="1" spans="1:44">
      <c r="A272" s="220">
        <v>2020302</v>
      </c>
      <c r="B272" s="220" t="s">
        <v>495</v>
      </c>
      <c r="C272" s="216">
        <f t="shared" si="109"/>
        <v>0</v>
      </c>
      <c r="D272" s="221">
        <v>0</v>
      </c>
      <c r="E272" s="222">
        <v>0</v>
      </c>
      <c r="F272" s="223">
        <v>0</v>
      </c>
      <c r="G272" s="219">
        <f t="shared" si="110"/>
        <v>0</v>
      </c>
      <c r="H272" s="219">
        <f t="shared" si="111"/>
        <v>0</v>
      </c>
      <c r="I272" s="219">
        <f t="shared" si="112"/>
        <v>0</v>
      </c>
      <c r="J272" s="231">
        <f t="shared" si="113"/>
        <v>7</v>
      </c>
      <c r="K272" s="43">
        <f t="shared" si="127"/>
        <v>0</v>
      </c>
      <c r="L272" s="43">
        <f t="shared" si="114"/>
        <v>7</v>
      </c>
      <c r="M272" s="228">
        <v>2020302</v>
      </c>
      <c r="N272" s="228" t="s">
        <v>496</v>
      </c>
      <c r="O272" s="233">
        <v>0</v>
      </c>
      <c r="P272">
        <f t="shared" si="115"/>
        <v>7</v>
      </c>
      <c r="Q272">
        <f t="shared" si="121"/>
        <v>0</v>
      </c>
      <c r="U272">
        <f t="shared" si="116"/>
        <v>0</v>
      </c>
      <c r="V272">
        <f t="shared" si="117"/>
        <v>0</v>
      </c>
      <c r="W272">
        <f t="shared" si="122"/>
        <v>0</v>
      </c>
      <c r="Y272">
        <f t="shared" si="118"/>
        <v>0</v>
      </c>
      <c r="AB272" s="228">
        <v>2040102</v>
      </c>
      <c r="AC272">
        <f t="shared" si="119"/>
        <v>1895</v>
      </c>
      <c r="AD272">
        <f t="shared" si="120"/>
        <v>1895</v>
      </c>
      <c r="AE272">
        <f t="shared" si="123"/>
        <v>0</v>
      </c>
      <c r="AG272" s="237">
        <v>20203</v>
      </c>
      <c r="AH272" s="238" t="s">
        <v>492</v>
      </c>
      <c r="AI272" s="232">
        <f>SUM(AI273:AI278)</f>
        <v>0</v>
      </c>
      <c r="AJ272" s="239">
        <f t="shared" si="125"/>
        <v>0</v>
      </c>
      <c r="AK272" s="246">
        <f t="shared" si="126"/>
        <v>0</v>
      </c>
      <c r="AL272" s="240">
        <v>2020301</v>
      </c>
      <c r="AM272" s="240" t="s">
        <v>493</v>
      </c>
      <c r="AN272" s="249">
        <v>0</v>
      </c>
      <c r="AO272" s="249">
        <v>0</v>
      </c>
      <c r="AP272" s="256">
        <f t="shared" si="107"/>
        <v>0</v>
      </c>
      <c r="AQ272" s="257">
        <f t="shared" si="108"/>
        <v>0</v>
      </c>
      <c r="AR272">
        <f t="shared" si="124"/>
        <v>7</v>
      </c>
    </row>
    <row r="273" hidden="1" spans="1:44">
      <c r="A273" s="220">
        <v>2020303</v>
      </c>
      <c r="B273" s="220" t="s">
        <v>497</v>
      </c>
      <c r="C273" s="216">
        <f t="shared" si="109"/>
        <v>0</v>
      </c>
      <c r="D273" s="221">
        <v>0</v>
      </c>
      <c r="E273" s="222">
        <v>0</v>
      </c>
      <c r="F273" s="223">
        <v>0</v>
      </c>
      <c r="G273" s="219">
        <f t="shared" si="110"/>
        <v>0</v>
      </c>
      <c r="H273" s="219">
        <f t="shared" si="111"/>
        <v>0</v>
      </c>
      <c r="I273" s="219">
        <f t="shared" si="112"/>
        <v>0</v>
      </c>
      <c r="J273" s="231">
        <f t="shared" si="113"/>
        <v>7</v>
      </c>
      <c r="K273" s="43">
        <f t="shared" si="127"/>
        <v>0</v>
      </c>
      <c r="L273" s="43">
        <f t="shared" si="114"/>
        <v>7</v>
      </c>
      <c r="M273" s="228">
        <v>2020303</v>
      </c>
      <c r="N273" s="228" t="s">
        <v>498</v>
      </c>
      <c r="O273" s="233">
        <v>0</v>
      </c>
      <c r="P273">
        <f t="shared" si="115"/>
        <v>7</v>
      </c>
      <c r="Q273">
        <f t="shared" si="121"/>
        <v>0</v>
      </c>
      <c r="U273">
        <f t="shared" si="116"/>
        <v>0</v>
      </c>
      <c r="V273">
        <f t="shared" si="117"/>
        <v>0</v>
      </c>
      <c r="W273">
        <f t="shared" si="122"/>
        <v>0</v>
      </c>
      <c r="Y273">
        <f t="shared" si="118"/>
        <v>0</v>
      </c>
      <c r="AB273" s="228">
        <v>2040103</v>
      </c>
      <c r="AC273">
        <f t="shared" si="119"/>
        <v>2396</v>
      </c>
      <c r="AD273">
        <f t="shared" si="120"/>
        <v>2396</v>
      </c>
      <c r="AE273">
        <f t="shared" si="123"/>
        <v>0</v>
      </c>
      <c r="AG273" s="237">
        <v>2020301</v>
      </c>
      <c r="AH273" s="247" t="s">
        <v>494</v>
      </c>
      <c r="AI273" s="233">
        <v>0</v>
      </c>
      <c r="AJ273" s="248">
        <f t="shared" si="125"/>
        <v>0</v>
      </c>
      <c r="AK273" s="246">
        <f t="shared" si="126"/>
        <v>0</v>
      </c>
      <c r="AL273" s="240">
        <v>2020302</v>
      </c>
      <c r="AM273" s="240" t="s">
        <v>495</v>
      </c>
      <c r="AN273" s="249">
        <v>0</v>
      </c>
      <c r="AO273" s="249">
        <v>0</v>
      </c>
      <c r="AP273" s="256">
        <f t="shared" si="107"/>
        <v>0</v>
      </c>
      <c r="AQ273" s="257">
        <f t="shared" si="108"/>
        <v>0</v>
      </c>
      <c r="AR273">
        <f t="shared" si="124"/>
        <v>7</v>
      </c>
    </row>
    <row r="274" hidden="1" spans="1:44">
      <c r="A274" s="220">
        <v>2020304</v>
      </c>
      <c r="B274" s="220" t="s">
        <v>499</v>
      </c>
      <c r="C274" s="216">
        <f t="shared" si="109"/>
        <v>0</v>
      </c>
      <c r="D274" s="221">
        <v>0</v>
      </c>
      <c r="E274" s="222">
        <v>0</v>
      </c>
      <c r="F274" s="223">
        <v>0</v>
      </c>
      <c r="G274" s="219">
        <f t="shared" si="110"/>
        <v>0</v>
      </c>
      <c r="H274" s="219">
        <f t="shared" si="111"/>
        <v>0</v>
      </c>
      <c r="I274" s="219">
        <f t="shared" si="112"/>
        <v>0</v>
      </c>
      <c r="J274" s="231">
        <f t="shared" si="113"/>
        <v>7</v>
      </c>
      <c r="K274" s="43">
        <f t="shared" si="127"/>
        <v>0</v>
      </c>
      <c r="L274" s="43">
        <f t="shared" si="114"/>
        <v>7</v>
      </c>
      <c r="M274" s="228">
        <v>2020304</v>
      </c>
      <c r="N274" s="228" t="s">
        <v>500</v>
      </c>
      <c r="O274" s="233">
        <v>0</v>
      </c>
      <c r="P274">
        <f t="shared" si="115"/>
        <v>7</v>
      </c>
      <c r="Q274">
        <f t="shared" si="121"/>
        <v>0</v>
      </c>
      <c r="U274">
        <f t="shared" si="116"/>
        <v>0</v>
      </c>
      <c r="V274">
        <f t="shared" si="117"/>
        <v>0</v>
      </c>
      <c r="W274">
        <f t="shared" si="122"/>
        <v>0</v>
      </c>
      <c r="Y274">
        <f t="shared" si="118"/>
        <v>0</v>
      </c>
      <c r="AB274" s="228">
        <v>2040104</v>
      </c>
      <c r="AC274">
        <f t="shared" si="119"/>
        <v>0</v>
      </c>
      <c r="AD274">
        <f t="shared" si="120"/>
        <v>0</v>
      </c>
      <c r="AE274">
        <f t="shared" si="123"/>
        <v>0</v>
      </c>
      <c r="AG274" s="237">
        <v>2020302</v>
      </c>
      <c r="AH274" s="247" t="s">
        <v>496</v>
      </c>
      <c r="AI274" s="233">
        <v>0</v>
      </c>
      <c r="AJ274" s="248">
        <f t="shared" si="125"/>
        <v>0</v>
      </c>
      <c r="AK274" s="246">
        <f t="shared" si="126"/>
        <v>0</v>
      </c>
      <c r="AL274" s="240">
        <v>2020303</v>
      </c>
      <c r="AM274" s="240" t="s">
        <v>497</v>
      </c>
      <c r="AN274" s="249">
        <v>0</v>
      </c>
      <c r="AO274" s="249">
        <v>0</v>
      </c>
      <c r="AP274" s="256">
        <f t="shared" si="107"/>
        <v>0</v>
      </c>
      <c r="AQ274" s="257">
        <f t="shared" si="108"/>
        <v>0</v>
      </c>
      <c r="AR274">
        <f t="shared" si="124"/>
        <v>7</v>
      </c>
    </row>
    <row r="275" hidden="1" spans="1:44">
      <c r="A275" s="220">
        <v>2020305</v>
      </c>
      <c r="B275" s="220" t="s">
        <v>501</v>
      </c>
      <c r="C275" s="216">
        <f t="shared" si="109"/>
        <v>0</v>
      </c>
      <c r="D275" s="221">
        <v>0</v>
      </c>
      <c r="E275" s="222">
        <v>0</v>
      </c>
      <c r="F275" s="223">
        <v>0</v>
      </c>
      <c r="G275" s="219">
        <f t="shared" si="110"/>
        <v>0</v>
      </c>
      <c r="H275" s="219">
        <f t="shared" si="111"/>
        <v>0</v>
      </c>
      <c r="I275" s="219">
        <f t="shared" si="112"/>
        <v>0</v>
      </c>
      <c r="J275" s="231">
        <f t="shared" si="113"/>
        <v>7</v>
      </c>
      <c r="K275" s="43">
        <f t="shared" si="127"/>
        <v>0</v>
      </c>
      <c r="L275" s="43">
        <f t="shared" si="114"/>
        <v>7</v>
      </c>
      <c r="M275" s="228">
        <v>2020305</v>
      </c>
      <c r="N275" s="228" t="s">
        <v>502</v>
      </c>
      <c r="O275" s="233">
        <v>0</v>
      </c>
      <c r="P275">
        <f t="shared" si="115"/>
        <v>7</v>
      </c>
      <c r="Q275">
        <f t="shared" si="121"/>
        <v>0</v>
      </c>
      <c r="U275">
        <f t="shared" si="116"/>
        <v>0</v>
      </c>
      <c r="V275">
        <f t="shared" si="117"/>
        <v>0</v>
      </c>
      <c r="W275">
        <f t="shared" si="122"/>
        <v>0</v>
      </c>
      <c r="Y275">
        <f t="shared" si="118"/>
        <v>0</v>
      </c>
      <c r="AB275" s="228">
        <v>2040105</v>
      </c>
      <c r="AC275">
        <f t="shared" si="119"/>
        <v>0</v>
      </c>
      <c r="AD275">
        <f t="shared" si="120"/>
        <v>0</v>
      </c>
      <c r="AE275">
        <f t="shared" si="123"/>
        <v>0</v>
      </c>
      <c r="AG275" s="237">
        <v>2020303</v>
      </c>
      <c r="AH275" s="247" t="s">
        <v>498</v>
      </c>
      <c r="AI275" s="233">
        <v>0</v>
      </c>
      <c r="AJ275" s="248">
        <f t="shared" si="125"/>
        <v>0</v>
      </c>
      <c r="AK275" s="246">
        <f t="shared" si="126"/>
        <v>0</v>
      </c>
      <c r="AL275" s="240">
        <v>2020304</v>
      </c>
      <c r="AM275" s="240" t="s">
        <v>499</v>
      </c>
      <c r="AN275" s="249">
        <v>0</v>
      </c>
      <c r="AO275" s="249">
        <v>0</v>
      </c>
      <c r="AP275" s="256">
        <f t="shared" si="107"/>
        <v>0</v>
      </c>
      <c r="AQ275" s="257">
        <f t="shared" si="108"/>
        <v>0</v>
      </c>
      <c r="AR275">
        <f t="shared" si="124"/>
        <v>7</v>
      </c>
    </row>
    <row r="276" hidden="1" spans="1:44">
      <c r="A276" s="220">
        <v>2020399</v>
      </c>
      <c r="B276" s="220" t="s">
        <v>503</v>
      </c>
      <c r="C276" s="216">
        <f t="shared" si="109"/>
        <v>0</v>
      </c>
      <c r="D276" s="221">
        <v>0</v>
      </c>
      <c r="E276" s="222">
        <v>0</v>
      </c>
      <c r="F276" s="223">
        <v>0</v>
      </c>
      <c r="G276" s="219">
        <f t="shared" si="110"/>
        <v>0</v>
      </c>
      <c r="H276" s="219">
        <f t="shared" si="111"/>
        <v>0</v>
      </c>
      <c r="I276" s="219">
        <f t="shared" si="112"/>
        <v>0</v>
      </c>
      <c r="J276" s="231">
        <f t="shared" si="113"/>
        <v>7</v>
      </c>
      <c r="K276" s="43">
        <f t="shared" si="127"/>
        <v>0</v>
      </c>
      <c r="L276" s="43">
        <f t="shared" si="114"/>
        <v>7</v>
      </c>
      <c r="M276" s="228">
        <v>2020399</v>
      </c>
      <c r="N276" s="228" t="s">
        <v>504</v>
      </c>
      <c r="O276" s="233">
        <v>0</v>
      </c>
      <c r="P276">
        <f t="shared" si="115"/>
        <v>7</v>
      </c>
      <c r="Q276">
        <f t="shared" si="121"/>
        <v>0</v>
      </c>
      <c r="U276">
        <f t="shared" si="116"/>
        <v>0</v>
      </c>
      <c r="V276">
        <f t="shared" si="117"/>
        <v>0</v>
      </c>
      <c r="W276">
        <f t="shared" si="122"/>
        <v>0</v>
      </c>
      <c r="Y276">
        <f t="shared" si="118"/>
        <v>0</v>
      </c>
      <c r="AB276" s="228">
        <v>2040106</v>
      </c>
      <c r="AC276">
        <f t="shared" si="119"/>
        <v>0</v>
      </c>
      <c r="AD276">
        <f t="shared" si="120"/>
        <v>0</v>
      </c>
      <c r="AE276">
        <f t="shared" si="123"/>
        <v>0</v>
      </c>
      <c r="AG276" s="237">
        <v>2020304</v>
      </c>
      <c r="AH276" s="247" t="s">
        <v>500</v>
      </c>
      <c r="AI276" s="233">
        <v>0</v>
      </c>
      <c r="AJ276" s="248">
        <f t="shared" si="125"/>
        <v>0</v>
      </c>
      <c r="AK276" s="246">
        <f t="shared" si="126"/>
        <v>0</v>
      </c>
      <c r="AL276" s="240">
        <v>2020305</v>
      </c>
      <c r="AM276" s="240" t="s">
        <v>501</v>
      </c>
      <c r="AN276" s="249">
        <v>0</v>
      </c>
      <c r="AO276" s="249">
        <v>0</v>
      </c>
      <c r="AP276" s="256">
        <f t="shared" si="107"/>
        <v>0</v>
      </c>
      <c r="AQ276" s="257">
        <f t="shared" si="108"/>
        <v>0</v>
      </c>
      <c r="AR276">
        <f t="shared" si="124"/>
        <v>7</v>
      </c>
    </row>
    <row r="277" hidden="1" spans="1:44">
      <c r="A277" s="220">
        <v>20204</v>
      </c>
      <c r="B277" s="220" t="s">
        <v>505</v>
      </c>
      <c r="C277" s="216">
        <f t="shared" si="109"/>
        <v>0</v>
      </c>
      <c r="D277" s="221">
        <v>0</v>
      </c>
      <c r="E277" s="222">
        <v>0</v>
      </c>
      <c r="F277" s="223">
        <v>0</v>
      </c>
      <c r="G277" s="219">
        <f t="shared" si="110"/>
        <v>0</v>
      </c>
      <c r="H277" s="219">
        <f t="shared" si="111"/>
        <v>0</v>
      </c>
      <c r="I277" s="219">
        <f t="shared" si="112"/>
        <v>0</v>
      </c>
      <c r="J277" s="231">
        <f t="shared" si="113"/>
        <v>5</v>
      </c>
      <c r="K277" s="43">
        <f t="shared" ref="K277:K303" si="128">SUM(C277:F277)</f>
        <v>0</v>
      </c>
      <c r="L277" s="43">
        <f t="shared" si="114"/>
        <v>5</v>
      </c>
      <c r="M277" s="228">
        <v>20204</v>
      </c>
      <c r="N277" s="229" t="s">
        <v>506</v>
      </c>
      <c r="O277" s="232">
        <f>SUM(O278:O282)</f>
        <v>0</v>
      </c>
      <c r="P277">
        <f t="shared" si="115"/>
        <v>5</v>
      </c>
      <c r="Q277">
        <f t="shared" si="121"/>
        <v>202</v>
      </c>
      <c r="U277">
        <f t="shared" si="116"/>
        <v>0</v>
      </c>
      <c r="V277">
        <f t="shared" si="117"/>
        <v>0</v>
      </c>
      <c r="W277">
        <f t="shared" si="122"/>
        <v>0</v>
      </c>
      <c r="Y277">
        <f t="shared" si="118"/>
        <v>0</v>
      </c>
      <c r="AB277" s="228">
        <v>2040107</v>
      </c>
      <c r="AC277">
        <f t="shared" si="119"/>
        <v>0</v>
      </c>
      <c r="AD277">
        <f t="shared" si="120"/>
        <v>0</v>
      </c>
      <c r="AE277">
        <f t="shared" si="123"/>
        <v>0</v>
      </c>
      <c r="AG277" s="237">
        <v>2020305</v>
      </c>
      <c r="AH277" s="247" t="s">
        <v>502</v>
      </c>
      <c r="AI277" s="233">
        <v>0</v>
      </c>
      <c r="AJ277" s="248">
        <f t="shared" si="125"/>
        <v>0</v>
      </c>
      <c r="AK277" s="246">
        <f t="shared" si="126"/>
        <v>0</v>
      </c>
      <c r="AL277" s="240">
        <v>2020399</v>
      </c>
      <c r="AM277" s="240" t="s">
        <v>503</v>
      </c>
      <c r="AN277" s="249">
        <v>0</v>
      </c>
      <c r="AO277" s="249">
        <v>0</v>
      </c>
      <c r="AP277" s="256">
        <f t="shared" si="107"/>
        <v>0</v>
      </c>
      <c r="AQ277" s="257">
        <f t="shared" si="108"/>
        <v>0</v>
      </c>
      <c r="AR277">
        <f t="shared" si="124"/>
        <v>7</v>
      </c>
    </row>
    <row r="278" hidden="1" spans="1:44">
      <c r="A278" s="220">
        <v>2020401</v>
      </c>
      <c r="B278" s="220" t="s">
        <v>507</v>
      </c>
      <c r="C278" s="216">
        <f t="shared" si="109"/>
        <v>0</v>
      </c>
      <c r="D278" s="221">
        <v>0</v>
      </c>
      <c r="E278" s="222">
        <v>0</v>
      </c>
      <c r="F278" s="223">
        <v>0</v>
      </c>
      <c r="G278" s="219">
        <f t="shared" si="110"/>
        <v>0</v>
      </c>
      <c r="H278" s="219">
        <f t="shared" si="111"/>
        <v>0</v>
      </c>
      <c r="I278" s="219">
        <f t="shared" si="112"/>
        <v>0</v>
      </c>
      <c r="J278" s="231">
        <f t="shared" si="113"/>
        <v>7</v>
      </c>
      <c r="K278" s="43">
        <f t="shared" si="128"/>
        <v>0</v>
      </c>
      <c r="L278" s="43">
        <f t="shared" si="114"/>
        <v>7</v>
      </c>
      <c r="M278" s="228">
        <v>2020401</v>
      </c>
      <c r="N278" s="228" t="s">
        <v>508</v>
      </c>
      <c r="O278" s="233">
        <v>0</v>
      </c>
      <c r="P278">
        <f t="shared" si="115"/>
        <v>7</v>
      </c>
      <c r="Q278">
        <f t="shared" si="121"/>
        <v>0</v>
      </c>
      <c r="U278">
        <f t="shared" si="116"/>
        <v>0</v>
      </c>
      <c r="V278">
        <f t="shared" si="117"/>
        <v>0</v>
      </c>
      <c r="W278">
        <f t="shared" si="122"/>
        <v>0</v>
      </c>
      <c r="Y278">
        <f t="shared" si="118"/>
        <v>0</v>
      </c>
      <c r="AB278" s="228">
        <v>2040108</v>
      </c>
      <c r="AC278">
        <f t="shared" si="119"/>
        <v>0</v>
      </c>
      <c r="AD278">
        <f t="shared" si="120"/>
        <v>0</v>
      </c>
      <c r="AE278">
        <f t="shared" si="123"/>
        <v>0</v>
      </c>
      <c r="AG278" s="237">
        <v>2020399</v>
      </c>
      <c r="AH278" s="247" t="s">
        <v>504</v>
      </c>
      <c r="AI278" s="233">
        <v>0</v>
      </c>
      <c r="AJ278" s="248">
        <f t="shared" si="125"/>
        <v>0</v>
      </c>
      <c r="AK278" s="246">
        <f t="shared" si="126"/>
        <v>0</v>
      </c>
      <c r="AL278" s="240">
        <v>20204</v>
      </c>
      <c r="AM278" s="240" t="s">
        <v>505</v>
      </c>
      <c r="AN278" s="249">
        <v>0</v>
      </c>
      <c r="AO278" s="249">
        <v>0</v>
      </c>
      <c r="AP278" s="256">
        <f t="shared" si="107"/>
        <v>0</v>
      </c>
      <c r="AQ278" s="257">
        <f t="shared" si="108"/>
        <v>0</v>
      </c>
      <c r="AR278">
        <f t="shared" si="124"/>
        <v>5</v>
      </c>
    </row>
    <row r="279" hidden="1" spans="1:44">
      <c r="A279" s="220">
        <v>2020402</v>
      </c>
      <c r="B279" s="220" t="s">
        <v>509</v>
      </c>
      <c r="C279" s="216">
        <f t="shared" si="109"/>
        <v>0</v>
      </c>
      <c r="D279" s="221">
        <v>0</v>
      </c>
      <c r="E279" s="222">
        <v>0</v>
      </c>
      <c r="F279" s="223">
        <v>0</v>
      </c>
      <c r="G279" s="219">
        <f t="shared" si="110"/>
        <v>0</v>
      </c>
      <c r="H279" s="219">
        <f t="shared" si="111"/>
        <v>0</v>
      </c>
      <c r="I279" s="219">
        <f t="shared" si="112"/>
        <v>0</v>
      </c>
      <c r="J279" s="231">
        <f t="shared" si="113"/>
        <v>7</v>
      </c>
      <c r="K279" s="43">
        <f t="shared" si="128"/>
        <v>0</v>
      </c>
      <c r="L279" s="43">
        <f t="shared" si="114"/>
        <v>7</v>
      </c>
      <c r="M279" s="228">
        <v>2020402</v>
      </c>
      <c r="N279" s="228" t="s">
        <v>510</v>
      </c>
      <c r="O279" s="233">
        <v>0</v>
      </c>
      <c r="P279">
        <f t="shared" si="115"/>
        <v>7</v>
      </c>
      <c r="Q279">
        <f t="shared" si="121"/>
        <v>0</v>
      </c>
      <c r="U279">
        <f t="shared" si="116"/>
        <v>0</v>
      </c>
      <c r="V279">
        <f t="shared" si="117"/>
        <v>0</v>
      </c>
      <c r="W279">
        <f t="shared" si="122"/>
        <v>0</v>
      </c>
      <c r="Y279">
        <f t="shared" si="118"/>
        <v>0</v>
      </c>
      <c r="AB279" s="228">
        <v>2040199</v>
      </c>
      <c r="AC279">
        <f t="shared" si="119"/>
        <v>0</v>
      </c>
      <c r="AD279">
        <f t="shared" si="120"/>
        <v>0</v>
      </c>
      <c r="AE279">
        <f t="shared" si="123"/>
        <v>0</v>
      </c>
      <c r="AG279" s="237">
        <v>20204</v>
      </c>
      <c r="AH279" s="238" t="s">
        <v>506</v>
      </c>
      <c r="AI279" s="232">
        <f>SUM(AI280:AI284)</f>
        <v>0</v>
      </c>
      <c r="AJ279" s="239">
        <f t="shared" si="125"/>
        <v>0</v>
      </c>
      <c r="AK279" s="246">
        <f t="shared" si="126"/>
        <v>0</v>
      </c>
      <c r="AL279" s="240">
        <v>2020401</v>
      </c>
      <c r="AM279" s="240" t="s">
        <v>507</v>
      </c>
      <c r="AN279" s="249">
        <v>0</v>
      </c>
      <c r="AO279" s="249">
        <v>0</v>
      </c>
      <c r="AP279" s="256">
        <f t="shared" si="107"/>
        <v>0</v>
      </c>
      <c r="AQ279" s="257">
        <f t="shared" si="108"/>
        <v>0</v>
      </c>
      <c r="AR279">
        <f t="shared" si="124"/>
        <v>7</v>
      </c>
    </row>
    <row r="280" hidden="1" spans="1:44">
      <c r="A280" s="220">
        <v>2020403</v>
      </c>
      <c r="B280" s="220" t="s">
        <v>511</v>
      </c>
      <c r="C280" s="216">
        <f t="shared" si="109"/>
        <v>0</v>
      </c>
      <c r="D280" s="221">
        <v>0</v>
      </c>
      <c r="E280" s="222">
        <v>0</v>
      </c>
      <c r="F280" s="223">
        <v>0</v>
      </c>
      <c r="G280" s="219">
        <f t="shared" si="110"/>
        <v>0</v>
      </c>
      <c r="H280" s="219">
        <f t="shared" si="111"/>
        <v>0</v>
      </c>
      <c r="I280" s="219">
        <f t="shared" si="112"/>
        <v>0</v>
      </c>
      <c r="J280" s="231">
        <f t="shared" si="113"/>
        <v>7</v>
      </c>
      <c r="K280" s="43">
        <f t="shared" si="128"/>
        <v>0</v>
      </c>
      <c r="L280" s="43">
        <f t="shared" si="114"/>
        <v>7</v>
      </c>
      <c r="M280" s="228">
        <v>2020403</v>
      </c>
      <c r="N280" s="228" t="s">
        <v>512</v>
      </c>
      <c r="O280" s="233">
        <v>0</v>
      </c>
      <c r="P280">
        <f t="shared" si="115"/>
        <v>7</v>
      </c>
      <c r="Q280">
        <f t="shared" si="121"/>
        <v>0</v>
      </c>
      <c r="U280">
        <f t="shared" si="116"/>
        <v>0</v>
      </c>
      <c r="V280">
        <f t="shared" si="117"/>
        <v>0</v>
      </c>
      <c r="W280">
        <f t="shared" si="122"/>
        <v>0</v>
      </c>
      <c r="Y280">
        <f t="shared" si="118"/>
        <v>0</v>
      </c>
      <c r="AB280" s="228">
        <v>2040201</v>
      </c>
      <c r="AC280">
        <f t="shared" si="119"/>
        <v>8415</v>
      </c>
      <c r="AD280">
        <f t="shared" si="120"/>
        <v>8415</v>
      </c>
      <c r="AE280">
        <f t="shared" si="123"/>
        <v>0</v>
      </c>
      <c r="AG280" s="237">
        <v>2020401</v>
      </c>
      <c r="AH280" s="247" t="s">
        <v>508</v>
      </c>
      <c r="AI280" s="233">
        <v>0</v>
      </c>
      <c r="AJ280" s="248">
        <f t="shared" si="125"/>
        <v>0</v>
      </c>
      <c r="AK280" s="246">
        <f t="shared" si="126"/>
        <v>0</v>
      </c>
      <c r="AL280" s="240">
        <v>2020402</v>
      </c>
      <c r="AM280" s="240" t="s">
        <v>509</v>
      </c>
      <c r="AN280" s="249">
        <v>0</v>
      </c>
      <c r="AO280" s="249">
        <v>0</v>
      </c>
      <c r="AP280" s="256">
        <f t="shared" si="107"/>
        <v>0</v>
      </c>
      <c r="AQ280" s="257">
        <f t="shared" si="108"/>
        <v>0</v>
      </c>
      <c r="AR280">
        <f t="shared" si="124"/>
        <v>7</v>
      </c>
    </row>
    <row r="281" hidden="1" spans="1:44">
      <c r="A281" s="220">
        <v>2020404</v>
      </c>
      <c r="B281" s="220" t="s">
        <v>513</v>
      </c>
      <c r="C281" s="216">
        <f t="shared" si="109"/>
        <v>0</v>
      </c>
      <c r="D281" s="221">
        <v>0</v>
      </c>
      <c r="E281" s="222">
        <v>0</v>
      </c>
      <c r="F281" s="223">
        <v>0</v>
      </c>
      <c r="G281" s="219">
        <f t="shared" si="110"/>
        <v>0</v>
      </c>
      <c r="H281" s="219">
        <f t="shared" si="111"/>
        <v>0</v>
      </c>
      <c r="I281" s="219">
        <f t="shared" si="112"/>
        <v>0</v>
      </c>
      <c r="J281" s="231">
        <f t="shared" si="113"/>
        <v>7</v>
      </c>
      <c r="K281" s="43">
        <f t="shared" si="128"/>
        <v>0</v>
      </c>
      <c r="L281" s="43">
        <f t="shared" si="114"/>
        <v>7</v>
      </c>
      <c r="M281" s="228">
        <v>2020404</v>
      </c>
      <c r="N281" s="228" t="s">
        <v>514</v>
      </c>
      <c r="O281" s="233">
        <v>0</v>
      </c>
      <c r="P281">
        <f t="shared" si="115"/>
        <v>7</v>
      </c>
      <c r="Q281">
        <f t="shared" si="121"/>
        <v>0</v>
      </c>
      <c r="U281">
        <f t="shared" si="116"/>
        <v>0</v>
      </c>
      <c r="V281">
        <f t="shared" si="117"/>
        <v>0</v>
      </c>
      <c r="W281">
        <f t="shared" si="122"/>
        <v>0</v>
      </c>
      <c r="Y281">
        <f t="shared" si="118"/>
        <v>0</v>
      </c>
      <c r="AB281" s="228">
        <v>2040202</v>
      </c>
      <c r="AC281">
        <f t="shared" si="119"/>
        <v>672</v>
      </c>
      <c r="AD281">
        <f t="shared" si="120"/>
        <v>672</v>
      </c>
      <c r="AE281">
        <f t="shared" si="123"/>
        <v>0</v>
      </c>
      <c r="AG281" s="237">
        <v>2020402</v>
      </c>
      <c r="AH281" s="247" t="s">
        <v>510</v>
      </c>
      <c r="AI281" s="233">
        <v>0</v>
      </c>
      <c r="AJ281" s="248">
        <f t="shared" si="125"/>
        <v>0</v>
      </c>
      <c r="AK281" s="246">
        <f t="shared" si="126"/>
        <v>0</v>
      </c>
      <c r="AL281" s="240">
        <v>2020403</v>
      </c>
      <c r="AM281" s="240" t="s">
        <v>511</v>
      </c>
      <c r="AN281" s="249">
        <v>0</v>
      </c>
      <c r="AO281" s="249">
        <v>0</v>
      </c>
      <c r="AP281" s="256">
        <f t="shared" si="107"/>
        <v>0</v>
      </c>
      <c r="AQ281" s="257">
        <f t="shared" si="108"/>
        <v>0</v>
      </c>
      <c r="AR281">
        <f t="shared" si="124"/>
        <v>7</v>
      </c>
    </row>
    <row r="282" hidden="1" spans="1:44">
      <c r="A282" s="220">
        <v>2020499</v>
      </c>
      <c r="B282" s="220" t="s">
        <v>515</v>
      </c>
      <c r="C282" s="216">
        <f t="shared" si="109"/>
        <v>0</v>
      </c>
      <c r="D282" s="221">
        <v>0</v>
      </c>
      <c r="E282" s="222">
        <v>0</v>
      </c>
      <c r="F282" s="223">
        <v>0</v>
      </c>
      <c r="G282" s="219">
        <f t="shared" si="110"/>
        <v>0</v>
      </c>
      <c r="H282" s="219">
        <f t="shared" si="111"/>
        <v>0</v>
      </c>
      <c r="I282" s="219">
        <f t="shared" si="112"/>
        <v>0</v>
      </c>
      <c r="J282" s="231">
        <f t="shared" si="113"/>
        <v>7</v>
      </c>
      <c r="K282" s="43">
        <f t="shared" si="128"/>
        <v>0</v>
      </c>
      <c r="L282" s="43">
        <f t="shared" si="114"/>
        <v>7</v>
      </c>
      <c r="M282" s="228">
        <v>2020499</v>
      </c>
      <c r="N282" s="228" t="s">
        <v>516</v>
      </c>
      <c r="O282" s="233">
        <v>0</v>
      </c>
      <c r="P282">
        <f t="shared" si="115"/>
        <v>7</v>
      </c>
      <c r="Q282">
        <f t="shared" si="121"/>
        <v>0</v>
      </c>
      <c r="U282">
        <f t="shared" si="116"/>
        <v>0</v>
      </c>
      <c r="V282">
        <f t="shared" si="117"/>
        <v>0</v>
      </c>
      <c r="W282">
        <f t="shared" si="122"/>
        <v>0</v>
      </c>
      <c r="Y282">
        <f t="shared" si="118"/>
        <v>0</v>
      </c>
      <c r="AB282" s="228">
        <v>2040203</v>
      </c>
      <c r="AC282">
        <f t="shared" si="119"/>
        <v>0</v>
      </c>
      <c r="AD282">
        <f t="shared" si="120"/>
        <v>0</v>
      </c>
      <c r="AE282">
        <f t="shared" si="123"/>
        <v>0</v>
      </c>
      <c r="AG282" s="237">
        <v>2020403</v>
      </c>
      <c r="AH282" s="247" t="s">
        <v>512</v>
      </c>
      <c r="AI282" s="233">
        <v>0</v>
      </c>
      <c r="AJ282" s="248">
        <f t="shared" si="125"/>
        <v>0</v>
      </c>
      <c r="AK282" s="246">
        <f t="shared" si="126"/>
        <v>0</v>
      </c>
      <c r="AL282" s="240">
        <v>2020404</v>
      </c>
      <c r="AM282" s="240" t="s">
        <v>513</v>
      </c>
      <c r="AN282" s="249">
        <v>0</v>
      </c>
      <c r="AO282" s="249">
        <v>0</v>
      </c>
      <c r="AP282" s="256">
        <f t="shared" si="107"/>
        <v>0</v>
      </c>
      <c r="AQ282" s="257">
        <f t="shared" si="108"/>
        <v>0</v>
      </c>
      <c r="AR282">
        <f t="shared" si="124"/>
        <v>7</v>
      </c>
    </row>
    <row r="283" hidden="1" spans="1:44">
      <c r="A283" s="220">
        <v>20205</v>
      </c>
      <c r="B283" s="220" t="s">
        <v>517</v>
      </c>
      <c r="C283" s="216">
        <f t="shared" si="109"/>
        <v>0</v>
      </c>
      <c r="D283" s="221">
        <v>0</v>
      </c>
      <c r="E283" s="222">
        <v>0</v>
      </c>
      <c r="F283" s="223">
        <v>0</v>
      </c>
      <c r="G283" s="219">
        <f t="shared" si="110"/>
        <v>0</v>
      </c>
      <c r="H283" s="219">
        <f t="shared" si="111"/>
        <v>0</v>
      </c>
      <c r="I283" s="219">
        <f t="shared" si="112"/>
        <v>0</v>
      </c>
      <c r="J283" s="231">
        <f t="shared" si="113"/>
        <v>5</v>
      </c>
      <c r="K283" s="43">
        <f t="shared" si="128"/>
        <v>0</v>
      </c>
      <c r="L283" s="43">
        <f t="shared" si="114"/>
        <v>5</v>
      </c>
      <c r="M283" s="228">
        <v>20205</v>
      </c>
      <c r="N283" s="229" t="s">
        <v>518</v>
      </c>
      <c r="O283" s="232">
        <f>SUM(O284:O286)</f>
        <v>0</v>
      </c>
      <c r="P283">
        <f t="shared" si="115"/>
        <v>5</v>
      </c>
      <c r="Q283">
        <f t="shared" si="121"/>
        <v>202</v>
      </c>
      <c r="U283">
        <f t="shared" si="116"/>
        <v>0</v>
      </c>
      <c r="V283">
        <f t="shared" si="117"/>
        <v>0</v>
      </c>
      <c r="W283">
        <f t="shared" si="122"/>
        <v>0</v>
      </c>
      <c r="Y283">
        <f t="shared" si="118"/>
        <v>0</v>
      </c>
      <c r="AB283" s="228">
        <v>2040204</v>
      </c>
      <c r="AC283">
        <f t="shared" si="119"/>
        <v>560</v>
      </c>
      <c r="AD283">
        <f t="shared" si="120"/>
        <v>560</v>
      </c>
      <c r="AE283">
        <f t="shared" si="123"/>
        <v>0</v>
      </c>
      <c r="AG283" s="237">
        <v>2020404</v>
      </c>
      <c r="AH283" s="247" t="s">
        <v>514</v>
      </c>
      <c r="AI283" s="233">
        <v>0</v>
      </c>
      <c r="AJ283" s="248">
        <f t="shared" si="125"/>
        <v>0</v>
      </c>
      <c r="AK283" s="246">
        <f t="shared" si="126"/>
        <v>0</v>
      </c>
      <c r="AL283" s="240">
        <v>2020499</v>
      </c>
      <c r="AM283" s="240" t="s">
        <v>515</v>
      </c>
      <c r="AN283" s="249">
        <v>0</v>
      </c>
      <c r="AO283" s="249">
        <v>0</v>
      </c>
      <c r="AP283" s="256">
        <f t="shared" si="107"/>
        <v>0</v>
      </c>
      <c r="AQ283" s="257">
        <f t="shared" si="108"/>
        <v>0</v>
      </c>
      <c r="AR283">
        <f t="shared" si="124"/>
        <v>7</v>
      </c>
    </row>
    <row r="284" hidden="1" spans="1:44">
      <c r="A284" s="220">
        <v>2020503</v>
      </c>
      <c r="B284" s="220" t="s">
        <v>519</v>
      </c>
      <c r="C284" s="216">
        <f t="shared" si="109"/>
        <v>0</v>
      </c>
      <c r="D284" s="221">
        <v>0</v>
      </c>
      <c r="E284" s="222">
        <v>0</v>
      </c>
      <c r="F284" s="223">
        <v>0</v>
      </c>
      <c r="G284" s="219">
        <f t="shared" si="110"/>
        <v>0</v>
      </c>
      <c r="H284" s="219">
        <f t="shared" si="111"/>
        <v>0</v>
      </c>
      <c r="I284" s="219">
        <f t="shared" si="112"/>
        <v>0</v>
      </c>
      <c r="J284" s="231">
        <f t="shared" si="113"/>
        <v>7</v>
      </c>
      <c r="K284" s="43">
        <f t="shared" si="128"/>
        <v>0</v>
      </c>
      <c r="L284" s="43">
        <f t="shared" si="114"/>
        <v>7</v>
      </c>
      <c r="M284" s="228">
        <v>2020503</v>
      </c>
      <c r="N284" s="228" t="s">
        <v>520</v>
      </c>
      <c r="O284" s="233">
        <v>0</v>
      </c>
      <c r="P284">
        <f t="shared" si="115"/>
        <v>7</v>
      </c>
      <c r="Q284">
        <f t="shared" si="121"/>
        <v>0</v>
      </c>
      <c r="U284">
        <f t="shared" si="116"/>
        <v>0</v>
      </c>
      <c r="V284">
        <f t="shared" si="117"/>
        <v>0</v>
      </c>
      <c r="W284">
        <f t="shared" si="122"/>
        <v>0</v>
      </c>
      <c r="Y284">
        <f t="shared" si="118"/>
        <v>0</v>
      </c>
      <c r="AB284" s="228">
        <v>2040205</v>
      </c>
      <c r="AC284">
        <f t="shared" si="119"/>
        <v>59</v>
      </c>
      <c r="AD284">
        <f t="shared" si="120"/>
        <v>59</v>
      </c>
      <c r="AE284">
        <f t="shared" si="123"/>
        <v>0</v>
      </c>
      <c r="AG284" s="237">
        <v>2020499</v>
      </c>
      <c r="AH284" s="247" t="s">
        <v>516</v>
      </c>
      <c r="AI284" s="233">
        <v>0</v>
      </c>
      <c r="AJ284" s="248">
        <f t="shared" si="125"/>
        <v>0</v>
      </c>
      <c r="AK284" s="246">
        <f t="shared" si="126"/>
        <v>0</v>
      </c>
      <c r="AL284" s="240">
        <v>20205</v>
      </c>
      <c r="AM284" s="240" t="s">
        <v>517</v>
      </c>
      <c r="AN284" s="249">
        <v>0</v>
      </c>
      <c r="AO284" s="249">
        <v>0</v>
      </c>
      <c r="AP284" s="256">
        <f t="shared" si="107"/>
        <v>0</v>
      </c>
      <c r="AQ284" s="257">
        <f t="shared" si="108"/>
        <v>0</v>
      </c>
      <c r="AR284">
        <f t="shared" si="124"/>
        <v>5</v>
      </c>
    </row>
    <row r="285" hidden="1" spans="1:44">
      <c r="A285" s="220">
        <v>2020504</v>
      </c>
      <c r="B285" s="220" t="s">
        <v>521</v>
      </c>
      <c r="C285" s="216">
        <f t="shared" si="109"/>
        <v>0</v>
      </c>
      <c r="D285" s="221">
        <v>0</v>
      </c>
      <c r="E285" s="222">
        <v>0</v>
      </c>
      <c r="F285" s="223">
        <v>0</v>
      </c>
      <c r="G285" s="219">
        <f t="shared" si="110"/>
        <v>0</v>
      </c>
      <c r="H285" s="219">
        <f t="shared" si="111"/>
        <v>0</v>
      </c>
      <c r="I285" s="219">
        <f t="shared" si="112"/>
        <v>0</v>
      </c>
      <c r="J285" s="231">
        <f t="shared" si="113"/>
        <v>7</v>
      </c>
      <c r="K285" s="43">
        <f t="shared" si="128"/>
        <v>0</v>
      </c>
      <c r="L285" s="43">
        <f t="shared" si="114"/>
        <v>7</v>
      </c>
      <c r="M285" s="228">
        <v>2020504</v>
      </c>
      <c r="N285" s="228" t="s">
        <v>522</v>
      </c>
      <c r="O285" s="233">
        <v>0</v>
      </c>
      <c r="P285">
        <f t="shared" si="115"/>
        <v>7</v>
      </c>
      <c r="Q285">
        <f t="shared" si="121"/>
        <v>0</v>
      </c>
      <c r="U285">
        <f t="shared" si="116"/>
        <v>0</v>
      </c>
      <c r="V285">
        <f t="shared" si="117"/>
        <v>0</v>
      </c>
      <c r="W285">
        <f t="shared" si="122"/>
        <v>0</v>
      </c>
      <c r="Y285">
        <f t="shared" si="118"/>
        <v>0</v>
      </c>
      <c r="AB285" s="228">
        <v>2040206</v>
      </c>
      <c r="AC285">
        <f t="shared" si="119"/>
        <v>185</v>
      </c>
      <c r="AD285">
        <f t="shared" si="120"/>
        <v>185</v>
      </c>
      <c r="AE285">
        <f t="shared" si="123"/>
        <v>0</v>
      </c>
      <c r="AG285" s="237">
        <v>20205</v>
      </c>
      <c r="AH285" s="238" t="s">
        <v>518</v>
      </c>
      <c r="AI285" s="232">
        <f>SUM(AI286:AI288)</f>
        <v>0</v>
      </c>
      <c r="AJ285" s="239">
        <f t="shared" si="125"/>
        <v>0</v>
      </c>
      <c r="AK285" s="246">
        <f t="shared" si="126"/>
        <v>0</v>
      </c>
      <c r="AL285" s="240">
        <v>2020503</v>
      </c>
      <c r="AM285" s="240" t="s">
        <v>519</v>
      </c>
      <c r="AN285" s="249">
        <v>0</v>
      </c>
      <c r="AO285" s="249">
        <v>0</v>
      </c>
      <c r="AP285" s="256">
        <f t="shared" si="107"/>
        <v>0</v>
      </c>
      <c r="AQ285" s="257">
        <f t="shared" si="108"/>
        <v>0</v>
      </c>
      <c r="AR285">
        <f t="shared" si="124"/>
        <v>7</v>
      </c>
    </row>
    <row r="286" hidden="1" spans="1:44">
      <c r="A286" s="220">
        <v>2020599</v>
      </c>
      <c r="B286" s="220" t="s">
        <v>523</v>
      </c>
      <c r="C286" s="216">
        <f t="shared" si="109"/>
        <v>0</v>
      </c>
      <c r="D286" s="221">
        <v>0</v>
      </c>
      <c r="E286" s="222">
        <v>0</v>
      </c>
      <c r="F286" s="223">
        <v>0</v>
      </c>
      <c r="G286" s="219">
        <f t="shared" si="110"/>
        <v>0</v>
      </c>
      <c r="H286" s="219">
        <f t="shared" si="111"/>
        <v>0</v>
      </c>
      <c r="I286" s="219">
        <f t="shared" si="112"/>
        <v>0</v>
      </c>
      <c r="J286" s="231">
        <f t="shared" si="113"/>
        <v>7</v>
      </c>
      <c r="K286" s="43">
        <f t="shared" si="128"/>
        <v>0</v>
      </c>
      <c r="L286" s="43">
        <f t="shared" si="114"/>
        <v>7</v>
      </c>
      <c r="M286" s="228">
        <v>2020599</v>
      </c>
      <c r="N286" s="228" t="s">
        <v>524</v>
      </c>
      <c r="O286" s="233">
        <v>0</v>
      </c>
      <c r="P286">
        <f t="shared" si="115"/>
        <v>7</v>
      </c>
      <c r="Q286">
        <f t="shared" si="121"/>
        <v>0</v>
      </c>
      <c r="U286">
        <f t="shared" si="116"/>
        <v>0</v>
      </c>
      <c r="V286">
        <f t="shared" si="117"/>
        <v>0</v>
      </c>
      <c r="W286">
        <f t="shared" si="122"/>
        <v>0</v>
      </c>
      <c r="Y286">
        <f t="shared" si="118"/>
        <v>0</v>
      </c>
      <c r="AB286" s="228">
        <v>2040207</v>
      </c>
      <c r="AC286">
        <f t="shared" si="119"/>
        <v>80</v>
      </c>
      <c r="AD286">
        <f t="shared" si="120"/>
        <v>80</v>
      </c>
      <c r="AE286">
        <f t="shared" si="123"/>
        <v>0</v>
      </c>
      <c r="AG286" s="237">
        <v>2020503</v>
      </c>
      <c r="AH286" s="247" t="s">
        <v>520</v>
      </c>
      <c r="AI286" s="233">
        <v>0</v>
      </c>
      <c r="AJ286" s="248">
        <f t="shared" si="125"/>
        <v>0</v>
      </c>
      <c r="AK286" s="246">
        <f t="shared" si="126"/>
        <v>0</v>
      </c>
      <c r="AL286" s="240">
        <v>2020504</v>
      </c>
      <c r="AM286" s="240" t="s">
        <v>521</v>
      </c>
      <c r="AN286" s="249">
        <v>0</v>
      </c>
      <c r="AO286" s="249">
        <v>0</v>
      </c>
      <c r="AP286" s="256">
        <f t="shared" si="107"/>
        <v>0</v>
      </c>
      <c r="AQ286" s="257">
        <f t="shared" si="108"/>
        <v>0</v>
      </c>
      <c r="AR286">
        <f t="shared" si="124"/>
        <v>7</v>
      </c>
    </row>
    <row r="287" hidden="1" spans="1:44">
      <c r="A287" s="220">
        <v>20206</v>
      </c>
      <c r="B287" s="220" t="s">
        <v>525</v>
      </c>
      <c r="C287" s="216">
        <f t="shared" si="109"/>
        <v>0</v>
      </c>
      <c r="D287" s="221">
        <v>0</v>
      </c>
      <c r="E287" s="222">
        <v>0</v>
      </c>
      <c r="F287" s="223">
        <v>0</v>
      </c>
      <c r="G287" s="219">
        <f t="shared" si="110"/>
        <v>0</v>
      </c>
      <c r="H287" s="219">
        <f t="shared" si="111"/>
        <v>0</v>
      </c>
      <c r="I287" s="219">
        <f t="shared" si="112"/>
        <v>0</v>
      </c>
      <c r="J287" s="231">
        <f t="shared" si="113"/>
        <v>5</v>
      </c>
      <c r="K287" s="43">
        <f t="shared" si="128"/>
        <v>0</v>
      </c>
      <c r="L287" s="43">
        <f t="shared" si="114"/>
        <v>5</v>
      </c>
      <c r="M287" s="228">
        <v>20206</v>
      </c>
      <c r="N287" s="229" t="s">
        <v>526</v>
      </c>
      <c r="O287" s="232">
        <f>O288</f>
        <v>0</v>
      </c>
      <c r="P287">
        <f t="shared" si="115"/>
        <v>5</v>
      </c>
      <c r="Q287">
        <f t="shared" si="121"/>
        <v>202</v>
      </c>
      <c r="U287">
        <f t="shared" si="116"/>
        <v>0</v>
      </c>
      <c r="V287">
        <f t="shared" si="117"/>
        <v>0</v>
      </c>
      <c r="W287">
        <f t="shared" si="122"/>
        <v>0</v>
      </c>
      <c r="Y287">
        <f t="shared" si="118"/>
        <v>0</v>
      </c>
      <c r="AB287" s="228">
        <v>2040208</v>
      </c>
      <c r="AC287">
        <f t="shared" si="119"/>
        <v>58</v>
      </c>
      <c r="AD287">
        <f t="shared" si="120"/>
        <v>58</v>
      </c>
      <c r="AE287">
        <f t="shared" si="123"/>
        <v>0</v>
      </c>
      <c r="AG287" s="237">
        <v>2020504</v>
      </c>
      <c r="AH287" s="247" t="s">
        <v>522</v>
      </c>
      <c r="AI287" s="233">
        <v>0</v>
      </c>
      <c r="AJ287" s="248">
        <f t="shared" si="125"/>
        <v>0</v>
      </c>
      <c r="AK287" s="246">
        <f t="shared" si="126"/>
        <v>0</v>
      </c>
      <c r="AL287" s="240">
        <v>2020599</v>
      </c>
      <c r="AM287" s="240" t="s">
        <v>523</v>
      </c>
      <c r="AN287" s="249">
        <v>0</v>
      </c>
      <c r="AO287" s="249">
        <v>0</v>
      </c>
      <c r="AP287" s="256">
        <f t="shared" si="107"/>
        <v>0</v>
      </c>
      <c r="AQ287" s="257">
        <f t="shared" si="108"/>
        <v>0</v>
      </c>
      <c r="AR287">
        <f t="shared" si="124"/>
        <v>7</v>
      </c>
    </row>
    <row r="288" hidden="1" spans="1:44">
      <c r="A288" s="220">
        <v>2020601</v>
      </c>
      <c r="B288" s="220" t="s">
        <v>525</v>
      </c>
      <c r="C288" s="216">
        <f t="shared" si="109"/>
        <v>0</v>
      </c>
      <c r="D288" s="221">
        <v>0</v>
      </c>
      <c r="E288" s="222">
        <v>0</v>
      </c>
      <c r="F288" s="223">
        <v>0</v>
      </c>
      <c r="G288" s="219">
        <f t="shared" si="110"/>
        <v>0</v>
      </c>
      <c r="H288" s="219">
        <f t="shared" si="111"/>
        <v>0</v>
      </c>
      <c r="I288" s="219">
        <f t="shared" si="112"/>
        <v>0</v>
      </c>
      <c r="J288" s="231">
        <f t="shared" si="113"/>
        <v>7</v>
      </c>
      <c r="K288" s="43">
        <f t="shared" si="128"/>
        <v>0</v>
      </c>
      <c r="L288" s="43">
        <f t="shared" si="114"/>
        <v>7</v>
      </c>
      <c r="M288" s="228">
        <v>2020601</v>
      </c>
      <c r="N288" s="228" t="s">
        <v>527</v>
      </c>
      <c r="O288" s="233">
        <v>0</v>
      </c>
      <c r="P288">
        <f t="shared" si="115"/>
        <v>7</v>
      </c>
      <c r="Q288">
        <f t="shared" si="121"/>
        <v>0</v>
      </c>
      <c r="U288">
        <f t="shared" si="116"/>
        <v>0</v>
      </c>
      <c r="V288">
        <f t="shared" si="117"/>
        <v>0</v>
      </c>
      <c r="W288">
        <f t="shared" si="122"/>
        <v>0</v>
      </c>
      <c r="Y288">
        <f t="shared" si="118"/>
        <v>0</v>
      </c>
      <c r="AB288" s="228">
        <v>2040209</v>
      </c>
      <c r="AC288">
        <f t="shared" si="119"/>
        <v>0</v>
      </c>
      <c r="AD288">
        <f t="shared" si="120"/>
        <v>0</v>
      </c>
      <c r="AE288">
        <f t="shared" si="123"/>
        <v>0</v>
      </c>
      <c r="AG288" s="237">
        <v>2020599</v>
      </c>
      <c r="AH288" s="247" t="s">
        <v>524</v>
      </c>
      <c r="AI288" s="233">
        <v>0</v>
      </c>
      <c r="AJ288" s="248">
        <f t="shared" si="125"/>
        <v>0</v>
      </c>
      <c r="AK288" s="246">
        <f t="shared" si="126"/>
        <v>0</v>
      </c>
      <c r="AL288" s="240">
        <v>20206</v>
      </c>
      <c r="AM288" s="240" t="s">
        <v>525</v>
      </c>
      <c r="AN288" s="249">
        <v>0</v>
      </c>
      <c r="AO288" s="249">
        <v>0</v>
      </c>
      <c r="AP288" s="256">
        <f t="shared" si="107"/>
        <v>0</v>
      </c>
      <c r="AQ288" s="257">
        <f t="shared" si="108"/>
        <v>0</v>
      </c>
      <c r="AR288">
        <f t="shared" si="124"/>
        <v>5</v>
      </c>
    </row>
    <row r="289" hidden="1" spans="1:44">
      <c r="A289" s="220">
        <v>20207</v>
      </c>
      <c r="B289" s="220" t="s">
        <v>528</v>
      </c>
      <c r="C289" s="216">
        <f t="shared" si="109"/>
        <v>0</v>
      </c>
      <c r="D289" s="221">
        <v>0</v>
      </c>
      <c r="E289" s="222">
        <v>0</v>
      </c>
      <c r="F289" s="223">
        <v>0</v>
      </c>
      <c r="G289" s="219">
        <f t="shared" si="110"/>
        <v>0</v>
      </c>
      <c r="H289" s="219">
        <f t="shared" si="111"/>
        <v>0</v>
      </c>
      <c r="I289" s="219">
        <f t="shared" si="112"/>
        <v>0</v>
      </c>
      <c r="J289" s="231">
        <f t="shared" si="113"/>
        <v>5</v>
      </c>
      <c r="K289" s="43">
        <f t="shared" si="128"/>
        <v>0</v>
      </c>
      <c r="L289" s="43">
        <f t="shared" si="114"/>
        <v>5</v>
      </c>
      <c r="M289" s="228">
        <v>20207</v>
      </c>
      <c r="N289" s="229" t="s">
        <v>529</v>
      </c>
      <c r="O289" s="232">
        <f>SUM(O290:O293)</f>
        <v>0</v>
      </c>
      <c r="P289">
        <f t="shared" si="115"/>
        <v>5</v>
      </c>
      <c r="Q289">
        <f t="shared" si="121"/>
        <v>202</v>
      </c>
      <c r="U289">
        <f t="shared" si="116"/>
        <v>0</v>
      </c>
      <c r="V289">
        <f t="shared" si="117"/>
        <v>0</v>
      </c>
      <c r="W289">
        <f t="shared" si="122"/>
        <v>0</v>
      </c>
      <c r="Y289">
        <f t="shared" si="118"/>
        <v>0</v>
      </c>
      <c r="AB289" s="228">
        <v>2040210</v>
      </c>
      <c r="AC289">
        <f t="shared" si="119"/>
        <v>0</v>
      </c>
      <c r="AD289">
        <f t="shared" si="120"/>
        <v>0</v>
      </c>
      <c r="AE289">
        <f t="shared" si="123"/>
        <v>0</v>
      </c>
      <c r="AG289" s="237">
        <v>20206</v>
      </c>
      <c r="AH289" s="238" t="s">
        <v>530</v>
      </c>
      <c r="AI289" s="232">
        <f>AI290</f>
        <v>0</v>
      </c>
      <c r="AJ289" s="239">
        <f t="shared" si="125"/>
        <v>0</v>
      </c>
      <c r="AK289" s="246">
        <f t="shared" si="126"/>
        <v>0</v>
      </c>
      <c r="AL289" s="240">
        <v>2020601</v>
      </c>
      <c r="AM289" s="240" t="s">
        <v>525</v>
      </c>
      <c r="AN289" s="249">
        <v>0</v>
      </c>
      <c r="AO289" s="249">
        <v>0</v>
      </c>
      <c r="AP289" s="256">
        <f t="shared" si="107"/>
        <v>0</v>
      </c>
      <c r="AQ289" s="257">
        <f t="shared" si="108"/>
        <v>0</v>
      </c>
      <c r="AR289">
        <f t="shared" si="124"/>
        <v>7</v>
      </c>
    </row>
    <row r="290" hidden="1" spans="1:44">
      <c r="A290" s="220">
        <v>2020701</v>
      </c>
      <c r="B290" s="220" t="s">
        <v>531</v>
      </c>
      <c r="C290" s="216">
        <f t="shared" si="109"/>
        <v>0</v>
      </c>
      <c r="D290" s="221">
        <v>0</v>
      </c>
      <c r="E290" s="222">
        <v>0</v>
      </c>
      <c r="F290" s="223">
        <v>0</v>
      </c>
      <c r="G290" s="219">
        <f t="shared" si="110"/>
        <v>0</v>
      </c>
      <c r="H290" s="219">
        <f t="shared" si="111"/>
        <v>0</v>
      </c>
      <c r="I290" s="219">
        <f t="shared" si="112"/>
        <v>0</v>
      </c>
      <c r="J290" s="231">
        <f t="shared" si="113"/>
        <v>7</v>
      </c>
      <c r="K290" s="43">
        <f t="shared" si="128"/>
        <v>0</v>
      </c>
      <c r="L290" s="43">
        <f t="shared" si="114"/>
        <v>7</v>
      </c>
      <c r="M290" s="228">
        <v>2020701</v>
      </c>
      <c r="N290" s="228" t="s">
        <v>532</v>
      </c>
      <c r="O290" s="233">
        <v>0</v>
      </c>
      <c r="P290">
        <f t="shared" si="115"/>
        <v>7</v>
      </c>
      <c r="Q290">
        <f t="shared" si="121"/>
        <v>0</v>
      </c>
      <c r="U290">
        <f t="shared" si="116"/>
        <v>0</v>
      </c>
      <c r="V290">
        <f t="shared" si="117"/>
        <v>0</v>
      </c>
      <c r="W290">
        <f t="shared" si="122"/>
        <v>0</v>
      </c>
      <c r="Y290">
        <f t="shared" si="118"/>
        <v>0</v>
      </c>
      <c r="AB290" s="228">
        <v>2040211</v>
      </c>
      <c r="AC290">
        <f t="shared" si="119"/>
        <v>871</v>
      </c>
      <c r="AD290">
        <f t="shared" si="120"/>
        <v>871</v>
      </c>
      <c r="AE290">
        <f t="shared" si="123"/>
        <v>0</v>
      </c>
      <c r="AG290" s="237">
        <v>2020601</v>
      </c>
      <c r="AH290" s="247" t="s">
        <v>533</v>
      </c>
      <c r="AI290" s="233">
        <v>0</v>
      </c>
      <c r="AJ290" s="248">
        <f t="shared" si="125"/>
        <v>0</v>
      </c>
      <c r="AK290" s="246">
        <f t="shared" si="126"/>
        <v>0</v>
      </c>
      <c r="AL290" s="240">
        <v>20207</v>
      </c>
      <c r="AM290" s="240" t="s">
        <v>528</v>
      </c>
      <c r="AN290" s="249">
        <v>0</v>
      </c>
      <c r="AO290" s="249">
        <v>0</v>
      </c>
      <c r="AP290" s="256">
        <f t="shared" si="107"/>
        <v>0</v>
      </c>
      <c r="AQ290" s="257">
        <f t="shared" si="108"/>
        <v>0</v>
      </c>
      <c r="AR290">
        <f t="shared" si="124"/>
        <v>5</v>
      </c>
    </row>
    <row r="291" hidden="1" spans="1:44">
      <c r="A291" s="220">
        <v>2020702</v>
      </c>
      <c r="B291" s="220" t="s">
        <v>534</v>
      </c>
      <c r="C291" s="216">
        <f t="shared" si="109"/>
        <v>0</v>
      </c>
      <c r="D291" s="221">
        <v>0</v>
      </c>
      <c r="E291" s="222">
        <v>0</v>
      </c>
      <c r="F291" s="223">
        <v>0</v>
      </c>
      <c r="G291" s="219">
        <f t="shared" si="110"/>
        <v>0</v>
      </c>
      <c r="H291" s="219">
        <f t="shared" si="111"/>
        <v>0</v>
      </c>
      <c r="I291" s="219">
        <f t="shared" si="112"/>
        <v>0</v>
      </c>
      <c r="J291" s="231">
        <f t="shared" si="113"/>
        <v>7</v>
      </c>
      <c r="K291" s="43">
        <f t="shared" si="128"/>
        <v>0</v>
      </c>
      <c r="L291" s="43">
        <f t="shared" si="114"/>
        <v>7</v>
      </c>
      <c r="M291" s="228">
        <v>2020702</v>
      </c>
      <c r="N291" s="228" t="s">
        <v>535</v>
      </c>
      <c r="O291" s="233">
        <v>0</v>
      </c>
      <c r="P291">
        <f t="shared" si="115"/>
        <v>7</v>
      </c>
      <c r="Q291">
        <f t="shared" si="121"/>
        <v>0</v>
      </c>
      <c r="U291">
        <f t="shared" si="116"/>
        <v>0</v>
      </c>
      <c r="V291">
        <f t="shared" si="117"/>
        <v>0</v>
      </c>
      <c r="W291">
        <f t="shared" si="122"/>
        <v>0</v>
      </c>
      <c r="Y291">
        <f t="shared" si="118"/>
        <v>0</v>
      </c>
      <c r="AB291" s="228">
        <v>2040212</v>
      </c>
      <c r="AC291">
        <f t="shared" si="119"/>
        <v>395</v>
      </c>
      <c r="AD291">
        <f t="shared" si="120"/>
        <v>395</v>
      </c>
      <c r="AE291">
        <f t="shared" si="123"/>
        <v>0</v>
      </c>
      <c r="AG291" s="237">
        <v>20207</v>
      </c>
      <c r="AH291" s="238" t="s">
        <v>529</v>
      </c>
      <c r="AI291" s="232">
        <f>SUM(AI292:AI295)</f>
        <v>0</v>
      </c>
      <c r="AJ291" s="239">
        <f t="shared" si="125"/>
        <v>0</v>
      </c>
      <c r="AK291" s="246">
        <f t="shared" si="126"/>
        <v>0</v>
      </c>
      <c r="AL291" s="240">
        <v>2020701</v>
      </c>
      <c r="AM291" s="240" t="s">
        <v>531</v>
      </c>
      <c r="AN291" s="249">
        <v>0</v>
      </c>
      <c r="AO291" s="249">
        <v>0</v>
      </c>
      <c r="AP291" s="256">
        <f t="shared" si="107"/>
        <v>0</v>
      </c>
      <c r="AQ291" s="257">
        <f t="shared" si="108"/>
        <v>0</v>
      </c>
      <c r="AR291">
        <f t="shared" si="124"/>
        <v>7</v>
      </c>
    </row>
    <row r="292" hidden="1" spans="1:44">
      <c r="A292" s="220">
        <v>2020703</v>
      </c>
      <c r="B292" s="220" t="s">
        <v>536</v>
      </c>
      <c r="C292" s="216">
        <f t="shared" si="109"/>
        <v>0</v>
      </c>
      <c r="D292" s="221">
        <v>0</v>
      </c>
      <c r="E292" s="222">
        <v>0</v>
      </c>
      <c r="F292" s="223">
        <v>0</v>
      </c>
      <c r="G292" s="219">
        <f t="shared" si="110"/>
        <v>0</v>
      </c>
      <c r="H292" s="219">
        <f t="shared" si="111"/>
        <v>0</v>
      </c>
      <c r="I292" s="219">
        <f t="shared" si="112"/>
        <v>0</v>
      </c>
      <c r="J292" s="231">
        <f t="shared" si="113"/>
        <v>7</v>
      </c>
      <c r="K292" s="43">
        <f t="shared" si="128"/>
        <v>0</v>
      </c>
      <c r="L292" s="43">
        <f t="shared" si="114"/>
        <v>7</v>
      </c>
      <c r="M292" s="228">
        <v>2020703</v>
      </c>
      <c r="N292" s="228" t="s">
        <v>537</v>
      </c>
      <c r="O292" s="233">
        <v>0</v>
      </c>
      <c r="P292">
        <f t="shared" si="115"/>
        <v>7</v>
      </c>
      <c r="Q292">
        <f t="shared" si="121"/>
        <v>0</v>
      </c>
      <c r="U292">
        <f t="shared" si="116"/>
        <v>0</v>
      </c>
      <c r="V292">
        <f t="shared" si="117"/>
        <v>0</v>
      </c>
      <c r="W292">
        <f t="shared" si="122"/>
        <v>0</v>
      </c>
      <c r="Y292">
        <f t="shared" si="118"/>
        <v>0</v>
      </c>
      <c r="AB292" s="228">
        <v>2040213</v>
      </c>
      <c r="AC292">
        <f t="shared" si="119"/>
        <v>0</v>
      </c>
      <c r="AD292">
        <f t="shared" si="120"/>
        <v>0</v>
      </c>
      <c r="AE292">
        <f t="shared" si="123"/>
        <v>0</v>
      </c>
      <c r="AG292" s="237">
        <v>2020701</v>
      </c>
      <c r="AH292" s="247" t="s">
        <v>532</v>
      </c>
      <c r="AI292" s="233">
        <v>0</v>
      </c>
      <c r="AJ292" s="248">
        <f t="shared" si="125"/>
        <v>0</v>
      </c>
      <c r="AK292" s="246">
        <f t="shared" si="126"/>
        <v>0</v>
      </c>
      <c r="AL292" s="240">
        <v>2020702</v>
      </c>
      <c r="AM292" s="240" t="s">
        <v>534</v>
      </c>
      <c r="AN292" s="249">
        <v>0</v>
      </c>
      <c r="AO292" s="249">
        <v>0</v>
      </c>
      <c r="AP292" s="256">
        <f t="shared" si="107"/>
        <v>0</v>
      </c>
      <c r="AQ292" s="257">
        <f t="shared" si="108"/>
        <v>0</v>
      </c>
      <c r="AR292">
        <f t="shared" si="124"/>
        <v>7</v>
      </c>
    </row>
    <row r="293" hidden="1" spans="1:44">
      <c r="A293" s="220">
        <v>2020799</v>
      </c>
      <c r="B293" s="220" t="s">
        <v>538</v>
      </c>
      <c r="C293" s="216">
        <f t="shared" si="109"/>
        <v>0</v>
      </c>
      <c r="D293" s="221">
        <v>0</v>
      </c>
      <c r="E293" s="222">
        <v>0</v>
      </c>
      <c r="F293" s="223">
        <v>0</v>
      </c>
      <c r="G293" s="219">
        <f t="shared" si="110"/>
        <v>0</v>
      </c>
      <c r="H293" s="219">
        <f t="shared" si="111"/>
        <v>0</v>
      </c>
      <c r="I293" s="219">
        <f t="shared" si="112"/>
        <v>0</v>
      </c>
      <c r="J293" s="231">
        <f t="shared" si="113"/>
        <v>7</v>
      </c>
      <c r="K293" s="43">
        <f t="shared" si="128"/>
        <v>0</v>
      </c>
      <c r="L293" s="43">
        <f t="shared" si="114"/>
        <v>7</v>
      </c>
      <c r="M293" s="228">
        <v>2020799</v>
      </c>
      <c r="N293" s="228" t="s">
        <v>539</v>
      </c>
      <c r="O293" s="233">
        <v>0</v>
      </c>
      <c r="P293">
        <f t="shared" si="115"/>
        <v>7</v>
      </c>
      <c r="Q293">
        <f t="shared" si="121"/>
        <v>0</v>
      </c>
      <c r="U293">
        <f t="shared" si="116"/>
        <v>0</v>
      </c>
      <c r="V293">
        <f t="shared" si="117"/>
        <v>0</v>
      </c>
      <c r="W293">
        <f t="shared" si="122"/>
        <v>0</v>
      </c>
      <c r="Y293">
        <f t="shared" si="118"/>
        <v>0</v>
      </c>
      <c r="AB293" s="228">
        <v>2040214</v>
      </c>
      <c r="AC293">
        <f t="shared" si="119"/>
        <v>9</v>
      </c>
      <c r="AD293">
        <f t="shared" si="120"/>
        <v>9</v>
      </c>
      <c r="AE293">
        <f t="shared" si="123"/>
        <v>0</v>
      </c>
      <c r="AG293" s="237">
        <v>2020702</v>
      </c>
      <c r="AH293" s="247" t="s">
        <v>535</v>
      </c>
      <c r="AI293" s="233">
        <v>0</v>
      </c>
      <c r="AJ293" s="248">
        <f t="shared" si="125"/>
        <v>0</v>
      </c>
      <c r="AK293" s="246">
        <f t="shared" si="126"/>
        <v>0</v>
      </c>
      <c r="AL293" s="240">
        <v>2020703</v>
      </c>
      <c r="AM293" s="240" t="s">
        <v>536</v>
      </c>
      <c r="AN293" s="249">
        <v>0</v>
      </c>
      <c r="AO293" s="249">
        <v>0</v>
      </c>
      <c r="AP293" s="256">
        <f t="shared" si="107"/>
        <v>0</v>
      </c>
      <c r="AQ293" s="257">
        <f t="shared" si="108"/>
        <v>0</v>
      </c>
      <c r="AR293">
        <f t="shared" si="124"/>
        <v>7</v>
      </c>
    </row>
    <row r="294" hidden="1" spans="1:44">
      <c r="A294" s="220">
        <v>20299</v>
      </c>
      <c r="B294" s="220" t="s">
        <v>540</v>
      </c>
      <c r="C294" s="216">
        <f t="shared" si="109"/>
        <v>0</v>
      </c>
      <c r="D294" s="221">
        <v>0</v>
      </c>
      <c r="E294" s="222">
        <v>0</v>
      </c>
      <c r="F294" s="223">
        <v>0</v>
      </c>
      <c r="G294" s="219">
        <f t="shared" si="110"/>
        <v>0</v>
      </c>
      <c r="H294" s="219">
        <f t="shared" si="111"/>
        <v>0</v>
      </c>
      <c r="I294" s="219">
        <f t="shared" si="112"/>
        <v>0</v>
      </c>
      <c r="J294" s="231">
        <f t="shared" si="113"/>
        <v>5</v>
      </c>
      <c r="K294" s="43">
        <f t="shared" si="128"/>
        <v>0</v>
      </c>
      <c r="L294" s="43">
        <f t="shared" si="114"/>
        <v>5</v>
      </c>
      <c r="M294" s="228">
        <v>20299</v>
      </c>
      <c r="N294" s="229" t="s">
        <v>541</v>
      </c>
      <c r="O294" s="232">
        <f t="shared" ref="O294:O299" si="129">O295</f>
        <v>0</v>
      </c>
      <c r="P294">
        <f t="shared" si="115"/>
        <v>5</v>
      </c>
      <c r="Q294">
        <f t="shared" si="121"/>
        <v>202</v>
      </c>
      <c r="U294">
        <f t="shared" si="116"/>
        <v>0</v>
      </c>
      <c r="V294">
        <f t="shared" si="117"/>
        <v>0</v>
      </c>
      <c r="W294">
        <f t="shared" si="122"/>
        <v>0</v>
      </c>
      <c r="Y294">
        <f t="shared" si="118"/>
        <v>0</v>
      </c>
      <c r="AB294" s="228">
        <v>2040215</v>
      </c>
      <c r="AC294">
        <f t="shared" si="119"/>
        <v>0</v>
      </c>
      <c r="AD294">
        <f t="shared" si="120"/>
        <v>0</v>
      </c>
      <c r="AE294">
        <f t="shared" si="123"/>
        <v>0</v>
      </c>
      <c r="AG294" s="237">
        <v>2020703</v>
      </c>
      <c r="AH294" s="247" t="s">
        <v>537</v>
      </c>
      <c r="AI294" s="233">
        <v>0</v>
      </c>
      <c r="AJ294" s="248">
        <f t="shared" si="125"/>
        <v>0</v>
      </c>
      <c r="AK294" s="246">
        <f t="shared" si="126"/>
        <v>0</v>
      </c>
      <c r="AL294" s="240">
        <v>2020799</v>
      </c>
      <c r="AM294" s="240" t="s">
        <v>538</v>
      </c>
      <c r="AN294" s="249">
        <v>0</v>
      </c>
      <c r="AO294" s="249">
        <v>0</v>
      </c>
      <c r="AP294" s="256">
        <f t="shared" si="107"/>
        <v>0</v>
      </c>
      <c r="AQ294" s="257">
        <f t="shared" si="108"/>
        <v>0</v>
      </c>
      <c r="AR294">
        <f t="shared" si="124"/>
        <v>7</v>
      </c>
    </row>
    <row r="295" hidden="1" spans="1:44">
      <c r="A295" s="220">
        <v>2029901</v>
      </c>
      <c r="B295" s="220" t="s">
        <v>540</v>
      </c>
      <c r="C295" s="216">
        <f t="shared" si="109"/>
        <v>0</v>
      </c>
      <c r="D295" s="221">
        <v>0</v>
      </c>
      <c r="E295" s="222">
        <v>0</v>
      </c>
      <c r="F295" s="223">
        <v>0</v>
      </c>
      <c r="G295" s="219">
        <f t="shared" si="110"/>
        <v>0</v>
      </c>
      <c r="H295" s="219">
        <f t="shared" si="111"/>
        <v>0</v>
      </c>
      <c r="I295" s="219">
        <f t="shared" si="112"/>
        <v>0</v>
      </c>
      <c r="J295" s="231">
        <f t="shared" si="113"/>
        <v>7</v>
      </c>
      <c r="K295" s="43">
        <f t="shared" si="128"/>
        <v>0</v>
      </c>
      <c r="L295" s="43">
        <f t="shared" si="114"/>
        <v>7</v>
      </c>
      <c r="M295" s="228">
        <v>2029901</v>
      </c>
      <c r="N295" s="228" t="s">
        <v>542</v>
      </c>
      <c r="O295" s="233">
        <v>0</v>
      </c>
      <c r="P295">
        <f t="shared" si="115"/>
        <v>7</v>
      </c>
      <c r="Q295">
        <f t="shared" si="121"/>
        <v>0</v>
      </c>
      <c r="U295">
        <f t="shared" si="116"/>
        <v>0</v>
      </c>
      <c r="V295">
        <f t="shared" si="117"/>
        <v>0</v>
      </c>
      <c r="W295">
        <f t="shared" si="122"/>
        <v>0</v>
      </c>
      <c r="Y295">
        <f t="shared" si="118"/>
        <v>0</v>
      </c>
      <c r="AB295" s="228">
        <v>2040216</v>
      </c>
      <c r="AC295">
        <f t="shared" si="119"/>
        <v>0</v>
      </c>
      <c r="AD295">
        <f t="shared" si="120"/>
        <v>0</v>
      </c>
      <c r="AE295">
        <f t="shared" si="123"/>
        <v>0</v>
      </c>
      <c r="AG295" s="237">
        <v>2020799</v>
      </c>
      <c r="AH295" s="247" t="s">
        <v>539</v>
      </c>
      <c r="AI295" s="233">
        <v>0</v>
      </c>
      <c r="AJ295" s="248">
        <f t="shared" si="125"/>
        <v>0</v>
      </c>
      <c r="AK295" s="246">
        <f t="shared" si="126"/>
        <v>0</v>
      </c>
      <c r="AL295" s="240">
        <v>20299</v>
      </c>
      <c r="AM295" s="240" t="s">
        <v>540</v>
      </c>
      <c r="AN295" s="249">
        <v>0</v>
      </c>
      <c r="AO295" s="249">
        <v>0</v>
      </c>
      <c r="AP295" s="256">
        <f t="shared" si="107"/>
        <v>0</v>
      </c>
      <c r="AQ295" s="257">
        <f t="shared" si="108"/>
        <v>0</v>
      </c>
      <c r="AR295">
        <f t="shared" si="124"/>
        <v>5</v>
      </c>
    </row>
    <row r="296" hidden="1" customHeight="1" spans="1:44">
      <c r="A296" s="215">
        <v>203</v>
      </c>
      <c r="B296" s="215" t="s">
        <v>543</v>
      </c>
      <c r="C296" s="216">
        <f t="shared" si="109"/>
        <v>197</v>
      </c>
      <c r="D296" s="217">
        <v>213</v>
      </c>
      <c r="E296" s="217">
        <v>444</v>
      </c>
      <c r="F296" s="218">
        <v>554</v>
      </c>
      <c r="G296" s="219">
        <f t="shared" si="110"/>
        <v>1.81218274111675</v>
      </c>
      <c r="H296" s="219">
        <f t="shared" si="111"/>
        <v>2.60093896713615</v>
      </c>
      <c r="I296" s="219">
        <f t="shared" si="112"/>
        <v>1.24774774774775</v>
      </c>
      <c r="J296" s="231">
        <f t="shared" si="113"/>
        <v>3</v>
      </c>
      <c r="K296" s="43">
        <f t="shared" si="128"/>
        <v>1408</v>
      </c>
      <c r="L296" s="43">
        <f t="shared" si="114"/>
        <v>3</v>
      </c>
      <c r="M296" s="228">
        <v>203</v>
      </c>
      <c r="N296" s="229" t="s">
        <v>544</v>
      </c>
      <c r="O296" s="230">
        <f>SUM(O297,O299,O301,O303,O312)</f>
        <v>554</v>
      </c>
      <c r="P296">
        <f t="shared" si="115"/>
        <v>3</v>
      </c>
      <c r="Q296">
        <f t="shared" si="121"/>
        <v>0</v>
      </c>
      <c r="U296">
        <f t="shared" si="116"/>
        <v>0</v>
      </c>
      <c r="V296">
        <f t="shared" si="117"/>
        <v>0</v>
      </c>
      <c r="W296">
        <f t="shared" si="122"/>
        <v>0</v>
      </c>
      <c r="Y296">
        <f t="shared" si="118"/>
        <v>0</v>
      </c>
      <c r="AB296" s="228">
        <v>2040217</v>
      </c>
      <c r="AC296">
        <f t="shared" si="119"/>
        <v>790</v>
      </c>
      <c r="AD296">
        <f t="shared" si="120"/>
        <v>790</v>
      </c>
      <c r="AE296">
        <f t="shared" si="123"/>
        <v>0</v>
      </c>
      <c r="AG296" s="237">
        <v>20299</v>
      </c>
      <c r="AH296" s="238" t="s">
        <v>541</v>
      </c>
      <c r="AI296" s="232">
        <f t="shared" ref="AI296:AI301" si="130">AI297</f>
        <v>0</v>
      </c>
      <c r="AJ296" s="239">
        <f t="shared" si="125"/>
        <v>0</v>
      </c>
      <c r="AK296" s="246">
        <f t="shared" si="126"/>
        <v>0</v>
      </c>
      <c r="AL296" s="240">
        <v>2029901</v>
      </c>
      <c r="AM296" s="240" t="s">
        <v>540</v>
      </c>
      <c r="AN296" s="249">
        <v>0</v>
      </c>
      <c r="AO296" s="249">
        <v>0</v>
      </c>
      <c r="AP296" s="256">
        <f t="shared" si="107"/>
        <v>0</v>
      </c>
      <c r="AQ296" s="257">
        <f t="shared" si="108"/>
        <v>0</v>
      </c>
      <c r="AR296">
        <f t="shared" si="124"/>
        <v>7</v>
      </c>
    </row>
    <row r="297" hidden="1" spans="1:44">
      <c r="A297" s="220">
        <v>20301</v>
      </c>
      <c r="B297" s="220" t="s">
        <v>545</v>
      </c>
      <c r="C297" s="216">
        <f t="shared" si="109"/>
        <v>0</v>
      </c>
      <c r="D297" s="221">
        <v>0</v>
      </c>
      <c r="E297" s="222">
        <v>0</v>
      </c>
      <c r="F297" s="223">
        <v>0</v>
      </c>
      <c r="G297" s="219">
        <f t="shared" si="110"/>
        <v>0</v>
      </c>
      <c r="H297" s="219">
        <f t="shared" si="111"/>
        <v>0</v>
      </c>
      <c r="I297" s="219">
        <f t="shared" si="112"/>
        <v>0</v>
      </c>
      <c r="J297" s="231">
        <f t="shared" si="113"/>
        <v>5</v>
      </c>
      <c r="K297" s="43">
        <f t="shared" si="128"/>
        <v>0</v>
      </c>
      <c r="L297" s="43">
        <f t="shared" si="114"/>
        <v>5</v>
      </c>
      <c r="M297" s="228">
        <v>20301</v>
      </c>
      <c r="N297" s="229" t="s">
        <v>546</v>
      </c>
      <c r="O297" s="232">
        <f t="shared" si="129"/>
        <v>0</v>
      </c>
      <c r="P297">
        <f t="shared" si="115"/>
        <v>5</v>
      </c>
      <c r="Q297">
        <f t="shared" si="121"/>
        <v>203</v>
      </c>
      <c r="U297">
        <f t="shared" si="116"/>
        <v>0</v>
      </c>
      <c r="V297">
        <f t="shared" si="117"/>
        <v>0</v>
      </c>
      <c r="W297">
        <f t="shared" si="122"/>
        <v>0</v>
      </c>
      <c r="Y297">
        <f t="shared" si="118"/>
        <v>0</v>
      </c>
      <c r="AB297" s="228">
        <v>2040218</v>
      </c>
      <c r="AC297">
        <f t="shared" si="119"/>
        <v>0</v>
      </c>
      <c r="AD297">
        <f t="shared" si="120"/>
        <v>0</v>
      </c>
      <c r="AE297">
        <f t="shared" si="123"/>
        <v>0</v>
      </c>
      <c r="AG297" s="237">
        <v>2029901</v>
      </c>
      <c r="AH297" s="247" t="s">
        <v>542</v>
      </c>
      <c r="AI297" s="233">
        <v>0</v>
      </c>
      <c r="AJ297" s="248">
        <f t="shared" si="125"/>
        <v>0</v>
      </c>
      <c r="AK297" s="246">
        <f t="shared" si="126"/>
        <v>0</v>
      </c>
      <c r="AL297" s="240">
        <v>203</v>
      </c>
      <c r="AM297" s="241" t="s">
        <v>543</v>
      </c>
      <c r="AN297" s="242">
        <v>213</v>
      </c>
      <c r="AO297" s="242">
        <v>444</v>
      </c>
      <c r="AP297" s="256">
        <f t="shared" si="107"/>
        <v>231</v>
      </c>
      <c r="AQ297" s="257">
        <f t="shared" si="108"/>
        <v>1.08450704225352</v>
      </c>
      <c r="AR297">
        <f t="shared" si="124"/>
        <v>3</v>
      </c>
    </row>
    <row r="298" hidden="1" spans="1:44">
      <c r="A298" s="220">
        <v>2030101</v>
      </c>
      <c r="B298" s="220" t="s">
        <v>545</v>
      </c>
      <c r="C298" s="216">
        <f t="shared" si="109"/>
        <v>0</v>
      </c>
      <c r="D298" s="221">
        <v>0</v>
      </c>
      <c r="E298" s="222">
        <v>0</v>
      </c>
      <c r="F298" s="223">
        <v>0</v>
      </c>
      <c r="G298" s="219">
        <f t="shared" si="110"/>
        <v>0</v>
      </c>
      <c r="H298" s="219">
        <f t="shared" si="111"/>
        <v>0</v>
      </c>
      <c r="I298" s="219">
        <f t="shared" si="112"/>
        <v>0</v>
      </c>
      <c r="J298" s="231">
        <f t="shared" si="113"/>
        <v>7</v>
      </c>
      <c r="K298" s="43">
        <f t="shared" si="128"/>
        <v>0</v>
      </c>
      <c r="L298" s="43">
        <f t="shared" si="114"/>
        <v>7</v>
      </c>
      <c r="M298" s="228">
        <v>2030101</v>
      </c>
      <c r="N298" s="228" t="s">
        <v>547</v>
      </c>
      <c r="O298" s="233">
        <v>0</v>
      </c>
      <c r="P298">
        <f t="shared" si="115"/>
        <v>7</v>
      </c>
      <c r="Q298">
        <f t="shared" si="121"/>
        <v>0</v>
      </c>
      <c r="U298">
        <f t="shared" si="116"/>
        <v>0</v>
      </c>
      <c r="V298">
        <f t="shared" si="117"/>
        <v>0</v>
      </c>
      <c r="W298">
        <f t="shared" si="122"/>
        <v>0</v>
      </c>
      <c r="Y298">
        <f t="shared" si="118"/>
        <v>0</v>
      </c>
      <c r="AB298" s="228">
        <v>2040219</v>
      </c>
      <c r="AC298">
        <f t="shared" si="119"/>
        <v>0</v>
      </c>
      <c r="AD298">
        <f t="shared" si="120"/>
        <v>0</v>
      </c>
      <c r="AE298">
        <f t="shared" si="123"/>
        <v>0</v>
      </c>
      <c r="AG298" s="237">
        <v>203</v>
      </c>
      <c r="AH298" s="238" t="s">
        <v>544</v>
      </c>
      <c r="AI298" s="232">
        <f>SUM(AI299,AI301,AI303,AI305,AI314)</f>
        <v>197</v>
      </c>
      <c r="AJ298" s="239">
        <f t="shared" si="125"/>
        <v>197</v>
      </c>
      <c r="AK298" s="246">
        <f t="shared" si="126"/>
        <v>0</v>
      </c>
      <c r="AL298" s="240">
        <v>20301</v>
      </c>
      <c r="AM298" s="240" t="s">
        <v>545</v>
      </c>
      <c r="AN298" s="249">
        <v>0</v>
      </c>
      <c r="AO298" s="249">
        <v>0</v>
      </c>
      <c r="AP298" s="256">
        <f t="shared" si="107"/>
        <v>0</v>
      </c>
      <c r="AQ298" s="257">
        <f t="shared" si="108"/>
        <v>0</v>
      </c>
      <c r="AR298">
        <f t="shared" si="124"/>
        <v>5</v>
      </c>
    </row>
    <row r="299" hidden="1" spans="1:44">
      <c r="A299" s="220">
        <v>20304</v>
      </c>
      <c r="B299" s="220" t="s">
        <v>548</v>
      </c>
      <c r="C299" s="216">
        <f t="shared" si="109"/>
        <v>0</v>
      </c>
      <c r="D299" s="221">
        <v>0</v>
      </c>
      <c r="E299" s="222">
        <v>0</v>
      </c>
      <c r="F299" s="223">
        <v>0</v>
      </c>
      <c r="G299" s="219">
        <f t="shared" si="110"/>
        <v>0</v>
      </c>
      <c r="H299" s="219">
        <f t="shared" si="111"/>
        <v>0</v>
      </c>
      <c r="I299" s="219">
        <f t="shared" si="112"/>
        <v>0</v>
      </c>
      <c r="J299" s="231">
        <f t="shared" si="113"/>
        <v>5</v>
      </c>
      <c r="K299" s="43">
        <f t="shared" si="128"/>
        <v>0</v>
      </c>
      <c r="L299" s="43">
        <f t="shared" si="114"/>
        <v>5</v>
      </c>
      <c r="M299" s="228">
        <v>20304</v>
      </c>
      <c r="N299" s="229" t="s">
        <v>549</v>
      </c>
      <c r="O299" s="232">
        <f t="shared" si="129"/>
        <v>0</v>
      </c>
      <c r="P299">
        <f t="shared" si="115"/>
        <v>5</v>
      </c>
      <c r="Q299">
        <f t="shared" si="121"/>
        <v>203</v>
      </c>
      <c r="U299">
        <f t="shared" si="116"/>
        <v>0</v>
      </c>
      <c r="V299">
        <f t="shared" si="117"/>
        <v>0</v>
      </c>
      <c r="W299">
        <f t="shared" si="122"/>
        <v>0</v>
      </c>
      <c r="Y299">
        <f t="shared" si="118"/>
        <v>0</v>
      </c>
      <c r="AB299" s="228">
        <v>2040250</v>
      </c>
      <c r="AC299">
        <f t="shared" si="119"/>
        <v>0</v>
      </c>
      <c r="AD299">
        <f t="shared" si="120"/>
        <v>0</v>
      </c>
      <c r="AE299">
        <f t="shared" si="123"/>
        <v>0</v>
      </c>
      <c r="AG299" s="237">
        <v>20301</v>
      </c>
      <c r="AH299" s="238" t="s">
        <v>550</v>
      </c>
      <c r="AI299" s="232">
        <f t="shared" si="130"/>
        <v>0</v>
      </c>
      <c r="AJ299" s="239">
        <f t="shared" si="125"/>
        <v>0</v>
      </c>
      <c r="AK299" s="246">
        <f t="shared" si="126"/>
        <v>0</v>
      </c>
      <c r="AL299" s="240">
        <v>2030101</v>
      </c>
      <c r="AM299" s="240" t="s">
        <v>545</v>
      </c>
      <c r="AN299" s="249">
        <v>0</v>
      </c>
      <c r="AO299" s="249">
        <v>0</v>
      </c>
      <c r="AP299" s="256">
        <f t="shared" si="107"/>
        <v>0</v>
      </c>
      <c r="AQ299" s="257">
        <f t="shared" si="108"/>
        <v>0</v>
      </c>
      <c r="AR299">
        <f t="shared" si="124"/>
        <v>7</v>
      </c>
    </row>
    <row r="300" hidden="1" spans="1:44">
      <c r="A300" s="220">
        <v>2030401</v>
      </c>
      <c r="B300" s="220" t="s">
        <v>548</v>
      </c>
      <c r="C300" s="216">
        <f t="shared" si="109"/>
        <v>0</v>
      </c>
      <c r="D300" s="221">
        <v>0</v>
      </c>
      <c r="E300" s="222">
        <v>0</v>
      </c>
      <c r="F300" s="223">
        <v>0</v>
      </c>
      <c r="G300" s="219">
        <f t="shared" si="110"/>
        <v>0</v>
      </c>
      <c r="H300" s="219">
        <f t="shared" si="111"/>
        <v>0</v>
      </c>
      <c r="I300" s="219">
        <f t="shared" si="112"/>
        <v>0</v>
      </c>
      <c r="J300" s="231">
        <f t="shared" si="113"/>
        <v>7</v>
      </c>
      <c r="K300" s="43">
        <f t="shared" si="128"/>
        <v>0</v>
      </c>
      <c r="L300" s="43">
        <f t="shared" si="114"/>
        <v>7</v>
      </c>
      <c r="M300" s="228">
        <v>2030401</v>
      </c>
      <c r="N300" s="228" t="s">
        <v>551</v>
      </c>
      <c r="O300" s="233">
        <v>0</v>
      </c>
      <c r="P300">
        <f t="shared" si="115"/>
        <v>7</v>
      </c>
      <c r="Q300">
        <f t="shared" si="121"/>
        <v>0</v>
      </c>
      <c r="U300">
        <f t="shared" si="116"/>
        <v>0</v>
      </c>
      <c r="V300">
        <f t="shared" si="117"/>
        <v>0</v>
      </c>
      <c r="W300">
        <f t="shared" si="122"/>
        <v>0</v>
      </c>
      <c r="Y300">
        <f t="shared" si="118"/>
        <v>0</v>
      </c>
      <c r="AB300" s="228">
        <v>2040299</v>
      </c>
      <c r="AC300">
        <f t="shared" si="119"/>
        <v>961</v>
      </c>
      <c r="AD300">
        <f t="shared" si="120"/>
        <v>961</v>
      </c>
      <c r="AE300">
        <f t="shared" si="123"/>
        <v>0</v>
      </c>
      <c r="AG300" s="237">
        <v>2030101</v>
      </c>
      <c r="AH300" s="247" t="s">
        <v>552</v>
      </c>
      <c r="AI300" s="233">
        <v>0</v>
      </c>
      <c r="AJ300" s="248">
        <f t="shared" si="125"/>
        <v>0</v>
      </c>
      <c r="AK300" s="246">
        <f t="shared" si="126"/>
        <v>0</v>
      </c>
      <c r="AL300" s="240">
        <v>20304</v>
      </c>
      <c r="AM300" s="240" t="s">
        <v>548</v>
      </c>
      <c r="AN300" s="249">
        <v>0</v>
      </c>
      <c r="AO300" s="249">
        <v>0</v>
      </c>
      <c r="AP300" s="256">
        <f t="shared" si="107"/>
        <v>0</v>
      </c>
      <c r="AQ300" s="257">
        <f t="shared" si="108"/>
        <v>0</v>
      </c>
      <c r="AR300">
        <f t="shared" si="124"/>
        <v>5</v>
      </c>
    </row>
    <row r="301" hidden="1" spans="1:44">
      <c r="A301" s="220">
        <v>20305</v>
      </c>
      <c r="B301" s="220" t="s">
        <v>553</v>
      </c>
      <c r="C301" s="216">
        <f t="shared" si="109"/>
        <v>0</v>
      </c>
      <c r="D301" s="221">
        <v>0</v>
      </c>
      <c r="E301" s="222">
        <v>0</v>
      </c>
      <c r="F301" s="223">
        <v>0</v>
      </c>
      <c r="G301" s="219">
        <f t="shared" si="110"/>
        <v>0</v>
      </c>
      <c r="H301" s="219">
        <f t="shared" si="111"/>
        <v>0</v>
      </c>
      <c r="I301" s="219">
        <f t="shared" si="112"/>
        <v>0</v>
      </c>
      <c r="J301" s="231">
        <f t="shared" si="113"/>
        <v>5</v>
      </c>
      <c r="K301" s="43">
        <f t="shared" si="128"/>
        <v>0</v>
      </c>
      <c r="L301" s="43">
        <f t="shared" si="114"/>
        <v>5</v>
      </c>
      <c r="M301" s="228">
        <v>20305</v>
      </c>
      <c r="N301" s="229" t="s">
        <v>554</v>
      </c>
      <c r="O301" s="232">
        <f>O302</f>
        <v>0</v>
      </c>
      <c r="P301">
        <f t="shared" si="115"/>
        <v>5</v>
      </c>
      <c r="Q301">
        <f t="shared" si="121"/>
        <v>203</v>
      </c>
      <c r="U301">
        <f t="shared" si="116"/>
        <v>0</v>
      </c>
      <c r="V301">
        <f t="shared" si="117"/>
        <v>0</v>
      </c>
      <c r="W301">
        <f t="shared" si="122"/>
        <v>0</v>
      </c>
      <c r="Y301">
        <f t="shared" si="118"/>
        <v>0</v>
      </c>
      <c r="AB301" s="228">
        <v>2040301</v>
      </c>
      <c r="AC301">
        <f t="shared" si="119"/>
        <v>0</v>
      </c>
      <c r="AD301">
        <f t="shared" si="120"/>
        <v>0</v>
      </c>
      <c r="AE301">
        <f t="shared" si="123"/>
        <v>0</v>
      </c>
      <c r="AG301" s="237">
        <v>20304</v>
      </c>
      <c r="AH301" s="238" t="s">
        <v>549</v>
      </c>
      <c r="AI301" s="232">
        <f t="shared" si="130"/>
        <v>0</v>
      </c>
      <c r="AJ301" s="239">
        <f t="shared" si="125"/>
        <v>0</v>
      </c>
      <c r="AK301" s="246">
        <f t="shared" si="126"/>
        <v>0</v>
      </c>
      <c r="AL301" s="240">
        <v>2030401</v>
      </c>
      <c r="AM301" s="240" t="s">
        <v>548</v>
      </c>
      <c r="AN301" s="249">
        <v>0</v>
      </c>
      <c r="AO301" s="249">
        <v>0</v>
      </c>
      <c r="AP301" s="256">
        <f t="shared" si="107"/>
        <v>0</v>
      </c>
      <c r="AQ301" s="257">
        <f t="shared" si="108"/>
        <v>0</v>
      </c>
      <c r="AR301">
        <f t="shared" si="124"/>
        <v>7</v>
      </c>
    </row>
    <row r="302" hidden="1" spans="1:44">
      <c r="A302" s="220">
        <v>2030501</v>
      </c>
      <c r="B302" s="220" t="s">
        <v>553</v>
      </c>
      <c r="C302" s="216">
        <f t="shared" si="109"/>
        <v>0</v>
      </c>
      <c r="D302" s="221">
        <v>0</v>
      </c>
      <c r="E302" s="222">
        <v>0</v>
      </c>
      <c r="F302" s="223">
        <v>0</v>
      </c>
      <c r="G302" s="219">
        <f t="shared" si="110"/>
        <v>0</v>
      </c>
      <c r="H302" s="219">
        <f t="shared" si="111"/>
        <v>0</v>
      </c>
      <c r="I302" s="219">
        <f t="shared" si="112"/>
        <v>0</v>
      </c>
      <c r="J302" s="231">
        <f t="shared" si="113"/>
        <v>7</v>
      </c>
      <c r="K302" s="43">
        <f t="shared" si="128"/>
        <v>0</v>
      </c>
      <c r="L302" s="43">
        <f t="shared" si="114"/>
        <v>7</v>
      </c>
      <c r="M302" s="228">
        <v>2030501</v>
      </c>
      <c r="N302" s="228" t="s">
        <v>555</v>
      </c>
      <c r="O302" s="233">
        <v>0</v>
      </c>
      <c r="P302">
        <f t="shared" si="115"/>
        <v>7</v>
      </c>
      <c r="Q302">
        <f t="shared" si="121"/>
        <v>0</v>
      </c>
      <c r="U302">
        <f t="shared" si="116"/>
        <v>0</v>
      </c>
      <c r="V302">
        <f t="shared" si="117"/>
        <v>0</v>
      </c>
      <c r="W302">
        <f t="shared" si="122"/>
        <v>0</v>
      </c>
      <c r="Y302">
        <f t="shared" si="118"/>
        <v>0</v>
      </c>
      <c r="AB302" s="228">
        <v>2040302</v>
      </c>
      <c r="AC302">
        <f t="shared" si="119"/>
        <v>0</v>
      </c>
      <c r="AD302">
        <f t="shared" si="120"/>
        <v>0</v>
      </c>
      <c r="AE302">
        <f t="shared" si="123"/>
        <v>0</v>
      </c>
      <c r="AG302" s="237">
        <v>2030401</v>
      </c>
      <c r="AH302" s="247" t="s">
        <v>556</v>
      </c>
      <c r="AI302" s="233">
        <v>0</v>
      </c>
      <c r="AJ302" s="248">
        <f t="shared" si="125"/>
        <v>0</v>
      </c>
      <c r="AK302" s="246">
        <f t="shared" si="126"/>
        <v>0</v>
      </c>
      <c r="AL302" s="240">
        <v>20305</v>
      </c>
      <c r="AM302" s="240" t="s">
        <v>553</v>
      </c>
      <c r="AN302" s="249">
        <v>0</v>
      </c>
      <c r="AO302" s="249">
        <v>0</v>
      </c>
      <c r="AP302" s="256">
        <f t="shared" si="107"/>
        <v>0</v>
      </c>
      <c r="AQ302" s="257">
        <f t="shared" si="108"/>
        <v>0</v>
      </c>
      <c r="AR302">
        <f t="shared" si="124"/>
        <v>5</v>
      </c>
    </row>
    <row r="303" hidden="1" customHeight="1" spans="1:44">
      <c r="A303" s="215">
        <v>20306</v>
      </c>
      <c r="B303" s="215" t="s">
        <v>557</v>
      </c>
      <c r="C303" s="216">
        <f t="shared" si="109"/>
        <v>187</v>
      </c>
      <c r="D303" s="217">
        <v>193</v>
      </c>
      <c r="E303" s="217">
        <v>404</v>
      </c>
      <c r="F303" s="218">
        <v>504</v>
      </c>
      <c r="G303" s="219">
        <f t="shared" si="110"/>
        <v>1.6951871657754</v>
      </c>
      <c r="H303" s="219">
        <f t="shared" si="111"/>
        <v>2.61139896373057</v>
      </c>
      <c r="I303" s="219">
        <f t="shared" si="112"/>
        <v>1.24752475247525</v>
      </c>
      <c r="J303" s="231">
        <f t="shared" si="113"/>
        <v>5</v>
      </c>
      <c r="K303" s="43">
        <f t="shared" si="128"/>
        <v>1288</v>
      </c>
      <c r="L303" s="43">
        <f t="shared" si="114"/>
        <v>5</v>
      </c>
      <c r="M303" s="228">
        <v>20306</v>
      </c>
      <c r="N303" s="229" t="s">
        <v>558</v>
      </c>
      <c r="O303" s="232">
        <f>SUM(O304:O311)</f>
        <v>504</v>
      </c>
      <c r="P303">
        <f t="shared" si="115"/>
        <v>5</v>
      </c>
      <c r="Q303">
        <f t="shared" si="121"/>
        <v>203</v>
      </c>
      <c r="U303">
        <f t="shared" si="116"/>
        <v>0</v>
      </c>
      <c r="V303">
        <f t="shared" si="117"/>
        <v>0</v>
      </c>
      <c r="W303">
        <f t="shared" si="122"/>
        <v>0</v>
      </c>
      <c r="Y303">
        <f t="shared" si="118"/>
        <v>0</v>
      </c>
      <c r="AB303" s="228">
        <v>2040303</v>
      </c>
      <c r="AC303">
        <f t="shared" si="119"/>
        <v>0</v>
      </c>
      <c r="AD303">
        <f t="shared" si="120"/>
        <v>0</v>
      </c>
      <c r="AE303">
        <f t="shared" si="123"/>
        <v>0</v>
      </c>
      <c r="AG303" s="237">
        <v>20305</v>
      </c>
      <c r="AH303" s="238" t="s">
        <v>559</v>
      </c>
      <c r="AI303" s="232">
        <f>AI304</f>
        <v>0</v>
      </c>
      <c r="AJ303" s="239">
        <f t="shared" si="125"/>
        <v>0</v>
      </c>
      <c r="AK303" s="246">
        <f t="shared" si="126"/>
        <v>0</v>
      </c>
      <c r="AL303" s="240">
        <v>2030501</v>
      </c>
      <c r="AM303" s="240" t="s">
        <v>553</v>
      </c>
      <c r="AN303" s="249">
        <v>0</v>
      </c>
      <c r="AO303" s="249">
        <v>0</v>
      </c>
      <c r="AP303" s="256">
        <f t="shared" si="107"/>
        <v>0</v>
      </c>
      <c r="AQ303" s="257">
        <f t="shared" si="108"/>
        <v>0</v>
      </c>
      <c r="AR303">
        <f t="shared" si="124"/>
        <v>7</v>
      </c>
    </row>
    <row r="304" customHeight="1" spans="1:44">
      <c r="A304" s="215">
        <v>2030601</v>
      </c>
      <c r="B304" s="215" t="s">
        <v>560</v>
      </c>
      <c r="C304" s="216">
        <f t="shared" si="109"/>
        <v>5</v>
      </c>
      <c r="D304" s="217">
        <v>8</v>
      </c>
      <c r="E304" s="217">
        <v>12</v>
      </c>
      <c r="F304" s="218">
        <v>12</v>
      </c>
      <c r="G304" s="219">
        <f t="shared" si="110"/>
        <v>1.4</v>
      </c>
      <c r="H304" s="219">
        <f t="shared" si="111"/>
        <v>1.5</v>
      </c>
      <c r="I304" s="219">
        <f t="shared" si="112"/>
        <v>1</v>
      </c>
      <c r="J304" s="231">
        <f t="shared" si="113"/>
        <v>7</v>
      </c>
      <c r="K304" s="43">
        <f t="shared" ref="K304:K315" si="131">SUM(C304:F304)</f>
        <v>37</v>
      </c>
      <c r="L304" s="43">
        <f t="shared" si="114"/>
        <v>7</v>
      </c>
      <c r="M304" s="228">
        <v>2030601</v>
      </c>
      <c r="N304" s="228" t="s">
        <v>561</v>
      </c>
      <c r="O304" s="233">
        <v>12</v>
      </c>
      <c r="P304">
        <f t="shared" si="115"/>
        <v>7</v>
      </c>
      <c r="Q304">
        <f t="shared" si="121"/>
        <v>0</v>
      </c>
      <c r="U304">
        <f t="shared" si="116"/>
        <v>0</v>
      </c>
      <c r="V304">
        <f t="shared" si="117"/>
        <v>0</v>
      </c>
      <c r="W304">
        <f t="shared" si="122"/>
        <v>0</v>
      </c>
      <c r="Y304">
        <f t="shared" si="118"/>
        <v>0</v>
      </c>
      <c r="AB304" s="228">
        <v>2040304</v>
      </c>
      <c r="AC304">
        <f t="shared" si="119"/>
        <v>0</v>
      </c>
      <c r="AD304">
        <f t="shared" si="120"/>
        <v>0</v>
      </c>
      <c r="AE304">
        <f t="shared" si="123"/>
        <v>0</v>
      </c>
      <c r="AG304" s="237">
        <v>2030501</v>
      </c>
      <c r="AH304" s="247" t="s">
        <v>562</v>
      </c>
      <c r="AI304" s="233">
        <v>0</v>
      </c>
      <c r="AJ304" s="248">
        <f t="shared" si="125"/>
        <v>0</v>
      </c>
      <c r="AK304" s="246">
        <f t="shared" si="126"/>
        <v>0</v>
      </c>
      <c r="AL304" s="240">
        <v>20306</v>
      </c>
      <c r="AM304" s="241" t="s">
        <v>557</v>
      </c>
      <c r="AN304" s="242">
        <v>193</v>
      </c>
      <c r="AO304" s="242">
        <v>404</v>
      </c>
      <c r="AP304" s="256">
        <f t="shared" si="107"/>
        <v>211</v>
      </c>
      <c r="AQ304" s="257">
        <f t="shared" si="108"/>
        <v>1.09326424870466</v>
      </c>
      <c r="AR304">
        <f t="shared" si="124"/>
        <v>5</v>
      </c>
    </row>
    <row r="305" hidden="1" spans="1:44">
      <c r="A305" s="220">
        <v>2030602</v>
      </c>
      <c r="B305" s="220" t="s">
        <v>563</v>
      </c>
      <c r="C305" s="216">
        <f t="shared" si="109"/>
        <v>0</v>
      </c>
      <c r="D305" s="221">
        <v>0</v>
      </c>
      <c r="E305" s="222">
        <v>0</v>
      </c>
      <c r="F305" s="223">
        <v>0</v>
      </c>
      <c r="G305" s="219">
        <f t="shared" si="110"/>
        <v>0</v>
      </c>
      <c r="H305" s="219">
        <f t="shared" si="111"/>
        <v>0</v>
      </c>
      <c r="I305" s="219">
        <f t="shared" si="112"/>
        <v>0</v>
      </c>
      <c r="J305" s="231">
        <f t="shared" si="113"/>
        <v>7</v>
      </c>
      <c r="K305" s="43">
        <f t="shared" si="131"/>
        <v>0</v>
      </c>
      <c r="L305" s="43">
        <f t="shared" si="114"/>
        <v>7</v>
      </c>
      <c r="M305" s="228">
        <v>2030602</v>
      </c>
      <c r="N305" s="228" t="s">
        <v>564</v>
      </c>
      <c r="O305" s="233">
        <v>0</v>
      </c>
      <c r="P305">
        <f t="shared" si="115"/>
        <v>7</v>
      </c>
      <c r="Q305">
        <f t="shared" si="121"/>
        <v>0</v>
      </c>
      <c r="U305">
        <f t="shared" si="116"/>
        <v>0</v>
      </c>
      <c r="V305">
        <f t="shared" si="117"/>
        <v>0</v>
      </c>
      <c r="W305">
        <f t="shared" si="122"/>
        <v>0</v>
      </c>
      <c r="Y305">
        <f t="shared" si="118"/>
        <v>0</v>
      </c>
      <c r="AB305" s="228">
        <v>2040350</v>
      </c>
      <c r="AC305">
        <f t="shared" si="119"/>
        <v>0</v>
      </c>
      <c r="AD305">
        <f t="shared" si="120"/>
        <v>0</v>
      </c>
      <c r="AE305">
        <f t="shared" si="123"/>
        <v>0</v>
      </c>
      <c r="AG305" s="237">
        <v>20306</v>
      </c>
      <c r="AH305" s="238" t="s">
        <v>558</v>
      </c>
      <c r="AI305" s="232">
        <f>SUM(AI306:AI313)</f>
        <v>187</v>
      </c>
      <c r="AJ305" s="239">
        <f t="shared" si="125"/>
        <v>187</v>
      </c>
      <c r="AK305" s="246">
        <f t="shared" si="126"/>
        <v>0</v>
      </c>
      <c r="AL305" s="240">
        <v>2030601</v>
      </c>
      <c r="AM305" s="241" t="s">
        <v>560</v>
      </c>
      <c r="AN305" s="242">
        <v>8</v>
      </c>
      <c r="AO305" s="242">
        <v>12</v>
      </c>
      <c r="AP305" s="256">
        <f t="shared" si="107"/>
        <v>4</v>
      </c>
      <c r="AQ305" s="257">
        <f t="shared" si="108"/>
        <v>0.5</v>
      </c>
      <c r="AR305">
        <f t="shared" si="124"/>
        <v>7</v>
      </c>
    </row>
    <row r="306" customHeight="1" spans="1:44">
      <c r="A306" s="220">
        <v>2030603</v>
      </c>
      <c r="B306" s="220" t="s">
        <v>565</v>
      </c>
      <c r="C306" s="216">
        <f t="shared" si="109"/>
        <v>0</v>
      </c>
      <c r="D306" s="224">
        <v>68</v>
      </c>
      <c r="E306" s="217">
        <v>110</v>
      </c>
      <c r="F306" s="218">
        <v>110</v>
      </c>
      <c r="G306" s="219"/>
      <c r="H306" s="219">
        <f t="shared" si="111"/>
        <v>1.61764705882353</v>
      </c>
      <c r="I306" s="219">
        <f t="shared" si="112"/>
        <v>1</v>
      </c>
      <c r="J306" s="231">
        <f t="shared" si="113"/>
        <v>7</v>
      </c>
      <c r="K306" s="43">
        <f t="shared" si="131"/>
        <v>288</v>
      </c>
      <c r="L306" s="43">
        <f t="shared" si="114"/>
        <v>7</v>
      </c>
      <c r="M306" s="228">
        <v>2030603</v>
      </c>
      <c r="N306" s="228" t="s">
        <v>566</v>
      </c>
      <c r="O306" s="233">
        <v>110</v>
      </c>
      <c r="P306">
        <f t="shared" si="115"/>
        <v>7</v>
      </c>
      <c r="Q306">
        <f t="shared" si="121"/>
        <v>0</v>
      </c>
      <c r="U306">
        <f t="shared" si="116"/>
        <v>0</v>
      </c>
      <c r="V306">
        <f t="shared" si="117"/>
        <v>0</v>
      </c>
      <c r="W306">
        <f t="shared" si="122"/>
        <v>0</v>
      </c>
      <c r="Y306">
        <f t="shared" si="118"/>
        <v>0</v>
      </c>
      <c r="AB306" s="228">
        <v>2040399</v>
      </c>
      <c r="AC306">
        <f t="shared" si="119"/>
        <v>0</v>
      </c>
      <c r="AD306">
        <f t="shared" si="120"/>
        <v>0</v>
      </c>
      <c r="AE306">
        <f t="shared" si="123"/>
        <v>0</v>
      </c>
      <c r="AG306" s="237">
        <v>2030601</v>
      </c>
      <c r="AH306" s="247" t="s">
        <v>561</v>
      </c>
      <c r="AI306" s="233">
        <v>5</v>
      </c>
      <c r="AJ306" s="248">
        <f t="shared" si="125"/>
        <v>5</v>
      </c>
      <c r="AK306" s="246">
        <f t="shared" si="126"/>
        <v>0</v>
      </c>
      <c r="AL306" s="240">
        <v>2030602</v>
      </c>
      <c r="AM306" s="240" t="s">
        <v>563</v>
      </c>
      <c r="AN306" s="249">
        <v>0</v>
      </c>
      <c r="AO306" s="249">
        <v>0</v>
      </c>
      <c r="AP306" s="256">
        <f t="shared" si="107"/>
        <v>0</v>
      </c>
      <c r="AQ306" s="257">
        <f t="shared" si="108"/>
        <v>0</v>
      </c>
      <c r="AR306">
        <f t="shared" si="124"/>
        <v>7</v>
      </c>
    </row>
    <row r="307" hidden="1" spans="1:44">
      <c r="A307" s="220">
        <v>2030604</v>
      </c>
      <c r="B307" s="220" t="s">
        <v>567</v>
      </c>
      <c r="C307" s="216">
        <f t="shared" si="109"/>
        <v>0</v>
      </c>
      <c r="D307" s="221">
        <v>0</v>
      </c>
      <c r="E307" s="222">
        <v>0</v>
      </c>
      <c r="F307" s="223">
        <v>0</v>
      </c>
      <c r="G307" s="219">
        <f t="shared" si="110"/>
        <v>0</v>
      </c>
      <c r="H307" s="219">
        <f t="shared" si="111"/>
        <v>0</v>
      </c>
      <c r="I307" s="219">
        <f t="shared" si="112"/>
        <v>0</v>
      </c>
      <c r="J307" s="231">
        <f t="shared" si="113"/>
        <v>7</v>
      </c>
      <c r="K307" s="43">
        <f t="shared" si="131"/>
        <v>0</v>
      </c>
      <c r="L307" s="43">
        <f t="shared" si="114"/>
        <v>7</v>
      </c>
      <c r="M307" s="228">
        <v>2030604</v>
      </c>
      <c r="N307" s="228" t="s">
        <v>568</v>
      </c>
      <c r="O307" s="233">
        <v>0</v>
      </c>
      <c r="P307">
        <f t="shared" si="115"/>
        <v>7</v>
      </c>
      <c r="Q307">
        <f t="shared" si="121"/>
        <v>0</v>
      </c>
      <c r="U307">
        <f t="shared" si="116"/>
        <v>0</v>
      </c>
      <c r="V307">
        <f t="shared" si="117"/>
        <v>0</v>
      </c>
      <c r="W307">
        <f t="shared" si="122"/>
        <v>0</v>
      </c>
      <c r="Y307">
        <f t="shared" si="118"/>
        <v>0</v>
      </c>
      <c r="AB307" s="228">
        <v>2040401</v>
      </c>
      <c r="AC307">
        <f t="shared" si="119"/>
        <v>870</v>
      </c>
      <c r="AD307">
        <f t="shared" si="120"/>
        <v>870</v>
      </c>
      <c r="AE307">
        <f t="shared" si="123"/>
        <v>0</v>
      </c>
      <c r="AG307" s="237">
        <v>2030602</v>
      </c>
      <c r="AH307" s="247" t="s">
        <v>564</v>
      </c>
      <c r="AI307" s="233">
        <v>0</v>
      </c>
      <c r="AJ307" s="248">
        <f t="shared" si="125"/>
        <v>0</v>
      </c>
      <c r="AK307" s="246">
        <f t="shared" si="126"/>
        <v>0</v>
      </c>
      <c r="AL307" s="240">
        <v>2030603</v>
      </c>
      <c r="AM307" s="241" t="s">
        <v>565</v>
      </c>
      <c r="AN307" s="242">
        <v>68</v>
      </c>
      <c r="AO307" s="242">
        <v>110</v>
      </c>
      <c r="AP307" s="256">
        <f t="shared" si="107"/>
        <v>42</v>
      </c>
      <c r="AQ307" s="257">
        <f t="shared" si="108"/>
        <v>0.617647058823529</v>
      </c>
      <c r="AR307">
        <f t="shared" si="124"/>
        <v>7</v>
      </c>
    </row>
    <row r="308" customHeight="1" spans="1:44">
      <c r="A308" s="215">
        <v>2030605</v>
      </c>
      <c r="B308" s="215" t="s">
        <v>569</v>
      </c>
      <c r="C308" s="216">
        <f t="shared" si="109"/>
        <v>2</v>
      </c>
      <c r="D308" s="217">
        <v>2</v>
      </c>
      <c r="E308" s="217">
        <v>2</v>
      </c>
      <c r="F308" s="218">
        <v>2</v>
      </c>
      <c r="G308" s="219">
        <f t="shared" si="110"/>
        <v>0</v>
      </c>
      <c r="H308" s="219">
        <f t="shared" si="111"/>
        <v>1</v>
      </c>
      <c r="I308" s="219">
        <f t="shared" si="112"/>
        <v>1</v>
      </c>
      <c r="J308" s="231">
        <f t="shared" si="113"/>
        <v>7</v>
      </c>
      <c r="K308" s="43">
        <f t="shared" si="131"/>
        <v>8</v>
      </c>
      <c r="L308" s="43">
        <f t="shared" si="114"/>
        <v>7</v>
      </c>
      <c r="M308" s="228">
        <v>2030605</v>
      </c>
      <c r="N308" s="228" t="s">
        <v>570</v>
      </c>
      <c r="O308" s="233">
        <v>2</v>
      </c>
      <c r="P308">
        <f t="shared" si="115"/>
        <v>7</v>
      </c>
      <c r="Q308">
        <f t="shared" si="121"/>
        <v>0</v>
      </c>
      <c r="U308">
        <f t="shared" si="116"/>
        <v>0</v>
      </c>
      <c r="V308">
        <f t="shared" si="117"/>
        <v>0</v>
      </c>
      <c r="W308">
        <f t="shared" si="122"/>
        <v>0</v>
      </c>
      <c r="Y308">
        <f t="shared" si="118"/>
        <v>0</v>
      </c>
      <c r="AB308" s="228">
        <v>2040402</v>
      </c>
      <c r="AC308">
        <f t="shared" si="119"/>
        <v>100</v>
      </c>
      <c r="AD308">
        <f t="shared" si="120"/>
        <v>100</v>
      </c>
      <c r="AE308">
        <f t="shared" si="123"/>
        <v>0</v>
      </c>
      <c r="AG308" s="237">
        <v>2030603</v>
      </c>
      <c r="AH308" s="247" t="s">
        <v>566</v>
      </c>
      <c r="AI308" s="233">
        <v>0</v>
      </c>
      <c r="AJ308" s="248">
        <f t="shared" si="125"/>
        <v>0</v>
      </c>
      <c r="AK308" s="246">
        <f t="shared" si="126"/>
        <v>0</v>
      </c>
      <c r="AL308" s="240">
        <v>2030604</v>
      </c>
      <c r="AM308" s="240" t="s">
        <v>567</v>
      </c>
      <c r="AN308" s="249">
        <v>0</v>
      </c>
      <c r="AO308" s="249">
        <v>0</v>
      </c>
      <c r="AP308" s="256">
        <f t="shared" si="107"/>
        <v>0</v>
      </c>
      <c r="AQ308" s="257">
        <f t="shared" si="108"/>
        <v>0</v>
      </c>
      <c r="AR308">
        <f t="shared" si="124"/>
        <v>7</v>
      </c>
    </row>
    <row r="309" hidden="1" spans="1:44">
      <c r="A309" s="220">
        <v>2030606</v>
      </c>
      <c r="B309" s="220" t="s">
        <v>571</v>
      </c>
      <c r="C309" s="216">
        <f t="shared" si="109"/>
        <v>0</v>
      </c>
      <c r="D309" s="221">
        <v>0</v>
      </c>
      <c r="E309" s="222">
        <v>0</v>
      </c>
      <c r="F309" s="223">
        <v>0</v>
      </c>
      <c r="G309" s="219">
        <f t="shared" si="110"/>
        <v>0</v>
      </c>
      <c r="H309" s="219">
        <f t="shared" si="111"/>
        <v>0</v>
      </c>
      <c r="I309" s="219">
        <f t="shared" si="112"/>
        <v>0</v>
      </c>
      <c r="J309" s="231">
        <f t="shared" si="113"/>
        <v>7</v>
      </c>
      <c r="K309" s="43">
        <f t="shared" si="131"/>
        <v>0</v>
      </c>
      <c r="L309" s="43">
        <f t="shared" si="114"/>
        <v>7</v>
      </c>
      <c r="M309" s="228">
        <v>2030606</v>
      </c>
      <c r="N309" s="228" t="s">
        <v>572</v>
      </c>
      <c r="O309" s="233">
        <v>0</v>
      </c>
      <c r="P309">
        <f t="shared" si="115"/>
        <v>7</v>
      </c>
      <c r="Q309">
        <f t="shared" si="121"/>
        <v>0</v>
      </c>
      <c r="U309">
        <f t="shared" si="116"/>
        <v>0</v>
      </c>
      <c r="V309">
        <f t="shared" si="117"/>
        <v>0</v>
      </c>
      <c r="W309">
        <f t="shared" si="122"/>
        <v>0</v>
      </c>
      <c r="Y309">
        <f t="shared" si="118"/>
        <v>0</v>
      </c>
      <c r="AB309" s="228">
        <v>2040403</v>
      </c>
      <c r="AC309">
        <f t="shared" si="119"/>
        <v>0</v>
      </c>
      <c r="AD309">
        <f t="shared" si="120"/>
        <v>0</v>
      </c>
      <c r="AE309">
        <f t="shared" si="123"/>
        <v>0</v>
      </c>
      <c r="AG309" s="237">
        <v>2030604</v>
      </c>
      <c r="AH309" s="247" t="s">
        <v>568</v>
      </c>
      <c r="AI309" s="233">
        <v>0</v>
      </c>
      <c r="AJ309" s="248">
        <f t="shared" si="125"/>
        <v>0</v>
      </c>
      <c r="AK309" s="246">
        <f t="shared" si="126"/>
        <v>0</v>
      </c>
      <c r="AL309" s="240">
        <v>2030605</v>
      </c>
      <c r="AM309" s="241" t="s">
        <v>569</v>
      </c>
      <c r="AN309" s="242">
        <v>2</v>
      </c>
      <c r="AO309" s="242">
        <v>2</v>
      </c>
      <c r="AP309" s="256">
        <f t="shared" si="107"/>
        <v>0</v>
      </c>
      <c r="AQ309" s="257">
        <f t="shared" si="108"/>
        <v>0</v>
      </c>
      <c r="AR309">
        <f t="shared" si="124"/>
        <v>7</v>
      </c>
    </row>
    <row r="310" customHeight="1" spans="1:44">
      <c r="A310" s="215">
        <v>2030607</v>
      </c>
      <c r="B310" s="215" t="s">
        <v>573</v>
      </c>
      <c r="C310" s="216">
        <f t="shared" si="109"/>
        <v>178</v>
      </c>
      <c r="D310" s="217">
        <v>113</v>
      </c>
      <c r="E310" s="217">
        <v>278</v>
      </c>
      <c r="F310" s="218">
        <v>378</v>
      </c>
      <c r="G310" s="219">
        <f t="shared" si="110"/>
        <v>1.12359550561798</v>
      </c>
      <c r="H310" s="219">
        <f t="shared" si="111"/>
        <v>3.34513274336283</v>
      </c>
      <c r="I310" s="219">
        <f t="shared" si="112"/>
        <v>1.35971223021583</v>
      </c>
      <c r="J310" s="231">
        <f t="shared" si="113"/>
        <v>7</v>
      </c>
      <c r="K310" s="43">
        <f t="shared" si="131"/>
        <v>947</v>
      </c>
      <c r="L310" s="43">
        <f t="shared" si="114"/>
        <v>7</v>
      </c>
      <c r="M310" s="228">
        <v>2030607</v>
      </c>
      <c r="N310" s="228" t="s">
        <v>574</v>
      </c>
      <c r="O310" s="233">
        <v>378</v>
      </c>
      <c r="P310">
        <f t="shared" si="115"/>
        <v>7</v>
      </c>
      <c r="Q310">
        <f t="shared" si="121"/>
        <v>0</v>
      </c>
      <c r="U310">
        <f t="shared" si="116"/>
        <v>0</v>
      </c>
      <c r="V310">
        <f t="shared" si="117"/>
        <v>0</v>
      </c>
      <c r="W310">
        <f t="shared" si="122"/>
        <v>0</v>
      </c>
      <c r="Y310">
        <f t="shared" si="118"/>
        <v>0</v>
      </c>
      <c r="AB310" s="228">
        <v>2040404</v>
      </c>
      <c r="AC310">
        <f t="shared" si="119"/>
        <v>0</v>
      </c>
      <c r="AD310">
        <f t="shared" si="120"/>
        <v>0</v>
      </c>
      <c r="AE310">
        <f t="shared" si="123"/>
        <v>0</v>
      </c>
      <c r="AG310" s="237">
        <v>2030605</v>
      </c>
      <c r="AH310" s="247" t="s">
        <v>570</v>
      </c>
      <c r="AI310" s="233">
        <v>2</v>
      </c>
      <c r="AJ310" s="248">
        <f t="shared" si="125"/>
        <v>2</v>
      </c>
      <c r="AK310" s="246">
        <f t="shared" si="126"/>
        <v>0</v>
      </c>
      <c r="AL310" s="240">
        <v>2030606</v>
      </c>
      <c r="AM310" s="240" t="s">
        <v>571</v>
      </c>
      <c r="AN310" s="249">
        <v>0</v>
      </c>
      <c r="AO310" s="249">
        <v>0</v>
      </c>
      <c r="AP310" s="256">
        <f t="shared" si="107"/>
        <v>0</v>
      </c>
      <c r="AQ310" s="257">
        <f t="shared" si="108"/>
        <v>0</v>
      </c>
      <c r="AR310">
        <f t="shared" si="124"/>
        <v>7</v>
      </c>
    </row>
    <row r="311" customHeight="1" spans="1:44">
      <c r="A311" s="215">
        <v>2030699</v>
      </c>
      <c r="B311" s="215" t="s">
        <v>575</v>
      </c>
      <c r="C311" s="216">
        <f t="shared" si="109"/>
        <v>2</v>
      </c>
      <c r="D311" s="217">
        <v>2</v>
      </c>
      <c r="E311" s="217">
        <v>2</v>
      </c>
      <c r="F311" s="218">
        <v>2</v>
      </c>
      <c r="G311" s="219">
        <f t="shared" si="110"/>
        <v>0</v>
      </c>
      <c r="H311" s="219">
        <f t="shared" si="111"/>
        <v>1</v>
      </c>
      <c r="I311" s="219">
        <f t="shared" si="112"/>
        <v>1</v>
      </c>
      <c r="J311" s="231">
        <f t="shared" si="113"/>
        <v>7</v>
      </c>
      <c r="K311" s="43">
        <f t="shared" si="131"/>
        <v>8</v>
      </c>
      <c r="L311" s="43">
        <f t="shared" si="114"/>
        <v>7</v>
      </c>
      <c r="M311" s="228">
        <v>2030699</v>
      </c>
      <c r="N311" s="228" t="s">
        <v>576</v>
      </c>
      <c r="O311" s="233">
        <v>2</v>
      </c>
      <c r="P311">
        <f t="shared" si="115"/>
        <v>7</v>
      </c>
      <c r="Q311">
        <f t="shared" si="121"/>
        <v>0</v>
      </c>
      <c r="U311">
        <f t="shared" si="116"/>
        <v>0</v>
      </c>
      <c r="V311">
        <f t="shared" si="117"/>
        <v>0</v>
      </c>
      <c r="W311">
        <f t="shared" si="122"/>
        <v>0</v>
      </c>
      <c r="Y311">
        <f t="shared" si="118"/>
        <v>0</v>
      </c>
      <c r="AB311" s="228">
        <v>2040405</v>
      </c>
      <c r="AC311">
        <f t="shared" si="119"/>
        <v>0</v>
      </c>
      <c r="AD311">
        <f t="shared" si="120"/>
        <v>0</v>
      </c>
      <c r="AE311">
        <f t="shared" si="123"/>
        <v>0</v>
      </c>
      <c r="AG311" s="237">
        <v>2030606</v>
      </c>
      <c r="AH311" s="247" t="s">
        <v>572</v>
      </c>
      <c r="AI311" s="233">
        <v>0</v>
      </c>
      <c r="AJ311" s="248">
        <f t="shared" si="125"/>
        <v>0</v>
      </c>
      <c r="AK311" s="246">
        <f t="shared" si="126"/>
        <v>0</v>
      </c>
      <c r="AL311" s="240">
        <v>2030607</v>
      </c>
      <c r="AM311" s="241" t="s">
        <v>573</v>
      </c>
      <c r="AN311" s="242">
        <v>113</v>
      </c>
      <c r="AO311" s="242">
        <v>278</v>
      </c>
      <c r="AP311" s="256">
        <f t="shared" si="107"/>
        <v>165</v>
      </c>
      <c r="AQ311" s="257">
        <f t="shared" si="108"/>
        <v>1.46017699115044</v>
      </c>
      <c r="AR311">
        <f t="shared" si="124"/>
        <v>7</v>
      </c>
    </row>
    <row r="312" hidden="1" customHeight="1" spans="1:44">
      <c r="A312" s="215">
        <v>20399</v>
      </c>
      <c r="B312" s="215" t="s">
        <v>577</v>
      </c>
      <c r="C312" s="216">
        <f t="shared" si="109"/>
        <v>10</v>
      </c>
      <c r="D312" s="217">
        <v>20</v>
      </c>
      <c r="E312" s="217">
        <v>40</v>
      </c>
      <c r="F312" s="218">
        <v>50</v>
      </c>
      <c r="G312" s="219">
        <f t="shared" si="110"/>
        <v>4</v>
      </c>
      <c r="H312" s="219">
        <f t="shared" si="111"/>
        <v>2.5</v>
      </c>
      <c r="I312" s="219">
        <f t="shared" si="112"/>
        <v>1.25</v>
      </c>
      <c r="J312" s="231">
        <f t="shared" si="113"/>
        <v>5</v>
      </c>
      <c r="K312" s="43">
        <f t="shared" si="131"/>
        <v>120</v>
      </c>
      <c r="L312" s="43">
        <f t="shared" si="114"/>
        <v>5</v>
      </c>
      <c r="M312" s="228">
        <v>20399</v>
      </c>
      <c r="N312" s="229" t="s">
        <v>578</v>
      </c>
      <c r="O312" s="232">
        <f>O313</f>
        <v>50</v>
      </c>
      <c r="P312">
        <f t="shared" si="115"/>
        <v>5</v>
      </c>
      <c r="Q312">
        <f t="shared" si="121"/>
        <v>203</v>
      </c>
      <c r="U312">
        <f t="shared" si="116"/>
        <v>0</v>
      </c>
      <c r="V312">
        <f t="shared" si="117"/>
        <v>0</v>
      </c>
      <c r="W312">
        <f t="shared" si="122"/>
        <v>0</v>
      </c>
      <c r="Y312">
        <f t="shared" si="118"/>
        <v>0</v>
      </c>
      <c r="AB312" s="228">
        <v>2040406</v>
      </c>
      <c r="AC312">
        <f t="shared" si="119"/>
        <v>0</v>
      </c>
      <c r="AD312">
        <f t="shared" si="120"/>
        <v>0</v>
      </c>
      <c r="AE312">
        <f t="shared" si="123"/>
        <v>0</v>
      </c>
      <c r="AG312" s="237">
        <v>2030607</v>
      </c>
      <c r="AH312" s="247" t="s">
        <v>574</v>
      </c>
      <c r="AI312" s="233">
        <v>178</v>
      </c>
      <c r="AJ312" s="248">
        <f t="shared" si="125"/>
        <v>178</v>
      </c>
      <c r="AK312" s="246">
        <f t="shared" si="126"/>
        <v>0</v>
      </c>
      <c r="AL312" s="240">
        <v>2030699</v>
      </c>
      <c r="AM312" s="241" t="s">
        <v>575</v>
      </c>
      <c r="AN312" s="242">
        <v>2</v>
      </c>
      <c r="AO312" s="242">
        <v>2</v>
      </c>
      <c r="AP312" s="256">
        <f t="shared" si="107"/>
        <v>0</v>
      </c>
      <c r="AQ312" s="257">
        <f t="shared" si="108"/>
        <v>0</v>
      </c>
      <c r="AR312">
        <f t="shared" si="124"/>
        <v>7</v>
      </c>
    </row>
    <row r="313" customHeight="1" spans="1:44">
      <c r="A313" s="215">
        <v>2039901</v>
      </c>
      <c r="B313" s="215" t="s">
        <v>577</v>
      </c>
      <c r="C313" s="216">
        <f t="shared" si="109"/>
        <v>10</v>
      </c>
      <c r="D313" s="217">
        <v>20</v>
      </c>
      <c r="E313" s="217">
        <v>40</v>
      </c>
      <c r="F313" s="218">
        <v>50</v>
      </c>
      <c r="G313" s="219">
        <f t="shared" si="110"/>
        <v>4</v>
      </c>
      <c r="H313" s="219">
        <f t="shared" si="111"/>
        <v>2.5</v>
      </c>
      <c r="I313" s="219">
        <f t="shared" si="112"/>
        <v>1.25</v>
      </c>
      <c r="J313" s="231">
        <f t="shared" si="113"/>
        <v>7</v>
      </c>
      <c r="K313" s="43">
        <f t="shared" si="131"/>
        <v>120</v>
      </c>
      <c r="L313" s="43">
        <f t="shared" si="114"/>
        <v>7</v>
      </c>
      <c r="M313" s="228">
        <v>2039901</v>
      </c>
      <c r="N313" s="228" t="s">
        <v>579</v>
      </c>
      <c r="O313" s="233">
        <v>50</v>
      </c>
      <c r="P313">
        <f t="shared" si="115"/>
        <v>7</v>
      </c>
      <c r="Q313">
        <f t="shared" si="121"/>
        <v>0</v>
      </c>
      <c r="U313">
        <f t="shared" si="116"/>
        <v>0</v>
      </c>
      <c r="V313">
        <f t="shared" si="117"/>
        <v>0</v>
      </c>
      <c r="W313">
        <f t="shared" si="122"/>
        <v>0</v>
      </c>
      <c r="Y313">
        <f t="shared" si="118"/>
        <v>0</v>
      </c>
      <c r="AB313" s="228">
        <v>2040407</v>
      </c>
      <c r="AC313">
        <f t="shared" si="119"/>
        <v>0</v>
      </c>
      <c r="AD313">
        <f t="shared" si="120"/>
        <v>0</v>
      </c>
      <c r="AE313">
        <f t="shared" si="123"/>
        <v>0</v>
      </c>
      <c r="AG313" s="237">
        <v>2030699</v>
      </c>
      <c r="AH313" s="247" t="s">
        <v>576</v>
      </c>
      <c r="AI313" s="233">
        <v>2</v>
      </c>
      <c r="AJ313" s="248">
        <f t="shared" si="125"/>
        <v>2</v>
      </c>
      <c r="AK313" s="246">
        <f t="shared" si="126"/>
        <v>0</v>
      </c>
      <c r="AL313" s="240">
        <v>20399</v>
      </c>
      <c r="AM313" s="241" t="s">
        <v>577</v>
      </c>
      <c r="AN313" s="242">
        <v>20</v>
      </c>
      <c r="AO313" s="242">
        <v>40</v>
      </c>
      <c r="AP313" s="256">
        <f t="shared" si="107"/>
        <v>20</v>
      </c>
      <c r="AQ313" s="257">
        <f t="shared" si="108"/>
        <v>1</v>
      </c>
      <c r="AR313">
        <f t="shared" si="124"/>
        <v>5</v>
      </c>
    </row>
    <row r="314" hidden="1" customHeight="1" spans="1:44">
      <c r="A314" s="215">
        <v>204</v>
      </c>
      <c r="B314" s="215" t="s">
        <v>580</v>
      </c>
      <c r="C314" s="216">
        <f t="shared" si="109"/>
        <v>18251</v>
      </c>
      <c r="D314" s="217">
        <v>14969</v>
      </c>
      <c r="E314" s="217">
        <v>19172</v>
      </c>
      <c r="F314" s="218">
        <v>20975</v>
      </c>
      <c r="G314" s="219">
        <f t="shared" si="110"/>
        <v>0.149252095775574</v>
      </c>
      <c r="H314" s="219">
        <f t="shared" si="111"/>
        <v>1.40122920702786</v>
      </c>
      <c r="I314" s="219">
        <f t="shared" si="112"/>
        <v>1.09404339662007</v>
      </c>
      <c r="J314" s="231">
        <f t="shared" si="113"/>
        <v>3</v>
      </c>
      <c r="K314" s="43">
        <f t="shared" si="131"/>
        <v>73367</v>
      </c>
      <c r="L314" s="43">
        <f t="shared" si="114"/>
        <v>3</v>
      </c>
      <c r="M314" s="228">
        <v>204</v>
      </c>
      <c r="N314" s="229" t="s">
        <v>581</v>
      </c>
      <c r="O314" s="230">
        <f>O315+O325+O347+O354+O366+O375+O389+O398+O407+O415+O423+O432</f>
        <v>20975</v>
      </c>
      <c r="P314">
        <f t="shared" si="115"/>
        <v>3</v>
      </c>
      <c r="Q314">
        <f t="shared" si="121"/>
        <v>0</v>
      </c>
      <c r="U314">
        <f t="shared" si="116"/>
        <v>0</v>
      </c>
      <c r="V314">
        <f t="shared" si="117"/>
        <v>0</v>
      </c>
      <c r="W314">
        <f t="shared" si="122"/>
        <v>0</v>
      </c>
      <c r="Y314">
        <f t="shared" si="118"/>
        <v>0</v>
      </c>
      <c r="AB314" s="228">
        <v>2040408</v>
      </c>
      <c r="AC314">
        <f t="shared" si="119"/>
        <v>0</v>
      </c>
      <c r="AD314">
        <f t="shared" si="120"/>
        <v>0</v>
      </c>
      <c r="AE314">
        <f t="shared" si="123"/>
        <v>0</v>
      </c>
      <c r="AG314" s="228">
        <v>20399</v>
      </c>
      <c r="AH314" s="238" t="s">
        <v>582</v>
      </c>
      <c r="AI314" s="232">
        <f>AI315</f>
        <v>10</v>
      </c>
      <c r="AJ314" s="239">
        <f t="shared" si="125"/>
        <v>10</v>
      </c>
      <c r="AK314" s="246">
        <f t="shared" si="126"/>
        <v>0</v>
      </c>
      <c r="AL314" s="240">
        <v>2039901</v>
      </c>
      <c r="AM314" s="241" t="s">
        <v>577</v>
      </c>
      <c r="AN314" s="242">
        <v>20</v>
      </c>
      <c r="AO314" s="242">
        <v>40</v>
      </c>
      <c r="AP314" s="256">
        <f t="shared" si="107"/>
        <v>20</v>
      </c>
      <c r="AQ314" s="257">
        <f t="shared" si="108"/>
        <v>1</v>
      </c>
      <c r="AR314">
        <f t="shared" si="124"/>
        <v>7</v>
      </c>
    </row>
    <row r="315" hidden="1" customHeight="1" spans="1:44">
      <c r="A315" s="215">
        <v>20401</v>
      </c>
      <c r="B315" s="215" t="s">
        <v>583</v>
      </c>
      <c r="C315" s="216">
        <f t="shared" si="109"/>
        <v>2459</v>
      </c>
      <c r="D315" s="217">
        <v>2613</v>
      </c>
      <c r="E315" s="217">
        <v>4274</v>
      </c>
      <c r="F315" s="218">
        <v>4327</v>
      </c>
      <c r="G315" s="219">
        <f t="shared" si="110"/>
        <v>0.759658397722651</v>
      </c>
      <c r="H315" s="219">
        <f t="shared" si="111"/>
        <v>1.65595101415997</v>
      </c>
      <c r="I315" s="219">
        <f t="shared" si="112"/>
        <v>1.01240056153486</v>
      </c>
      <c r="J315" s="231">
        <f t="shared" si="113"/>
        <v>5</v>
      </c>
      <c r="K315" s="43">
        <f t="shared" si="131"/>
        <v>13673</v>
      </c>
      <c r="L315" s="43">
        <f t="shared" si="114"/>
        <v>5</v>
      </c>
      <c r="M315" s="228">
        <v>20401</v>
      </c>
      <c r="N315" s="229" t="s">
        <v>584</v>
      </c>
      <c r="O315" s="232">
        <f>SUM(O316:O324)</f>
        <v>4327</v>
      </c>
      <c r="P315">
        <f t="shared" si="115"/>
        <v>5</v>
      </c>
      <c r="Q315">
        <f t="shared" si="121"/>
        <v>204</v>
      </c>
      <c r="U315">
        <f t="shared" si="116"/>
        <v>0</v>
      </c>
      <c r="V315">
        <f t="shared" si="117"/>
        <v>0</v>
      </c>
      <c r="W315">
        <f t="shared" si="122"/>
        <v>0</v>
      </c>
      <c r="Y315">
        <f t="shared" si="118"/>
        <v>0</v>
      </c>
      <c r="AB315" s="228">
        <v>2040409</v>
      </c>
      <c r="AC315">
        <f t="shared" si="119"/>
        <v>0</v>
      </c>
      <c r="AD315">
        <f t="shared" si="120"/>
        <v>0</v>
      </c>
      <c r="AE315">
        <f t="shared" si="123"/>
        <v>0</v>
      </c>
      <c r="AG315" s="237">
        <v>2039901</v>
      </c>
      <c r="AH315" s="247" t="s">
        <v>579</v>
      </c>
      <c r="AI315" s="233">
        <v>10</v>
      </c>
      <c r="AJ315" s="248">
        <f t="shared" si="125"/>
        <v>10</v>
      </c>
      <c r="AK315" s="246">
        <f t="shared" si="126"/>
        <v>0</v>
      </c>
      <c r="AL315" s="240">
        <v>204</v>
      </c>
      <c r="AM315" s="241" t="s">
        <v>580</v>
      </c>
      <c r="AN315" s="242">
        <v>14969</v>
      </c>
      <c r="AO315" s="242">
        <v>19172</v>
      </c>
      <c r="AP315" s="256">
        <f t="shared" si="107"/>
        <v>4203</v>
      </c>
      <c r="AQ315" s="257">
        <f t="shared" si="108"/>
        <v>0.28078027924377</v>
      </c>
      <c r="AR315">
        <f t="shared" si="124"/>
        <v>3</v>
      </c>
    </row>
    <row r="316" customHeight="1" spans="1:44">
      <c r="A316" s="215">
        <v>2040101</v>
      </c>
      <c r="B316" s="215" t="s">
        <v>585</v>
      </c>
      <c r="C316" s="216">
        <f t="shared" si="109"/>
        <v>0</v>
      </c>
      <c r="D316" s="217">
        <v>36</v>
      </c>
      <c r="E316" s="217">
        <v>36</v>
      </c>
      <c r="F316" s="218">
        <v>36</v>
      </c>
      <c r="G316" s="219"/>
      <c r="H316" s="219">
        <f t="shared" si="111"/>
        <v>1</v>
      </c>
      <c r="I316" s="219">
        <f t="shared" si="112"/>
        <v>1</v>
      </c>
      <c r="J316" s="231">
        <f t="shared" si="113"/>
        <v>7</v>
      </c>
      <c r="K316" s="43">
        <f t="shared" ref="K316:K325" si="132">SUM(C316:F316)</f>
        <v>108</v>
      </c>
      <c r="L316" s="43">
        <f t="shared" si="114"/>
        <v>7</v>
      </c>
      <c r="M316" s="228">
        <v>2040101</v>
      </c>
      <c r="N316" s="228" t="s">
        <v>586</v>
      </c>
      <c r="O316" s="233">
        <v>36</v>
      </c>
      <c r="P316">
        <f t="shared" si="115"/>
        <v>7</v>
      </c>
      <c r="Q316">
        <f t="shared" si="121"/>
        <v>0</v>
      </c>
      <c r="U316">
        <f t="shared" si="116"/>
        <v>0</v>
      </c>
      <c r="V316">
        <f t="shared" si="117"/>
        <v>0</v>
      </c>
      <c r="W316">
        <f t="shared" si="122"/>
        <v>0</v>
      </c>
      <c r="Y316">
        <f t="shared" si="118"/>
        <v>0</v>
      </c>
      <c r="AB316" s="228">
        <v>2040450</v>
      </c>
      <c r="AC316">
        <f t="shared" si="119"/>
        <v>0</v>
      </c>
      <c r="AD316">
        <f t="shared" si="120"/>
        <v>0</v>
      </c>
      <c r="AE316">
        <f t="shared" si="123"/>
        <v>0</v>
      </c>
      <c r="AG316" s="243">
        <v>204</v>
      </c>
      <c r="AH316" s="244" t="s">
        <v>581</v>
      </c>
      <c r="AI316" s="230">
        <f>AI317+AI327+AI349+AI356+AI368+AI377+AI391+AI400+AI409+AI417+AI425+AI434</f>
        <v>18251</v>
      </c>
      <c r="AJ316" s="245">
        <f t="shared" si="125"/>
        <v>18251</v>
      </c>
      <c r="AK316" s="246">
        <f t="shared" si="126"/>
        <v>0</v>
      </c>
      <c r="AL316" s="240">
        <v>20401</v>
      </c>
      <c r="AM316" s="241" t="s">
        <v>583</v>
      </c>
      <c r="AN316" s="242">
        <v>2613</v>
      </c>
      <c r="AO316" s="242">
        <v>4274</v>
      </c>
      <c r="AP316" s="256">
        <f t="shared" si="107"/>
        <v>1661</v>
      </c>
      <c r="AQ316" s="257">
        <f t="shared" si="108"/>
        <v>0.635667814772292</v>
      </c>
      <c r="AR316">
        <f t="shared" si="124"/>
        <v>5</v>
      </c>
    </row>
    <row r="317" customHeight="1" spans="1:44">
      <c r="A317" s="215">
        <v>2040102</v>
      </c>
      <c r="B317" s="215" t="s">
        <v>587</v>
      </c>
      <c r="C317" s="216">
        <f t="shared" si="109"/>
        <v>1193</v>
      </c>
      <c r="D317" s="217">
        <v>949</v>
      </c>
      <c r="E317" s="217">
        <v>1842</v>
      </c>
      <c r="F317" s="218">
        <v>1895</v>
      </c>
      <c r="G317" s="219">
        <f t="shared" si="110"/>
        <v>0.588432523051132</v>
      </c>
      <c r="H317" s="219">
        <f t="shared" si="111"/>
        <v>1.9968387776607</v>
      </c>
      <c r="I317" s="219">
        <f t="shared" si="112"/>
        <v>1.02877307274701</v>
      </c>
      <c r="J317" s="231">
        <f t="shared" si="113"/>
        <v>7</v>
      </c>
      <c r="K317" s="43">
        <f t="shared" si="132"/>
        <v>5879</v>
      </c>
      <c r="L317" s="43">
        <f t="shared" si="114"/>
        <v>7</v>
      </c>
      <c r="M317" s="228">
        <v>2040102</v>
      </c>
      <c r="N317" s="228" t="s">
        <v>588</v>
      </c>
      <c r="O317" s="233">
        <v>1895</v>
      </c>
      <c r="P317">
        <f t="shared" si="115"/>
        <v>7</v>
      </c>
      <c r="Q317">
        <f t="shared" si="121"/>
        <v>0</v>
      </c>
      <c r="U317">
        <f t="shared" si="116"/>
        <v>0</v>
      </c>
      <c r="V317">
        <f t="shared" si="117"/>
        <v>0</v>
      </c>
      <c r="W317">
        <f t="shared" si="122"/>
        <v>0</v>
      </c>
      <c r="Y317">
        <f t="shared" si="118"/>
        <v>0</v>
      </c>
      <c r="AB317" s="228">
        <v>2040499</v>
      </c>
      <c r="AC317">
        <f t="shared" si="119"/>
        <v>4</v>
      </c>
      <c r="AD317">
        <f t="shared" si="120"/>
        <v>4</v>
      </c>
      <c r="AE317">
        <f t="shared" si="123"/>
        <v>0</v>
      </c>
      <c r="AG317" s="237">
        <v>20401</v>
      </c>
      <c r="AH317" s="238" t="s">
        <v>584</v>
      </c>
      <c r="AI317" s="232">
        <f>SUM(AI318:AI326)</f>
        <v>2459</v>
      </c>
      <c r="AJ317" s="239">
        <f t="shared" si="125"/>
        <v>2459</v>
      </c>
      <c r="AK317" s="246">
        <f t="shared" si="126"/>
        <v>0</v>
      </c>
      <c r="AL317" s="240">
        <v>2040101</v>
      </c>
      <c r="AM317" s="241" t="s">
        <v>585</v>
      </c>
      <c r="AN317" s="242">
        <v>36</v>
      </c>
      <c r="AO317" s="242">
        <v>36</v>
      </c>
      <c r="AP317" s="256">
        <f t="shared" si="107"/>
        <v>0</v>
      </c>
      <c r="AQ317" s="257">
        <f t="shared" si="108"/>
        <v>0</v>
      </c>
      <c r="AR317">
        <f t="shared" si="124"/>
        <v>7</v>
      </c>
    </row>
    <row r="318" customHeight="1" spans="1:44">
      <c r="A318" s="215">
        <v>2040103</v>
      </c>
      <c r="B318" s="215" t="s">
        <v>589</v>
      </c>
      <c r="C318" s="216">
        <f t="shared" si="109"/>
        <v>1266</v>
      </c>
      <c r="D318" s="217">
        <v>1628</v>
      </c>
      <c r="E318" s="217">
        <v>2396</v>
      </c>
      <c r="F318" s="218">
        <v>2396</v>
      </c>
      <c r="G318" s="219">
        <f t="shared" si="110"/>
        <v>0.892575039494471</v>
      </c>
      <c r="H318" s="219">
        <f t="shared" si="111"/>
        <v>1.47174447174447</v>
      </c>
      <c r="I318" s="219">
        <f t="shared" si="112"/>
        <v>1</v>
      </c>
      <c r="J318" s="231">
        <f t="shared" si="113"/>
        <v>7</v>
      </c>
      <c r="K318" s="43">
        <f t="shared" si="132"/>
        <v>7686</v>
      </c>
      <c r="L318" s="43">
        <f t="shared" si="114"/>
        <v>7</v>
      </c>
      <c r="M318" s="228">
        <v>2040103</v>
      </c>
      <c r="N318" s="228" t="s">
        <v>590</v>
      </c>
      <c r="O318" s="233">
        <v>2396</v>
      </c>
      <c r="P318">
        <f t="shared" si="115"/>
        <v>7</v>
      </c>
      <c r="Q318">
        <f t="shared" si="121"/>
        <v>0</v>
      </c>
      <c r="U318">
        <f t="shared" si="116"/>
        <v>0</v>
      </c>
      <c r="V318">
        <f t="shared" si="117"/>
        <v>0</v>
      </c>
      <c r="W318">
        <f t="shared" si="122"/>
        <v>0</v>
      </c>
      <c r="Y318">
        <f t="shared" si="118"/>
        <v>0</v>
      </c>
      <c r="AB318" s="228">
        <v>2040501</v>
      </c>
      <c r="AC318">
        <f t="shared" si="119"/>
        <v>287</v>
      </c>
      <c r="AD318">
        <f t="shared" si="120"/>
        <v>287</v>
      </c>
      <c r="AE318">
        <f t="shared" si="123"/>
        <v>0</v>
      </c>
      <c r="AG318" s="237">
        <v>2040101</v>
      </c>
      <c r="AH318" s="247" t="s">
        <v>586</v>
      </c>
      <c r="AI318" s="233"/>
      <c r="AJ318" s="248">
        <f t="shared" si="125"/>
        <v>0</v>
      </c>
      <c r="AK318" s="246">
        <f t="shared" si="126"/>
        <v>0</v>
      </c>
      <c r="AL318" s="240">
        <v>2040102</v>
      </c>
      <c r="AM318" s="241" t="s">
        <v>587</v>
      </c>
      <c r="AN318" s="242">
        <v>949</v>
      </c>
      <c r="AO318" s="242">
        <v>1842</v>
      </c>
      <c r="AP318" s="256">
        <f t="shared" si="107"/>
        <v>893</v>
      </c>
      <c r="AQ318" s="257">
        <f t="shared" si="108"/>
        <v>0.940990516332982</v>
      </c>
      <c r="AR318">
        <f t="shared" si="124"/>
        <v>7</v>
      </c>
    </row>
    <row r="319" hidden="1" spans="1:44">
      <c r="A319" s="220">
        <v>2040104</v>
      </c>
      <c r="B319" s="220" t="s">
        <v>591</v>
      </c>
      <c r="C319" s="216">
        <f t="shared" si="109"/>
        <v>0</v>
      </c>
      <c r="D319" s="221">
        <v>0</v>
      </c>
      <c r="E319" s="222">
        <v>0</v>
      </c>
      <c r="F319" s="223">
        <v>0</v>
      </c>
      <c r="G319" s="219">
        <f t="shared" si="110"/>
        <v>0</v>
      </c>
      <c r="H319" s="219">
        <f t="shared" si="111"/>
        <v>0</v>
      </c>
      <c r="I319" s="219">
        <f t="shared" si="112"/>
        <v>0</v>
      </c>
      <c r="J319" s="231">
        <f t="shared" si="113"/>
        <v>7</v>
      </c>
      <c r="K319" s="43">
        <f t="shared" si="132"/>
        <v>0</v>
      </c>
      <c r="L319" s="43">
        <f t="shared" si="114"/>
        <v>7</v>
      </c>
      <c r="M319" s="228">
        <v>2040104</v>
      </c>
      <c r="N319" s="228" t="s">
        <v>592</v>
      </c>
      <c r="O319" s="233">
        <v>0</v>
      </c>
      <c r="P319">
        <f t="shared" si="115"/>
        <v>7</v>
      </c>
      <c r="Q319">
        <f t="shared" si="121"/>
        <v>0</v>
      </c>
      <c r="U319">
        <f t="shared" si="116"/>
        <v>0</v>
      </c>
      <c r="V319">
        <f t="shared" si="117"/>
        <v>0</v>
      </c>
      <c r="W319">
        <f t="shared" si="122"/>
        <v>0</v>
      </c>
      <c r="Y319">
        <f t="shared" si="118"/>
        <v>0</v>
      </c>
      <c r="AB319" s="228">
        <v>2040502</v>
      </c>
      <c r="AC319">
        <f t="shared" si="119"/>
        <v>0</v>
      </c>
      <c r="AD319">
        <f t="shared" si="120"/>
        <v>0</v>
      </c>
      <c r="AE319">
        <f t="shared" si="123"/>
        <v>0</v>
      </c>
      <c r="AG319" s="237">
        <v>2040102</v>
      </c>
      <c r="AH319" s="247" t="s">
        <v>588</v>
      </c>
      <c r="AI319" s="233">
        <v>1193</v>
      </c>
      <c r="AJ319" s="248">
        <f t="shared" si="125"/>
        <v>1193</v>
      </c>
      <c r="AK319" s="246">
        <f t="shared" si="126"/>
        <v>0</v>
      </c>
      <c r="AL319" s="240">
        <v>2040103</v>
      </c>
      <c r="AM319" s="241" t="s">
        <v>589</v>
      </c>
      <c r="AN319" s="242">
        <v>1628</v>
      </c>
      <c r="AO319" s="242">
        <v>2396</v>
      </c>
      <c r="AP319" s="256">
        <f t="shared" si="107"/>
        <v>768</v>
      </c>
      <c r="AQ319" s="257">
        <f t="shared" si="108"/>
        <v>0.471744471744472</v>
      </c>
      <c r="AR319">
        <f t="shared" si="124"/>
        <v>7</v>
      </c>
    </row>
    <row r="320" hidden="1" spans="1:44">
      <c r="A320" s="220">
        <v>2040105</v>
      </c>
      <c r="B320" s="220" t="s">
        <v>593</v>
      </c>
      <c r="C320" s="216">
        <f t="shared" si="109"/>
        <v>0</v>
      </c>
      <c r="D320" s="221">
        <v>0</v>
      </c>
      <c r="E320" s="222">
        <v>0</v>
      </c>
      <c r="F320" s="223">
        <v>0</v>
      </c>
      <c r="G320" s="219">
        <f t="shared" si="110"/>
        <v>0</v>
      </c>
      <c r="H320" s="219">
        <f t="shared" si="111"/>
        <v>0</v>
      </c>
      <c r="I320" s="219">
        <f t="shared" si="112"/>
        <v>0</v>
      </c>
      <c r="J320" s="231">
        <f t="shared" si="113"/>
        <v>7</v>
      </c>
      <c r="K320" s="43">
        <f t="shared" si="132"/>
        <v>0</v>
      </c>
      <c r="L320" s="43">
        <f t="shared" si="114"/>
        <v>7</v>
      </c>
      <c r="M320" s="228">
        <v>2040105</v>
      </c>
      <c r="N320" s="228" t="s">
        <v>594</v>
      </c>
      <c r="O320" s="233">
        <v>0</v>
      </c>
      <c r="P320">
        <f t="shared" si="115"/>
        <v>7</v>
      </c>
      <c r="Q320">
        <f t="shared" si="121"/>
        <v>0</v>
      </c>
      <c r="U320">
        <f t="shared" si="116"/>
        <v>0</v>
      </c>
      <c r="V320">
        <f t="shared" si="117"/>
        <v>0</v>
      </c>
      <c r="W320">
        <f t="shared" si="122"/>
        <v>0</v>
      </c>
      <c r="Y320">
        <f t="shared" si="118"/>
        <v>0</v>
      </c>
      <c r="AB320" s="228">
        <v>2040503</v>
      </c>
      <c r="AC320">
        <f t="shared" si="119"/>
        <v>0</v>
      </c>
      <c r="AD320">
        <f t="shared" si="120"/>
        <v>0</v>
      </c>
      <c r="AE320">
        <f t="shared" si="123"/>
        <v>0</v>
      </c>
      <c r="AG320" s="237">
        <v>2040103</v>
      </c>
      <c r="AH320" s="247" t="s">
        <v>590</v>
      </c>
      <c r="AI320" s="233">
        <v>1266</v>
      </c>
      <c r="AJ320" s="248">
        <f t="shared" si="125"/>
        <v>1266</v>
      </c>
      <c r="AK320" s="246">
        <f t="shared" si="126"/>
        <v>0</v>
      </c>
      <c r="AL320" s="240">
        <v>2040104</v>
      </c>
      <c r="AM320" s="240" t="s">
        <v>591</v>
      </c>
      <c r="AN320" s="249">
        <v>0</v>
      </c>
      <c r="AO320" s="249">
        <v>0</v>
      </c>
      <c r="AP320" s="256">
        <f t="shared" si="107"/>
        <v>0</v>
      </c>
      <c r="AQ320" s="257">
        <f t="shared" si="108"/>
        <v>0</v>
      </c>
      <c r="AR320">
        <f t="shared" si="124"/>
        <v>7</v>
      </c>
    </row>
    <row r="321" hidden="1" spans="1:44">
      <c r="A321" s="220">
        <v>2040106</v>
      </c>
      <c r="B321" s="220" t="s">
        <v>595</v>
      </c>
      <c r="C321" s="216">
        <f t="shared" si="109"/>
        <v>0</v>
      </c>
      <c r="D321" s="221">
        <v>0</v>
      </c>
      <c r="E321" s="222">
        <v>0</v>
      </c>
      <c r="F321" s="223">
        <v>0</v>
      </c>
      <c r="G321" s="219">
        <f t="shared" si="110"/>
        <v>0</v>
      </c>
      <c r="H321" s="219">
        <f t="shared" si="111"/>
        <v>0</v>
      </c>
      <c r="I321" s="219">
        <f t="shared" si="112"/>
        <v>0</v>
      </c>
      <c r="J321" s="231">
        <f t="shared" si="113"/>
        <v>7</v>
      </c>
      <c r="K321" s="43">
        <f t="shared" si="132"/>
        <v>0</v>
      </c>
      <c r="L321" s="43">
        <f t="shared" si="114"/>
        <v>7</v>
      </c>
      <c r="M321" s="228">
        <v>2040106</v>
      </c>
      <c r="N321" s="228" t="s">
        <v>596</v>
      </c>
      <c r="O321" s="233">
        <v>0</v>
      </c>
      <c r="P321">
        <f t="shared" si="115"/>
        <v>7</v>
      </c>
      <c r="Q321">
        <f t="shared" si="121"/>
        <v>0</v>
      </c>
      <c r="U321">
        <f t="shared" si="116"/>
        <v>0</v>
      </c>
      <c r="V321">
        <f t="shared" si="117"/>
        <v>0</v>
      </c>
      <c r="W321">
        <f t="shared" si="122"/>
        <v>0</v>
      </c>
      <c r="Y321">
        <f t="shared" si="118"/>
        <v>0</v>
      </c>
      <c r="AB321" s="228">
        <v>2040504</v>
      </c>
      <c r="AC321">
        <f t="shared" si="119"/>
        <v>0</v>
      </c>
      <c r="AD321">
        <f t="shared" si="120"/>
        <v>0</v>
      </c>
      <c r="AE321">
        <f t="shared" si="123"/>
        <v>0</v>
      </c>
      <c r="AG321" s="237">
        <v>2040104</v>
      </c>
      <c r="AH321" s="247" t="s">
        <v>592</v>
      </c>
      <c r="AI321" s="233">
        <v>0</v>
      </c>
      <c r="AJ321" s="248">
        <f t="shared" si="125"/>
        <v>0</v>
      </c>
      <c r="AK321" s="246">
        <f t="shared" si="126"/>
        <v>0</v>
      </c>
      <c r="AL321" s="240">
        <v>2040105</v>
      </c>
      <c r="AM321" s="240" t="s">
        <v>593</v>
      </c>
      <c r="AN321" s="249">
        <v>0</v>
      </c>
      <c r="AO321" s="249">
        <v>0</v>
      </c>
      <c r="AP321" s="256">
        <f t="shared" si="107"/>
        <v>0</v>
      </c>
      <c r="AQ321" s="257">
        <f t="shared" si="108"/>
        <v>0</v>
      </c>
      <c r="AR321">
        <f t="shared" si="124"/>
        <v>7</v>
      </c>
    </row>
    <row r="322" hidden="1" spans="1:44">
      <c r="A322" s="220">
        <v>2040107</v>
      </c>
      <c r="B322" s="220" t="s">
        <v>597</v>
      </c>
      <c r="C322" s="216">
        <f t="shared" si="109"/>
        <v>0</v>
      </c>
      <c r="D322" s="221">
        <v>0</v>
      </c>
      <c r="E322" s="222">
        <v>0</v>
      </c>
      <c r="F322" s="223">
        <v>0</v>
      </c>
      <c r="G322" s="219">
        <f t="shared" si="110"/>
        <v>0</v>
      </c>
      <c r="H322" s="219">
        <f t="shared" si="111"/>
        <v>0</v>
      </c>
      <c r="I322" s="219">
        <f t="shared" si="112"/>
        <v>0</v>
      </c>
      <c r="J322" s="231">
        <f t="shared" si="113"/>
        <v>7</v>
      </c>
      <c r="K322" s="43">
        <f t="shared" si="132"/>
        <v>0</v>
      </c>
      <c r="L322" s="43">
        <f t="shared" si="114"/>
        <v>7</v>
      </c>
      <c r="M322" s="228">
        <v>2040107</v>
      </c>
      <c r="N322" s="228" t="s">
        <v>598</v>
      </c>
      <c r="O322" s="233">
        <v>0</v>
      </c>
      <c r="P322">
        <f t="shared" si="115"/>
        <v>7</v>
      </c>
      <c r="Q322">
        <f t="shared" si="121"/>
        <v>0</v>
      </c>
      <c r="U322">
        <f t="shared" si="116"/>
        <v>0</v>
      </c>
      <c r="V322">
        <f t="shared" si="117"/>
        <v>0</v>
      </c>
      <c r="W322">
        <f t="shared" si="122"/>
        <v>0</v>
      </c>
      <c r="Y322">
        <f t="shared" si="118"/>
        <v>0</v>
      </c>
      <c r="AB322" s="228">
        <v>2040505</v>
      </c>
      <c r="AC322">
        <f t="shared" si="119"/>
        <v>0</v>
      </c>
      <c r="AD322">
        <f t="shared" si="120"/>
        <v>0</v>
      </c>
      <c r="AE322">
        <f t="shared" si="123"/>
        <v>0</v>
      </c>
      <c r="AG322" s="237">
        <v>2040105</v>
      </c>
      <c r="AH322" s="247" t="s">
        <v>594</v>
      </c>
      <c r="AI322" s="233">
        <v>0</v>
      </c>
      <c r="AJ322" s="248">
        <f t="shared" si="125"/>
        <v>0</v>
      </c>
      <c r="AK322" s="246">
        <f t="shared" si="126"/>
        <v>0</v>
      </c>
      <c r="AL322" s="240">
        <v>2040106</v>
      </c>
      <c r="AM322" s="240" t="s">
        <v>595</v>
      </c>
      <c r="AN322" s="249">
        <v>0</v>
      </c>
      <c r="AO322" s="249">
        <v>0</v>
      </c>
      <c r="AP322" s="256">
        <f t="shared" si="107"/>
        <v>0</v>
      </c>
      <c r="AQ322" s="257">
        <f t="shared" si="108"/>
        <v>0</v>
      </c>
      <c r="AR322">
        <f t="shared" si="124"/>
        <v>7</v>
      </c>
    </row>
    <row r="323" hidden="1" spans="1:44">
      <c r="A323" s="220">
        <v>2040108</v>
      </c>
      <c r="B323" s="220" t="s">
        <v>599</v>
      </c>
      <c r="C323" s="216">
        <f t="shared" si="109"/>
        <v>0</v>
      </c>
      <c r="D323" s="221">
        <v>0</v>
      </c>
      <c r="E323" s="222">
        <v>0</v>
      </c>
      <c r="F323" s="223">
        <v>0</v>
      </c>
      <c r="G323" s="219">
        <f t="shared" si="110"/>
        <v>0</v>
      </c>
      <c r="H323" s="219">
        <f t="shared" si="111"/>
        <v>0</v>
      </c>
      <c r="I323" s="219">
        <f t="shared" si="112"/>
        <v>0</v>
      </c>
      <c r="J323" s="231">
        <f t="shared" si="113"/>
        <v>7</v>
      </c>
      <c r="K323" s="43">
        <f t="shared" si="132"/>
        <v>0</v>
      </c>
      <c r="L323" s="43">
        <f t="shared" si="114"/>
        <v>7</v>
      </c>
      <c r="M323" s="228">
        <v>2040108</v>
      </c>
      <c r="N323" s="228" t="s">
        <v>600</v>
      </c>
      <c r="O323" s="233">
        <v>0</v>
      </c>
      <c r="P323">
        <f t="shared" si="115"/>
        <v>7</v>
      </c>
      <c r="Q323">
        <f t="shared" si="121"/>
        <v>0</v>
      </c>
      <c r="U323">
        <f t="shared" si="116"/>
        <v>0</v>
      </c>
      <c r="V323">
        <f t="shared" si="117"/>
        <v>0</v>
      </c>
      <c r="W323">
        <f t="shared" si="122"/>
        <v>0</v>
      </c>
      <c r="Y323">
        <f t="shared" si="118"/>
        <v>0</v>
      </c>
      <c r="AB323" s="228">
        <v>2040506</v>
      </c>
      <c r="AC323">
        <f t="shared" si="119"/>
        <v>76</v>
      </c>
      <c r="AD323">
        <f t="shared" si="120"/>
        <v>76</v>
      </c>
      <c r="AE323">
        <f t="shared" si="123"/>
        <v>0</v>
      </c>
      <c r="AG323" s="237">
        <v>2040106</v>
      </c>
      <c r="AH323" s="247" t="s">
        <v>596</v>
      </c>
      <c r="AI323" s="233">
        <v>0</v>
      </c>
      <c r="AJ323" s="248">
        <f t="shared" si="125"/>
        <v>0</v>
      </c>
      <c r="AK323" s="246">
        <f t="shared" si="126"/>
        <v>0</v>
      </c>
      <c r="AL323" s="240">
        <v>2040107</v>
      </c>
      <c r="AM323" s="240" t="s">
        <v>597</v>
      </c>
      <c r="AN323" s="249">
        <v>0</v>
      </c>
      <c r="AO323" s="249">
        <v>0</v>
      </c>
      <c r="AP323" s="256">
        <f t="shared" si="107"/>
        <v>0</v>
      </c>
      <c r="AQ323" s="257">
        <f t="shared" si="108"/>
        <v>0</v>
      </c>
      <c r="AR323">
        <f t="shared" si="124"/>
        <v>7</v>
      </c>
    </row>
    <row r="324" hidden="1" spans="1:44">
      <c r="A324" s="220">
        <v>2040199</v>
      </c>
      <c r="B324" s="220" t="s">
        <v>601</v>
      </c>
      <c r="C324" s="216">
        <f t="shared" si="109"/>
        <v>0</v>
      </c>
      <c r="D324" s="221">
        <v>0</v>
      </c>
      <c r="E324" s="222">
        <v>0</v>
      </c>
      <c r="F324" s="223">
        <v>0</v>
      </c>
      <c r="G324" s="219">
        <f t="shared" si="110"/>
        <v>0</v>
      </c>
      <c r="H324" s="219">
        <f t="shared" si="111"/>
        <v>0</v>
      </c>
      <c r="I324" s="219">
        <f t="shared" si="112"/>
        <v>0</v>
      </c>
      <c r="J324" s="231">
        <f t="shared" si="113"/>
        <v>7</v>
      </c>
      <c r="K324" s="43">
        <f t="shared" si="132"/>
        <v>0</v>
      </c>
      <c r="L324" s="43">
        <f t="shared" si="114"/>
        <v>7</v>
      </c>
      <c r="M324" s="228">
        <v>2040199</v>
      </c>
      <c r="N324" s="228" t="s">
        <v>602</v>
      </c>
      <c r="O324" s="233">
        <v>0</v>
      </c>
      <c r="P324">
        <f t="shared" si="115"/>
        <v>7</v>
      </c>
      <c r="Q324">
        <f t="shared" si="121"/>
        <v>0</v>
      </c>
      <c r="U324">
        <f t="shared" si="116"/>
        <v>0</v>
      </c>
      <c r="V324">
        <f t="shared" si="117"/>
        <v>0</v>
      </c>
      <c r="W324">
        <f t="shared" si="122"/>
        <v>0</v>
      </c>
      <c r="Y324">
        <f t="shared" si="118"/>
        <v>0</v>
      </c>
      <c r="AB324" s="228">
        <v>2040550</v>
      </c>
      <c r="AC324">
        <f t="shared" si="119"/>
        <v>0</v>
      </c>
      <c r="AD324">
        <f t="shared" si="120"/>
        <v>0</v>
      </c>
      <c r="AE324">
        <f t="shared" si="123"/>
        <v>0</v>
      </c>
      <c r="AG324" s="237">
        <v>2040107</v>
      </c>
      <c r="AH324" s="247" t="s">
        <v>598</v>
      </c>
      <c r="AI324" s="233">
        <v>0</v>
      </c>
      <c r="AJ324" s="248">
        <f t="shared" si="125"/>
        <v>0</v>
      </c>
      <c r="AK324" s="246">
        <f t="shared" si="126"/>
        <v>0</v>
      </c>
      <c r="AL324" s="240">
        <v>2040108</v>
      </c>
      <c r="AM324" s="240" t="s">
        <v>599</v>
      </c>
      <c r="AN324" s="249">
        <v>0</v>
      </c>
      <c r="AO324" s="249">
        <v>0</v>
      </c>
      <c r="AP324" s="256">
        <f t="shared" si="107"/>
        <v>0</v>
      </c>
      <c r="AQ324" s="257">
        <f t="shared" si="108"/>
        <v>0</v>
      </c>
      <c r="AR324">
        <f t="shared" si="124"/>
        <v>7</v>
      </c>
    </row>
    <row r="325" hidden="1" customHeight="1" spans="1:44">
      <c r="A325" s="215">
        <v>20402</v>
      </c>
      <c r="B325" s="215" t="s">
        <v>603</v>
      </c>
      <c r="C325" s="216">
        <f t="shared" si="109"/>
        <v>11723</v>
      </c>
      <c r="D325" s="217">
        <v>9739</v>
      </c>
      <c r="E325" s="217">
        <v>11343</v>
      </c>
      <c r="F325" s="218">
        <v>13055</v>
      </c>
      <c r="G325" s="219">
        <f t="shared" si="110"/>
        <v>0.113622792800478</v>
      </c>
      <c r="H325" s="219">
        <f t="shared" si="111"/>
        <v>1.34048670294691</v>
      </c>
      <c r="I325" s="219">
        <f t="shared" si="112"/>
        <v>1.1509300890417</v>
      </c>
      <c r="J325" s="231">
        <f t="shared" si="113"/>
        <v>5</v>
      </c>
      <c r="K325" s="43">
        <f t="shared" si="132"/>
        <v>45860</v>
      </c>
      <c r="L325" s="43">
        <f t="shared" si="114"/>
        <v>5</v>
      </c>
      <c r="M325" s="228">
        <v>20402</v>
      </c>
      <c r="N325" s="229" t="s">
        <v>604</v>
      </c>
      <c r="O325" s="232">
        <f>SUM(O326:O346)</f>
        <v>13055</v>
      </c>
      <c r="P325">
        <f t="shared" si="115"/>
        <v>5</v>
      </c>
      <c r="Q325">
        <f t="shared" si="121"/>
        <v>204</v>
      </c>
      <c r="U325">
        <f t="shared" si="116"/>
        <v>0</v>
      </c>
      <c r="V325">
        <f t="shared" si="117"/>
        <v>0</v>
      </c>
      <c r="W325">
        <f t="shared" si="122"/>
        <v>0</v>
      </c>
      <c r="Y325">
        <f t="shared" si="118"/>
        <v>0</v>
      </c>
      <c r="AB325" s="228">
        <v>2040599</v>
      </c>
      <c r="AC325">
        <f t="shared" si="119"/>
        <v>21</v>
      </c>
      <c r="AD325">
        <f t="shared" si="120"/>
        <v>21</v>
      </c>
      <c r="AE325">
        <f t="shared" si="123"/>
        <v>0</v>
      </c>
      <c r="AG325" s="237">
        <v>2040108</v>
      </c>
      <c r="AH325" s="247" t="s">
        <v>600</v>
      </c>
      <c r="AI325" s="233">
        <v>0</v>
      </c>
      <c r="AJ325" s="248">
        <f t="shared" si="125"/>
        <v>0</v>
      </c>
      <c r="AK325" s="246">
        <f t="shared" si="126"/>
        <v>0</v>
      </c>
      <c r="AL325" s="240">
        <v>2040199</v>
      </c>
      <c r="AM325" s="240" t="s">
        <v>601</v>
      </c>
      <c r="AN325" s="249">
        <v>0</v>
      </c>
      <c r="AO325" s="249">
        <v>0</v>
      </c>
      <c r="AP325" s="256">
        <f t="shared" si="107"/>
        <v>0</v>
      </c>
      <c r="AQ325" s="257">
        <f t="shared" si="108"/>
        <v>0</v>
      </c>
      <c r="AR325">
        <f t="shared" si="124"/>
        <v>7</v>
      </c>
    </row>
    <row r="326" customHeight="1" spans="1:44">
      <c r="A326" s="215">
        <v>2040201</v>
      </c>
      <c r="B326" s="215" t="s">
        <v>194</v>
      </c>
      <c r="C326" s="216">
        <f t="shared" si="109"/>
        <v>6745</v>
      </c>
      <c r="D326" s="217">
        <v>7269</v>
      </c>
      <c r="E326" s="217">
        <v>8446</v>
      </c>
      <c r="F326" s="218">
        <v>8415</v>
      </c>
      <c r="G326" s="219">
        <f t="shared" si="110"/>
        <v>0.24759080800593</v>
      </c>
      <c r="H326" s="219">
        <f t="shared" si="111"/>
        <v>1.15765579859678</v>
      </c>
      <c r="I326" s="219">
        <f t="shared" si="112"/>
        <v>0.99632962349041</v>
      </c>
      <c r="J326" s="231">
        <f t="shared" si="113"/>
        <v>7</v>
      </c>
      <c r="K326" s="43">
        <f t="shared" ref="K326:K347" si="133">SUM(C326:F326)</f>
        <v>30875</v>
      </c>
      <c r="L326" s="43">
        <f t="shared" si="114"/>
        <v>7</v>
      </c>
      <c r="M326" s="228">
        <v>2040201</v>
      </c>
      <c r="N326" s="228" t="s">
        <v>195</v>
      </c>
      <c r="O326" s="233">
        <v>8415</v>
      </c>
      <c r="P326">
        <f t="shared" si="115"/>
        <v>7</v>
      </c>
      <c r="Q326">
        <f t="shared" si="121"/>
        <v>0</v>
      </c>
      <c r="U326">
        <f t="shared" si="116"/>
        <v>0</v>
      </c>
      <c r="V326">
        <f t="shared" si="117"/>
        <v>0</v>
      </c>
      <c r="W326">
        <f t="shared" si="122"/>
        <v>0</v>
      </c>
      <c r="Y326">
        <f t="shared" si="118"/>
        <v>0</v>
      </c>
      <c r="AB326" s="228">
        <v>2040601</v>
      </c>
      <c r="AC326">
        <f t="shared" si="119"/>
        <v>666</v>
      </c>
      <c r="AD326">
        <f t="shared" si="120"/>
        <v>666</v>
      </c>
      <c r="AE326">
        <f t="shared" si="123"/>
        <v>0</v>
      </c>
      <c r="AG326" s="237">
        <v>2040199</v>
      </c>
      <c r="AH326" s="247" t="s">
        <v>602</v>
      </c>
      <c r="AI326" s="233">
        <v>0</v>
      </c>
      <c r="AJ326" s="248">
        <f t="shared" si="125"/>
        <v>0</v>
      </c>
      <c r="AK326" s="246">
        <f t="shared" si="126"/>
        <v>0</v>
      </c>
      <c r="AL326" s="240">
        <v>20402</v>
      </c>
      <c r="AM326" s="241" t="s">
        <v>603</v>
      </c>
      <c r="AN326" s="242">
        <v>9739</v>
      </c>
      <c r="AO326" s="242">
        <v>11343</v>
      </c>
      <c r="AP326" s="256">
        <f t="shared" ref="AP326:AP389" si="134">AO326-AN326</f>
        <v>1604</v>
      </c>
      <c r="AQ326" s="257">
        <f t="shared" ref="AQ326:AQ389" si="135">IF(AN326&lt;&gt;0,AP326/AN326,)</f>
        <v>0.16469863435671</v>
      </c>
      <c r="AR326">
        <f t="shared" si="124"/>
        <v>5</v>
      </c>
    </row>
    <row r="327" customHeight="1" spans="1:44">
      <c r="A327" s="215">
        <v>2040202</v>
      </c>
      <c r="B327" s="215" t="s">
        <v>196</v>
      </c>
      <c r="C327" s="216">
        <f t="shared" ref="C327:C390" si="136">SUMIF(AG:AG,A327,AI:AI)</f>
        <v>1104</v>
      </c>
      <c r="D327" s="217">
        <v>155</v>
      </c>
      <c r="E327" s="217">
        <v>458</v>
      </c>
      <c r="F327" s="218">
        <v>672</v>
      </c>
      <c r="G327" s="219">
        <f t="shared" ref="G327:G390" si="137">IF(F327&lt;&gt;0,F327/C327-1,)</f>
        <v>-0.391304347826087</v>
      </c>
      <c r="H327" s="219">
        <f t="shared" ref="H327:H390" si="138">IF(F327&lt;&gt;0,F327/D327,)</f>
        <v>4.33548387096774</v>
      </c>
      <c r="I327" s="219">
        <f t="shared" ref="I327:I390" si="139">IF(F327&lt;&gt;0,F327/E327,)</f>
        <v>1.46724890829694</v>
      </c>
      <c r="J327" s="231">
        <f t="shared" ref="J327:J390" si="140">LEN(A327)</f>
        <v>7</v>
      </c>
      <c r="K327" s="43">
        <f t="shared" si="133"/>
        <v>2389</v>
      </c>
      <c r="L327" s="43">
        <f t="shared" ref="L327:L390" si="141">LEN(A327)</f>
        <v>7</v>
      </c>
      <c r="M327" s="228">
        <v>2040202</v>
      </c>
      <c r="N327" s="228" t="s">
        <v>197</v>
      </c>
      <c r="O327" s="233">
        <v>672</v>
      </c>
      <c r="P327">
        <f t="shared" ref="P327:P390" si="142">LEN(M327)</f>
        <v>7</v>
      </c>
      <c r="Q327">
        <f t="shared" si="121"/>
        <v>0</v>
      </c>
      <c r="U327">
        <f t="shared" ref="U327:U390" si="143">SUMIF(A:A,T327,F:F)</f>
        <v>0</v>
      </c>
      <c r="V327">
        <f t="shared" ref="V327:V390" si="144">SUMIF(M:M,T327,O:O)</f>
        <v>0</v>
      </c>
      <c r="W327">
        <f t="shared" si="122"/>
        <v>0</v>
      </c>
      <c r="Y327">
        <f t="shared" ref="Y327:Y390" si="145">SUMIF(A:A,X327,F:F)</f>
        <v>0</v>
      </c>
      <c r="AB327" s="228">
        <v>2040602</v>
      </c>
      <c r="AC327">
        <f t="shared" ref="AC327:AC390" si="146">SUMIF(A:A,AB327,F:F)</f>
        <v>0</v>
      </c>
      <c r="AD327">
        <f t="shared" ref="AD327:AD390" si="147">SUMIF(M:M,AB327,O:O)</f>
        <v>0</v>
      </c>
      <c r="AE327">
        <f t="shared" si="123"/>
        <v>0</v>
      </c>
      <c r="AG327" s="237">
        <v>20402</v>
      </c>
      <c r="AH327" s="238" t="s">
        <v>604</v>
      </c>
      <c r="AI327" s="232">
        <f>SUM(AI328:AI348)</f>
        <v>11723</v>
      </c>
      <c r="AJ327" s="239">
        <f t="shared" si="125"/>
        <v>11723</v>
      </c>
      <c r="AK327" s="246">
        <f t="shared" si="126"/>
        <v>0</v>
      </c>
      <c r="AL327" s="240">
        <v>2040201</v>
      </c>
      <c r="AM327" s="241" t="s">
        <v>194</v>
      </c>
      <c r="AN327" s="242">
        <v>7269</v>
      </c>
      <c r="AO327" s="242">
        <v>8446</v>
      </c>
      <c r="AP327" s="256">
        <f t="shared" si="134"/>
        <v>1177</v>
      </c>
      <c r="AQ327" s="257">
        <f t="shared" si="135"/>
        <v>0.161920484248177</v>
      </c>
      <c r="AR327">
        <f t="shared" si="124"/>
        <v>7</v>
      </c>
    </row>
    <row r="328" hidden="1" spans="1:44">
      <c r="A328" s="215">
        <v>2040203</v>
      </c>
      <c r="B328" s="215" t="s">
        <v>198</v>
      </c>
      <c r="C328" s="216">
        <f t="shared" si="136"/>
        <v>0</v>
      </c>
      <c r="D328" s="222">
        <v>0</v>
      </c>
      <c r="E328" s="222">
        <v>0</v>
      </c>
      <c r="F328" s="223">
        <v>0</v>
      </c>
      <c r="G328" s="219">
        <f t="shared" si="137"/>
        <v>0</v>
      </c>
      <c r="H328" s="219">
        <f t="shared" si="138"/>
        <v>0</v>
      </c>
      <c r="I328" s="219">
        <f t="shared" si="139"/>
        <v>0</v>
      </c>
      <c r="J328" s="231">
        <f t="shared" si="140"/>
        <v>7</v>
      </c>
      <c r="K328" s="43">
        <f t="shared" si="133"/>
        <v>0</v>
      </c>
      <c r="L328" s="43">
        <f t="shared" si="141"/>
        <v>7</v>
      </c>
      <c r="M328" s="228">
        <v>2040203</v>
      </c>
      <c r="N328" s="228" t="s">
        <v>199</v>
      </c>
      <c r="O328" s="233">
        <v>0</v>
      </c>
      <c r="P328">
        <f t="shared" si="142"/>
        <v>7</v>
      </c>
      <c r="Q328">
        <f t="shared" ref="Q328:Q391" si="148">IF(LEN(A328)=5,--LEFT(A328,3),)</f>
        <v>0</v>
      </c>
      <c r="U328">
        <f t="shared" si="143"/>
        <v>0</v>
      </c>
      <c r="V328">
        <f t="shared" si="144"/>
        <v>0</v>
      </c>
      <c r="W328">
        <f t="shared" ref="W328:W391" si="149">U328-V328</f>
        <v>0</v>
      </c>
      <c r="Y328">
        <f t="shared" si="145"/>
        <v>0</v>
      </c>
      <c r="AB328" s="228">
        <v>2040603</v>
      </c>
      <c r="AC328">
        <f t="shared" si="146"/>
        <v>0</v>
      </c>
      <c r="AD328">
        <f t="shared" si="147"/>
        <v>0</v>
      </c>
      <c r="AE328">
        <f t="shared" ref="AE328:AE391" si="150">AC328-AD328</f>
        <v>0</v>
      </c>
      <c r="AG328" s="237">
        <v>2040201</v>
      </c>
      <c r="AH328" s="247" t="s">
        <v>195</v>
      </c>
      <c r="AI328" s="233">
        <v>6745</v>
      </c>
      <c r="AJ328" s="248">
        <f t="shared" si="125"/>
        <v>6745</v>
      </c>
      <c r="AK328" s="246">
        <f t="shared" si="126"/>
        <v>0</v>
      </c>
      <c r="AL328" s="240">
        <v>2040202</v>
      </c>
      <c r="AM328" s="241" t="s">
        <v>196</v>
      </c>
      <c r="AN328" s="242">
        <v>155</v>
      </c>
      <c r="AO328" s="242">
        <v>458</v>
      </c>
      <c r="AP328" s="256">
        <f t="shared" si="134"/>
        <v>303</v>
      </c>
      <c r="AQ328" s="257">
        <f t="shared" si="135"/>
        <v>1.95483870967742</v>
      </c>
      <c r="AR328">
        <f t="shared" ref="AR328:AR391" si="151">LEN(AL328)</f>
        <v>7</v>
      </c>
    </row>
    <row r="329" customHeight="1" spans="1:44">
      <c r="A329" s="220">
        <v>2040204</v>
      </c>
      <c r="B329" s="220" t="s">
        <v>605</v>
      </c>
      <c r="C329" s="216">
        <f t="shared" si="136"/>
        <v>666</v>
      </c>
      <c r="D329" s="224">
        <v>0</v>
      </c>
      <c r="E329" s="217">
        <v>125</v>
      </c>
      <c r="F329" s="218">
        <v>560</v>
      </c>
      <c r="G329" s="219">
        <f t="shared" si="137"/>
        <v>-0.159159159159159</v>
      </c>
      <c r="H329" s="219"/>
      <c r="I329" s="219">
        <f t="shared" si="139"/>
        <v>4.48</v>
      </c>
      <c r="J329" s="231">
        <f t="shared" si="140"/>
        <v>7</v>
      </c>
      <c r="K329" s="43">
        <f t="shared" si="133"/>
        <v>1351</v>
      </c>
      <c r="L329" s="43">
        <f t="shared" si="141"/>
        <v>7</v>
      </c>
      <c r="M329" s="228">
        <v>2040204</v>
      </c>
      <c r="N329" s="228" t="s">
        <v>606</v>
      </c>
      <c r="O329" s="233">
        <v>560</v>
      </c>
      <c r="P329">
        <f t="shared" si="142"/>
        <v>7</v>
      </c>
      <c r="Q329">
        <f t="shared" si="148"/>
        <v>0</v>
      </c>
      <c r="U329">
        <f t="shared" si="143"/>
        <v>0</v>
      </c>
      <c r="V329">
        <f t="shared" si="144"/>
        <v>0</v>
      </c>
      <c r="W329">
        <f t="shared" si="149"/>
        <v>0</v>
      </c>
      <c r="Y329">
        <f t="shared" si="145"/>
        <v>0</v>
      </c>
      <c r="AB329" s="228">
        <v>2040604</v>
      </c>
      <c r="AC329">
        <f t="shared" si="146"/>
        <v>-3</v>
      </c>
      <c r="AD329">
        <f t="shared" si="147"/>
        <v>-3</v>
      </c>
      <c r="AE329">
        <f t="shared" si="150"/>
        <v>0</v>
      </c>
      <c r="AG329" s="237">
        <v>2040202</v>
      </c>
      <c r="AH329" s="247" t="s">
        <v>197</v>
      </c>
      <c r="AI329" s="233">
        <v>1104</v>
      </c>
      <c r="AJ329" s="248">
        <f t="shared" ref="AJ329:AJ392" si="152">SUMIF(A:A,AG329,C:C)</f>
        <v>1104</v>
      </c>
      <c r="AK329" s="246">
        <f t="shared" ref="AK329:AK392" si="153">AI329-AJ329</f>
        <v>0</v>
      </c>
      <c r="AL329" s="240">
        <v>2040203</v>
      </c>
      <c r="AM329" s="240" t="s">
        <v>198</v>
      </c>
      <c r="AN329" s="249">
        <v>0</v>
      </c>
      <c r="AO329" s="249">
        <v>0</v>
      </c>
      <c r="AP329" s="256">
        <f t="shared" si="134"/>
        <v>0</v>
      </c>
      <c r="AQ329" s="257">
        <f t="shared" si="135"/>
        <v>0</v>
      </c>
      <c r="AR329">
        <f t="shared" si="151"/>
        <v>7</v>
      </c>
    </row>
    <row r="330" customHeight="1" spans="1:44">
      <c r="A330" s="215">
        <v>2040205</v>
      </c>
      <c r="B330" s="215" t="s">
        <v>607</v>
      </c>
      <c r="C330" s="216">
        <f t="shared" si="136"/>
        <v>62</v>
      </c>
      <c r="D330" s="217">
        <v>0</v>
      </c>
      <c r="E330" s="217">
        <v>5</v>
      </c>
      <c r="F330" s="218">
        <v>59</v>
      </c>
      <c r="G330" s="219">
        <f t="shared" si="137"/>
        <v>-0.0483870967741935</v>
      </c>
      <c r="H330" s="219"/>
      <c r="I330" s="219">
        <f t="shared" si="139"/>
        <v>11.8</v>
      </c>
      <c r="J330" s="231">
        <f t="shared" si="140"/>
        <v>7</v>
      </c>
      <c r="K330" s="43">
        <f t="shared" si="133"/>
        <v>126</v>
      </c>
      <c r="L330" s="43">
        <f t="shared" si="141"/>
        <v>7</v>
      </c>
      <c r="M330" s="228">
        <v>2040205</v>
      </c>
      <c r="N330" s="228" t="s">
        <v>608</v>
      </c>
      <c r="O330" s="233">
        <v>59</v>
      </c>
      <c r="P330">
        <f t="shared" si="142"/>
        <v>7</v>
      </c>
      <c r="Q330">
        <f t="shared" si="148"/>
        <v>0</v>
      </c>
      <c r="U330">
        <f t="shared" si="143"/>
        <v>0</v>
      </c>
      <c r="V330">
        <f t="shared" si="144"/>
        <v>0</v>
      </c>
      <c r="W330">
        <f t="shared" si="149"/>
        <v>0</v>
      </c>
      <c r="Y330">
        <f t="shared" si="145"/>
        <v>0</v>
      </c>
      <c r="AB330" s="228">
        <v>2040605</v>
      </c>
      <c r="AC330">
        <f t="shared" si="146"/>
        <v>20</v>
      </c>
      <c r="AD330">
        <f t="shared" si="147"/>
        <v>20</v>
      </c>
      <c r="AE330">
        <f t="shared" si="150"/>
        <v>0</v>
      </c>
      <c r="AG330" s="237">
        <v>2040203</v>
      </c>
      <c r="AH330" s="247" t="s">
        <v>199</v>
      </c>
      <c r="AI330" s="233">
        <v>0</v>
      </c>
      <c r="AJ330" s="248">
        <f t="shared" si="152"/>
        <v>0</v>
      </c>
      <c r="AK330" s="246">
        <f t="shared" si="153"/>
        <v>0</v>
      </c>
      <c r="AL330" s="240">
        <v>2040204</v>
      </c>
      <c r="AM330" s="241" t="s">
        <v>605</v>
      </c>
      <c r="AN330" s="242">
        <v>0</v>
      </c>
      <c r="AO330" s="242">
        <v>125</v>
      </c>
      <c r="AP330" s="256">
        <f t="shared" si="134"/>
        <v>125</v>
      </c>
      <c r="AQ330" s="257">
        <f t="shared" si="135"/>
        <v>0</v>
      </c>
      <c r="AR330">
        <f t="shared" si="151"/>
        <v>7</v>
      </c>
    </row>
    <row r="331" customHeight="1" spans="1:44">
      <c r="A331" s="215">
        <v>2040206</v>
      </c>
      <c r="B331" s="215" t="s">
        <v>609</v>
      </c>
      <c r="C331" s="216">
        <f t="shared" si="136"/>
        <v>100</v>
      </c>
      <c r="D331" s="217">
        <v>0</v>
      </c>
      <c r="E331" s="217">
        <v>82</v>
      </c>
      <c r="F331" s="218">
        <v>185</v>
      </c>
      <c r="G331" s="219">
        <f t="shared" si="137"/>
        <v>0.85</v>
      </c>
      <c r="H331" s="219"/>
      <c r="I331" s="219">
        <f t="shared" si="139"/>
        <v>2.25609756097561</v>
      </c>
      <c r="J331" s="231">
        <f t="shared" si="140"/>
        <v>7</v>
      </c>
      <c r="K331" s="43">
        <f t="shared" si="133"/>
        <v>367</v>
      </c>
      <c r="L331" s="43">
        <f t="shared" si="141"/>
        <v>7</v>
      </c>
      <c r="M331" s="228">
        <v>2040206</v>
      </c>
      <c r="N331" s="228" t="s">
        <v>610</v>
      </c>
      <c r="O331" s="233">
        <v>185</v>
      </c>
      <c r="P331">
        <f t="shared" si="142"/>
        <v>7</v>
      </c>
      <c r="Q331">
        <f t="shared" si="148"/>
        <v>0</v>
      </c>
      <c r="U331">
        <f t="shared" si="143"/>
        <v>0</v>
      </c>
      <c r="V331">
        <f t="shared" si="144"/>
        <v>0</v>
      </c>
      <c r="W331">
        <f t="shared" si="149"/>
        <v>0</v>
      </c>
      <c r="Y331">
        <f t="shared" si="145"/>
        <v>0</v>
      </c>
      <c r="AB331" s="228">
        <v>2040606</v>
      </c>
      <c r="AC331">
        <f t="shared" si="146"/>
        <v>3</v>
      </c>
      <c r="AD331">
        <f t="shared" si="147"/>
        <v>3</v>
      </c>
      <c r="AE331">
        <f t="shared" si="150"/>
        <v>0</v>
      </c>
      <c r="AG331" s="237">
        <v>2040204</v>
      </c>
      <c r="AH331" s="247" t="s">
        <v>606</v>
      </c>
      <c r="AI331" s="233">
        <v>666</v>
      </c>
      <c r="AJ331" s="248">
        <f t="shared" si="152"/>
        <v>666</v>
      </c>
      <c r="AK331" s="246">
        <f t="shared" si="153"/>
        <v>0</v>
      </c>
      <c r="AL331" s="240">
        <v>2040205</v>
      </c>
      <c r="AM331" s="241" t="s">
        <v>607</v>
      </c>
      <c r="AN331" s="242">
        <v>0</v>
      </c>
      <c r="AO331" s="242">
        <v>5</v>
      </c>
      <c r="AP331" s="256">
        <f t="shared" si="134"/>
        <v>5</v>
      </c>
      <c r="AQ331" s="257">
        <f t="shared" si="135"/>
        <v>0</v>
      </c>
      <c r="AR331">
        <f t="shared" si="151"/>
        <v>7</v>
      </c>
    </row>
    <row r="332" customHeight="1" spans="1:44">
      <c r="A332" s="215">
        <v>2040207</v>
      </c>
      <c r="B332" s="215" t="s">
        <v>611</v>
      </c>
      <c r="C332" s="216">
        <f t="shared" si="136"/>
        <v>30</v>
      </c>
      <c r="D332" s="217">
        <v>0</v>
      </c>
      <c r="E332" s="217">
        <v>32</v>
      </c>
      <c r="F332" s="218">
        <v>80</v>
      </c>
      <c r="G332" s="219">
        <f t="shared" si="137"/>
        <v>1.66666666666667</v>
      </c>
      <c r="H332" s="219"/>
      <c r="I332" s="219">
        <f t="shared" si="139"/>
        <v>2.5</v>
      </c>
      <c r="J332" s="231">
        <f t="shared" si="140"/>
        <v>7</v>
      </c>
      <c r="K332" s="43">
        <f t="shared" si="133"/>
        <v>142</v>
      </c>
      <c r="L332" s="43">
        <f t="shared" si="141"/>
        <v>7</v>
      </c>
      <c r="M332" s="228">
        <v>2040207</v>
      </c>
      <c r="N332" s="228" t="s">
        <v>612</v>
      </c>
      <c r="O332" s="233">
        <v>80</v>
      </c>
      <c r="P332">
        <f t="shared" si="142"/>
        <v>7</v>
      </c>
      <c r="Q332">
        <f t="shared" si="148"/>
        <v>0</v>
      </c>
      <c r="U332">
        <f t="shared" si="143"/>
        <v>0</v>
      </c>
      <c r="V332">
        <f t="shared" si="144"/>
        <v>0</v>
      </c>
      <c r="W332">
        <f t="shared" si="149"/>
        <v>0</v>
      </c>
      <c r="Y332">
        <f t="shared" si="145"/>
        <v>0</v>
      </c>
      <c r="AB332" s="228">
        <v>2040607</v>
      </c>
      <c r="AC332">
        <f t="shared" si="146"/>
        <v>25</v>
      </c>
      <c r="AD332">
        <f t="shared" si="147"/>
        <v>25</v>
      </c>
      <c r="AE332">
        <f t="shared" si="150"/>
        <v>0</v>
      </c>
      <c r="AG332" s="237">
        <v>2040205</v>
      </c>
      <c r="AH332" s="247" t="s">
        <v>608</v>
      </c>
      <c r="AI332" s="233">
        <v>62</v>
      </c>
      <c r="AJ332" s="248">
        <f t="shared" si="152"/>
        <v>62</v>
      </c>
      <c r="AK332" s="246">
        <f t="shared" si="153"/>
        <v>0</v>
      </c>
      <c r="AL332" s="240">
        <v>2040206</v>
      </c>
      <c r="AM332" s="241" t="s">
        <v>609</v>
      </c>
      <c r="AN332" s="242">
        <v>0</v>
      </c>
      <c r="AO332" s="242">
        <v>82</v>
      </c>
      <c r="AP332" s="256">
        <f t="shared" si="134"/>
        <v>82</v>
      </c>
      <c r="AQ332" s="257">
        <f t="shared" si="135"/>
        <v>0</v>
      </c>
      <c r="AR332">
        <f t="shared" si="151"/>
        <v>7</v>
      </c>
    </row>
    <row r="333" customHeight="1" spans="1:44">
      <c r="A333" s="215">
        <v>2040208</v>
      </c>
      <c r="B333" s="215" t="s">
        <v>613</v>
      </c>
      <c r="C333" s="216">
        <f t="shared" si="136"/>
        <v>42</v>
      </c>
      <c r="D333" s="217">
        <v>15</v>
      </c>
      <c r="E333" s="217">
        <v>35</v>
      </c>
      <c r="F333" s="218">
        <v>58</v>
      </c>
      <c r="G333" s="219">
        <f t="shared" si="137"/>
        <v>0.380952380952381</v>
      </c>
      <c r="H333" s="219">
        <f t="shared" si="138"/>
        <v>3.86666666666667</v>
      </c>
      <c r="I333" s="219">
        <f t="shared" si="139"/>
        <v>1.65714285714286</v>
      </c>
      <c r="J333" s="231">
        <f t="shared" si="140"/>
        <v>7</v>
      </c>
      <c r="K333" s="43">
        <f t="shared" si="133"/>
        <v>150</v>
      </c>
      <c r="L333" s="43">
        <f t="shared" si="141"/>
        <v>7</v>
      </c>
      <c r="M333" s="228">
        <v>2040208</v>
      </c>
      <c r="N333" s="228" t="s">
        <v>614</v>
      </c>
      <c r="O333" s="233">
        <v>58</v>
      </c>
      <c r="P333">
        <f t="shared" si="142"/>
        <v>7</v>
      </c>
      <c r="Q333">
        <f t="shared" si="148"/>
        <v>0</v>
      </c>
      <c r="U333">
        <f t="shared" si="143"/>
        <v>0</v>
      </c>
      <c r="V333">
        <f t="shared" si="144"/>
        <v>0</v>
      </c>
      <c r="W333">
        <f t="shared" si="149"/>
        <v>0</v>
      </c>
      <c r="Y333">
        <f t="shared" si="145"/>
        <v>0</v>
      </c>
      <c r="AB333" s="228">
        <v>2040608</v>
      </c>
      <c r="AC333">
        <f t="shared" si="146"/>
        <v>0</v>
      </c>
      <c r="AD333">
        <f t="shared" si="147"/>
        <v>0</v>
      </c>
      <c r="AE333">
        <f t="shared" si="150"/>
        <v>0</v>
      </c>
      <c r="AG333" s="237">
        <v>2040206</v>
      </c>
      <c r="AH333" s="247" t="s">
        <v>610</v>
      </c>
      <c r="AI333" s="233">
        <v>100</v>
      </c>
      <c r="AJ333" s="248">
        <f t="shared" si="152"/>
        <v>100</v>
      </c>
      <c r="AK333" s="246">
        <f t="shared" si="153"/>
        <v>0</v>
      </c>
      <c r="AL333" s="240">
        <v>2040207</v>
      </c>
      <c r="AM333" s="241" t="s">
        <v>611</v>
      </c>
      <c r="AN333" s="242">
        <v>0</v>
      </c>
      <c r="AO333" s="242">
        <v>32</v>
      </c>
      <c r="AP333" s="256">
        <f t="shared" si="134"/>
        <v>32</v>
      </c>
      <c r="AQ333" s="257">
        <f t="shared" si="135"/>
        <v>0</v>
      </c>
      <c r="AR333">
        <f t="shared" si="151"/>
        <v>7</v>
      </c>
    </row>
    <row r="334" hidden="1" spans="1:44">
      <c r="A334" s="215">
        <v>2040209</v>
      </c>
      <c r="B334" s="215" t="s">
        <v>615</v>
      </c>
      <c r="C334" s="216">
        <f t="shared" si="136"/>
        <v>0</v>
      </c>
      <c r="D334" s="222">
        <v>0</v>
      </c>
      <c r="E334" s="222">
        <v>0</v>
      </c>
      <c r="F334" s="223">
        <v>0</v>
      </c>
      <c r="G334" s="219">
        <f t="shared" si="137"/>
        <v>0</v>
      </c>
      <c r="H334" s="219">
        <f t="shared" si="138"/>
        <v>0</v>
      </c>
      <c r="I334" s="219">
        <f t="shared" si="139"/>
        <v>0</v>
      </c>
      <c r="J334" s="231">
        <f t="shared" si="140"/>
        <v>7</v>
      </c>
      <c r="K334" s="43">
        <f t="shared" si="133"/>
        <v>0</v>
      </c>
      <c r="L334" s="43">
        <f t="shared" si="141"/>
        <v>7</v>
      </c>
      <c r="M334" s="228">
        <v>2040209</v>
      </c>
      <c r="N334" s="228" t="s">
        <v>616</v>
      </c>
      <c r="O334" s="233">
        <v>0</v>
      </c>
      <c r="P334">
        <f t="shared" si="142"/>
        <v>7</v>
      </c>
      <c r="Q334">
        <f t="shared" si="148"/>
        <v>0</v>
      </c>
      <c r="U334">
        <f t="shared" si="143"/>
        <v>0</v>
      </c>
      <c r="V334">
        <f t="shared" si="144"/>
        <v>0</v>
      </c>
      <c r="W334">
        <f t="shared" si="149"/>
        <v>0</v>
      </c>
      <c r="Y334">
        <f t="shared" si="145"/>
        <v>0</v>
      </c>
      <c r="AB334" s="228">
        <v>2040609</v>
      </c>
      <c r="AC334">
        <f t="shared" si="146"/>
        <v>0</v>
      </c>
      <c r="AD334">
        <f t="shared" si="147"/>
        <v>0</v>
      </c>
      <c r="AE334">
        <f t="shared" si="150"/>
        <v>0</v>
      </c>
      <c r="AG334" s="237">
        <v>2040207</v>
      </c>
      <c r="AH334" s="247" t="s">
        <v>612</v>
      </c>
      <c r="AI334" s="233">
        <v>30</v>
      </c>
      <c r="AJ334" s="248">
        <f t="shared" si="152"/>
        <v>30</v>
      </c>
      <c r="AK334" s="246">
        <f t="shared" si="153"/>
        <v>0</v>
      </c>
      <c r="AL334" s="240">
        <v>2040208</v>
      </c>
      <c r="AM334" s="241" t="s">
        <v>613</v>
      </c>
      <c r="AN334" s="242">
        <v>15</v>
      </c>
      <c r="AO334" s="242">
        <v>35</v>
      </c>
      <c r="AP334" s="256">
        <f t="shared" si="134"/>
        <v>20</v>
      </c>
      <c r="AQ334" s="257">
        <f t="shared" si="135"/>
        <v>1.33333333333333</v>
      </c>
      <c r="AR334">
        <f t="shared" si="151"/>
        <v>7</v>
      </c>
    </row>
    <row r="335" hidden="1" spans="1:44">
      <c r="A335" s="220">
        <v>2040210</v>
      </c>
      <c r="B335" s="220" t="s">
        <v>617</v>
      </c>
      <c r="C335" s="216">
        <f t="shared" si="136"/>
        <v>0</v>
      </c>
      <c r="D335" s="221">
        <v>0</v>
      </c>
      <c r="E335" s="222">
        <v>0</v>
      </c>
      <c r="F335" s="223">
        <v>0</v>
      </c>
      <c r="G335" s="219">
        <f t="shared" si="137"/>
        <v>0</v>
      </c>
      <c r="H335" s="219">
        <f t="shared" si="138"/>
        <v>0</v>
      </c>
      <c r="I335" s="219">
        <f t="shared" si="139"/>
        <v>0</v>
      </c>
      <c r="J335" s="231">
        <f t="shared" si="140"/>
        <v>7</v>
      </c>
      <c r="K335" s="43">
        <f t="shared" si="133"/>
        <v>0</v>
      </c>
      <c r="L335" s="43">
        <f t="shared" si="141"/>
        <v>7</v>
      </c>
      <c r="M335" s="228">
        <v>2040210</v>
      </c>
      <c r="N335" s="228" t="s">
        <v>618</v>
      </c>
      <c r="O335" s="233">
        <v>0</v>
      </c>
      <c r="P335">
        <f t="shared" si="142"/>
        <v>7</v>
      </c>
      <c r="Q335">
        <f t="shared" si="148"/>
        <v>0</v>
      </c>
      <c r="U335">
        <f t="shared" si="143"/>
        <v>0</v>
      </c>
      <c r="V335">
        <f t="shared" si="144"/>
        <v>0</v>
      </c>
      <c r="W335">
        <f t="shared" si="149"/>
        <v>0</v>
      </c>
      <c r="Y335">
        <f t="shared" si="145"/>
        <v>0</v>
      </c>
      <c r="AB335" s="228">
        <v>2040610</v>
      </c>
      <c r="AC335">
        <f t="shared" si="146"/>
        <v>0</v>
      </c>
      <c r="AD335">
        <f t="shared" si="147"/>
        <v>0</v>
      </c>
      <c r="AE335">
        <f t="shared" si="150"/>
        <v>0</v>
      </c>
      <c r="AG335" s="237">
        <v>2040208</v>
      </c>
      <c r="AH335" s="247" t="s">
        <v>614</v>
      </c>
      <c r="AI335" s="233">
        <v>42</v>
      </c>
      <c r="AJ335" s="248">
        <f t="shared" si="152"/>
        <v>42</v>
      </c>
      <c r="AK335" s="246">
        <f t="shared" si="153"/>
        <v>0</v>
      </c>
      <c r="AL335" s="240">
        <v>2040209</v>
      </c>
      <c r="AM335" s="240" t="s">
        <v>615</v>
      </c>
      <c r="AN335" s="249">
        <v>0</v>
      </c>
      <c r="AO335" s="249">
        <v>0</v>
      </c>
      <c r="AP335" s="256">
        <f t="shared" si="134"/>
        <v>0</v>
      </c>
      <c r="AQ335" s="257">
        <f t="shared" si="135"/>
        <v>0</v>
      </c>
      <c r="AR335">
        <f t="shared" si="151"/>
        <v>7</v>
      </c>
    </row>
    <row r="336" customHeight="1" spans="1:44">
      <c r="A336" s="220">
        <v>2040211</v>
      </c>
      <c r="B336" s="220" t="s">
        <v>619</v>
      </c>
      <c r="C336" s="216">
        <f t="shared" si="136"/>
        <v>1200</v>
      </c>
      <c r="D336" s="224">
        <v>974</v>
      </c>
      <c r="E336" s="217">
        <v>952</v>
      </c>
      <c r="F336" s="218">
        <v>871</v>
      </c>
      <c r="G336" s="219">
        <f t="shared" si="137"/>
        <v>-0.274166666666667</v>
      </c>
      <c r="H336" s="219">
        <f t="shared" si="138"/>
        <v>0.894250513347023</v>
      </c>
      <c r="I336" s="219">
        <f t="shared" si="139"/>
        <v>0.914915966386555</v>
      </c>
      <c r="J336" s="231">
        <f t="shared" si="140"/>
        <v>7</v>
      </c>
      <c r="K336" s="43">
        <f t="shared" si="133"/>
        <v>3997</v>
      </c>
      <c r="L336" s="43">
        <f t="shared" si="141"/>
        <v>7</v>
      </c>
      <c r="M336" s="228">
        <v>2040211</v>
      </c>
      <c r="N336" s="228" t="s">
        <v>620</v>
      </c>
      <c r="O336" s="233">
        <v>871</v>
      </c>
      <c r="P336">
        <f t="shared" si="142"/>
        <v>7</v>
      </c>
      <c r="Q336">
        <f t="shared" si="148"/>
        <v>0</v>
      </c>
      <c r="U336">
        <f t="shared" si="143"/>
        <v>0</v>
      </c>
      <c r="V336">
        <f t="shared" si="144"/>
        <v>0</v>
      </c>
      <c r="W336">
        <f t="shared" si="149"/>
        <v>0</v>
      </c>
      <c r="Y336">
        <f t="shared" si="145"/>
        <v>0</v>
      </c>
      <c r="AB336" s="228">
        <v>2040611</v>
      </c>
      <c r="AC336">
        <f t="shared" si="146"/>
        <v>0</v>
      </c>
      <c r="AD336">
        <f t="shared" si="147"/>
        <v>0</v>
      </c>
      <c r="AE336">
        <f t="shared" si="150"/>
        <v>0</v>
      </c>
      <c r="AG336" s="237">
        <v>2040209</v>
      </c>
      <c r="AH336" s="247" t="s">
        <v>616</v>
      </c>
      <c r="AI336" s="233">
        <v>0</v>
      </c>
      <c r="AJ336" s="248">
        <f t="shared" si="152"/>
        <v>0</v>
      </c>
      <c r="AK336" s="246">
        <f t="shared" si="153"/>
        <v>0</v>
      </c>
      <c r="AL336" s="240">
        <v>2040210</v>
      </c>
      <c r="AM336" s="240" t="s">
        <v>617</v>
      </c>
      <c r="AN336" s="249">
        <v>0</v>
      </c>
      <c r="AO336" s="249">
        <v>0</v>
      </c>
      <c r="AP336" s="256">
        <f t="shared" si="134"/>
        <v>0</v>
      </c>
      <c r="AQ336" s="257">
        <f t="shared" si="135"/>
        <v>0</v>
      </c>
      <c r="AR336">
        <f t="shared" si="151"/>
        <v>7</v>
      </c>
    </row>
    <row r="337" customHeight="1" spans="1:44">
      <c r="A337" s="215">
        <v>2040212</v>
      </c>
      <c r="B337" s="215" t="s">
        <v>621</v>
      </c>
      <c r="C337" s="216">
        <f t="shared" si="136"/>
        <v>578</v>
      </c>
      <c r="D337" s="217">
        <v>56</v>
      </c>
      <c r="E337" s="217">
        <v>253</v>
      </c>
      <c r="F337" s="218">
        <v>395</v>
      </c>
      <c r="G337" s="219">
        <f t="shared" si="137"/>
        <v>-0.316608996539792</v>
      </c>
      <c r="H337" s="219">
        <f t="shared" si="138"/>
        <v>7.05357142857143</v>
      </c>
      <c r="I337" s="219">
        <f t="shared" si="139"/>
        <v>1.56126482213439</v>
      </c>
      <c r="J337" s="231">
        <f t="shared" si="140"/>
        <v>7</v>
      </c>
      <c r="K337" s="43">
        <f t="shared" si="133"/>
        <v>1282</v>
      </c>
      <c r="L337" s="43">
        <f t="shared" si="141"/>
        <v>7</v>
      </c>
      <c r="M337" s="228">
        <v>2040212</v>
      </c>
      <c r="N337" s="228" t="s">
        <v>622</v>
      </c>
      <c r="O337" s="233">
        <v>395</v>
      </c>
      <c r="P337">
        <f t="shared" si="142"/>
        <v>7</v>
      </c>
      <c r="Q337">
        <f t="shared" si="148"/>
        <v>0</v>
      </c>
      <c r="U337">
        <f t="shared" si="143"/>
        <v>0</v>
      </c>
      <c r="V337">
        <f t="shared" si="144"/>
        <v>0</v>
      </c>
      <c r="W337">
        <f t="shared" si="149"/>
        <v>0</v>
      </c>
      <c r="Y337">
        <f t="shared" si="145"/>
        <v>0</v>
      </c>
      <c r="AB337" s="228">
        <v>2040650</v>
      </c>
      <c r="AC337">
        <f t="shared" si="146"/>
        <v>0</v>
      </c>
      <c r="AD337">
        <f t="shared" si="147"/>
        <v>0</v>
      </c>
      <c r="AE337">
        <f t="shared" si="150"/>
        <v>0</v>
      </c>
      <c r="AG337" s="237">
        <v>2040210</v>
      </c>
      <c r="AH337" s="247" t="s">
        <v>618</v>
      </c>
      <c r="AI337" s="233">
        <v>0</v>
      </c>
      <c r="AJ337" s="248">
        <f t="shared" si="152"/>
        <v>0</v>
      </c>
      <c r="AK337" s="246">
        <f t="shared" si="153"/>
        <v>0</v>
      </c>
      <c r="AL337" s="240">
        <v>2040211</v>
      </c>
      <c r="AM337" s="241" t="s">
        <v>619</v>
      </c>
      <c r="AN337" s="242">
        <v>974</v>
      </c>
      <c r="AO337" s="242">
        <v>952</v>
      </c>
      <c r="AP337" s="256">
        <f t="shared" si="134"/>
        <v>-22</v>
      </c>
      <c r="AQ337" s="257">
        <f t="shared" si="135"/>
        <v>-0.0225872689938398</v>
      </c>
      <c r="AR337">
        <f t="shared" si="151"/>
        <v>7</v>
      </c>
    </row>
    <row r="338" hidden="1" spans="1:44">
      <c r="A338" s="215">
        <v>2040213</v>
      </c>
      <c r="B338" s="215" t="s">
        <v>623</v>
      </c>
      <c r="C338" s="216">
        <f t="shared" si="136"/>
        <v>0</v>
      </c>
      <c r="D338" s="222">
        <v>0</v>
      </c>
      <c r="E338" s="222">
        <v>0</v>
      </c>
      <c r="F338" s="223">
        <v>0</v>
      </c>
      <c r="G338" s="219">
        <f t="shared" si="137"/>
        <v>0</v>
      </c>
      <c r="H338" s="219">
        <f t="shared" si="138"/>
        <v>0</v>
      </c>
      <c r="I338" s="219">
        <f t="shared" si="139"/>
        <v>0</v>
      </c>
      <c r="J338" s="231">
        <f t="shared" si="140"/>
        <v>7</v>
      </c>
      <c r="K338" s="43">
        <f t="shared" si="133"/>
        <v>0</v>
      </c>
      <c r="L338" s="43">
        <f t="shared" si="141"/>
        <v>7</v>
      </c>
      <c r="M338" s="228">
        <v>2040213</v>
      </c>
      <c r="N338" s="228" t="s">
        <v>624</v>
      </c>
      <c r="O338" s="233">
        <v>0</v>
      </c>
      <c r="P338">
        <f t="shared" si="142"/>
        <v>7</v>
      </c>
      <c r="Q338">
        <f t="shared" si="148"/>
        <v>0</v>
      </c>
      <c r="U338">
        <f t="shared" si="143"/>
        <v>0</v>
      </c>
      <c r="V338">
        <f t="shared" si="144"/>
        <v>0</v>
      </c>
      <c r="W338">
        <f t="shared" si="149"/>
        <v>0</v>
      </c>
      <c r="Y338">
        <f t="shared" si="145"/>
        <v>0</v>
      </c>
      <c r="AB338" s="228">
        <v>2040699</v>
      </c>
      <c r="AC338">
        <f t="shared" si="146"/>
        <v>27</v>
      </c>
      <c r="AD338">
        <f t="shared" si="147"/>
        <v>27</v>
      </c>
      <c r="AE338">
        <f t="shared" si="150"/>
        <v>0</v>
      </c>
      <c r="AG338" s="237">
        <v>2040211</v>
      </c>
      <c r="AH338" s="247" t="s">
        <v>620</v>
      </c>
      <c r="AI338" s="233">
        <v>1200</v>
      </c>
      <c r="AJ338" s="248">
        <f t="shared" si="152"/>
        <v>1200</v>
      </c>
      <c r="AK338" s="246">
        <f t="shared" si="153"/>
        <v>0</v>
      </c>
      <c r="AL338" s="240">
        <v>2040212</v>
      </c>
      <c r="AM338" s="241" t="s">
        <v>621</v>
      </c>
      <c r="AN338" s="242">
        <v>56</v>
      </c>
      <c r="AO338" s="242">
        <v>253</v>
      </c>
      <c r="AP338" s="256">
        <f t="shared" si="134"/>
        <v>197</v>
      </c>
      <c r="AQ338" s="257">
        <f t="shared" si="135"/>
        <v>3.51785714285714</v>
      </c>
      <c r="AR338">
        <f t="shared" si="151"/>
        <v>7</v>
      </c>
    </row>
    <row r="339" customHeight="1" spans="1:44">
      <c r="A339" s="220">
        <v>2040214</v>
      </c>
      <c r="B339" s="220" t="s">
        <v>625</v>
      </c>
      <c r="C339" s="216">
        <f t="shared" si="136"/>
        <v>0</v>
      </c>
      <c r="D339" s="224">
        <v>0</v>
      </c>
      <c r="E339" s="217">
        <v>0</v>
      </c>
      <c r="F339" s="218">
        <v>9</v>
      </c>
      <c r="G339" s="219"/>
      <c r="H339" s="219"/>
      <c r="I339" s="219"/>
      <c r="J339" s="231">
        <f t="shared" si="140"/>
        <v>7</v>
      </c>
      <c r="K339" s="43">
        <f t="shared" si="133"/>
        <v>9</v>
      </c>
      <c r="L339" s="43">
        <f t="shared" si="141"/>
        <v>7</v>
      </c>
      <c r="M339" s="228">
        <v>2040214</v>
      </c>
      <c r="N339" s="228" t="s">
        <v>626</v>
      </c>
      <c r="O339" s="233">
        <v>9</v>
      </c>
      <c r="P339">
        <f t="shared" si="142"/>
        <v>7</v>
      </c>
      <c r="Q339">
        <f t="shared" si="148"/>
        <v>0</v>
      </c>
      <c r="U339">
        <f t="shared" si="143"/>
        <v>0</v>
      </c>
      <c r="V339">
        <f t="shared" si="144"/>
        <v>0</v>
      </c>
      <c r="W339">
        <f t="shared" si="149"/>
        <v>0</v>
      </c>
      <c r="Y339">
        <f t="shared" si="145"/>
        <v>0</v>
      </c>
      <c r="AB339" s="228">
        <v>2040701</v>
      </c>
      <c r="AC339">
        <f t="shared" si="146"/>
        <v>0</v>
      </c>
      <c r="AD339">
        <f t="shared" si="147"/>
        <v>0</v>
      </c>
      <c r="AE339">
        <f t="shared" si="150"/>
        <v>0</v>
      </c>
      <c r="AG339" s="237">
        <v>2040212</v>
      </c>
      <c r="AH339" s="247" t="s">
        <v>622</v>
      </c>
      <c r="AI339" s="233">
        <v>578</v>
      </c>
      <c r="AJ339" s="248">
        <f t="shared" si="152"/>
        <v>578</v>
      </c>
      <c r="AK339" s="246">
        <f t="shared" si="153"/>
        <v>0</v>
      </c>
      <c r="AL339" s="240">
        <v>2040213</v>
      </c>
      <c r="AM339" s="240" t="s">
        <v>623</v>
      </c>
      <c r="AN339" s="249">
        <v>0</v>
      </c>
      <c r="AO339" s="249">
        <v>0</v>
      </c>
      <c r="AP339" s="256">
        <f t="shared" si="134"/>
        <v>0</v>
      </c>
      <c r="AQ339" s="257">
        <f t="shared" si="135"/>
        <v>0</v>
      </c>
      <c r="AR339">
        <f t="shared" si="151"/>
        <v>7</v>
      </c>
    </row>
    <row r="340" hidden="1" spans="1:44">
      <c r="A340" s="220">
        <v>2040215</v>
      </c>
      <c r="B340" s="220" t="s">
        <v>627</v>
      </c>
      <c r="C340" s="216">
        <f t="shared" si="136"/>
        <v>0</v>
      </c>
      <c r="D340" s="221">
        <v>0</v>
      </c>
      <c r="E340" s="222">
        <v>0</v>
      </c>
      <c r="F340" s="223">
        <v>0</v>
      </c>
      <c r="G340" s="219">
        <f t="shared" si="137"/>
        <v>0</v>
      </c>
      <c r="H340" s="219">
        <f t="shared" si="138"/>
        <v>0</v>
      </c>
      <c r="I340" s="219">
        <f t="shared" si="139"/>
        <v>0</v>
      </c>
      <c r="J340" s="231">
        <f t="shared" si="140"/>
        <v>7</v>
      </c>
      <c r="K340" s="43">
        <f t="shared" si="133"/>
        <v>0</v>
      </c>
      <c r="L340" s="43">
        <f t="shared" si="141"/>
        <v>7</v>
      </c>
      <c r="M340" s="228">
        <v>2040215</v>
      </c>
      <c r="N340" s="228" t="s">
        <v>628</v>
      </c>
      <c r="O340" s="233">
        <v>0</v>
      </c>
      <c r="P340">
        <f t="shared" si="142"/>
        <v>7</v>
      </c>
      <c r="Q340">
        <f t="shared" si="148"/>
        <v>0</v>
      </c>
      <c r="U340">
        <f t="shared" si="143"/>
        <v>0</v>
      </c>
      <c r="V340">
        <f t="shared" si="144"/>
        <v>0</v>
      </c>
      <c r="W340">
        <f t="shared" si="149"/>
        <v>0</v>
      </c>
      <c r="Y340">
        <f t="shared" si="145"/>
        <v>0</v>
      </c>
      <c r="AB340" s="228">
        <v>2040702</v>
      </c>
      <c r="AC340">
        <f t="shared" si="146"/>
        <v>0</v>
      </c>
      <c r="AD340">
        <f t="shared" si="147"/>
        <v>0</v>
      </c>
      <c r="AE340">
        <f t="shared" si="150"/>
        <v>0</v>
      </c>
      <c r="AG340" s="237">
        <v>2040213</v>
      </c>
      <c r="AH340" s="247" t="s">
        <v>624</v>
      </c>
      <c r="AI340" s="233">
        <v>0</v>
      </c>
      <c r="AJ340" s="248">
        <f t="shared" si="152"/>
        <v>0</v>
      </c>
      <c r="AK340" s="246">
        <f t="shared" si="153"/>
        <v>0</v>
      </c>
      <c r="AL340" s="240">
        <v>2040214</v>
      </c>
      <c r="AM340" s="240" t="s">
        <v>625</v>
      </c>
      <c r="AN340" s="249">
        <v>0</v>
      </c>
      <c r="AO340" s="249">
        <v>0</v>
      </c>
      <c r="AP340" s="256">
        <f t="shared" si="134"/>
        <v>0</v>
      </c>
      <c r="AQ340" s="257">
        <f t="shared" si="135"/>
        <v>0</v>
      </c>
      <c r="AR340">
        <f t="shared" si="151"/>
        <v>7</v>
      </c>
    </row>
    <row r="341" hidden="1" spans="1:44">
      <c r="A341" s="220">
        <v>2040216</v>
      </c>
      <c r="B341" s="220" t="s">
        <v>629</v>
      </c>
      <c r="C341" s="216">
        <f t="shared" si="136"/>
        <v>0</v>
      </c>
      <c r="D341" s="221">
        <v>0</v>
      </c>
      <c r="E341" s="222">
        <v>0</v>
      </c>
      <c r="F341" s="223">
        <v>0</v>
      </c>
      <c r="G341" s="219">
        <f t="shared" si="137"/>
        <v>0</v>
      </c>
      <c r="H341" s="219">
        <f t="shared" si="138"/>
        <v>0</v>
      </c>
      <c r="I341" s="219">
        <f t="shared" si="139"/>
        <v>0</v>
      </c>
      <c r="J341" s="231">
        <f t="shared" si="140"/>
        <v>7</v>
      </c>
      <c r="K341" s="43">
        <f t="shared" si="133"/>
        <v>0</v>
      </c>
      <c r="L341" s="43">
        <f t="shared" si="141"/>
        <v>7</v>
      </c>
      <c r="M341" s="228">
        <v>2040216</v>
      </c>
      <c r="N341" s="228" t="s">
        <v>630</v>
      </c>
      <c r="O341" s="233">
        <v>0</v>
      </c>
      <c r="P341">
        <f t="shared" si="142"/>
        <v>7</v>
      </c>
      <c r="Q341">
        <f t="shared" si="148"/>
        <v>0</v>
      </c>
      <c r="U341">
        <f t="shared" si="143"/>
        <v>0</v>
      </c>
      <c r="V341">
        <f t="shared" si="144"/>
        <v>0</v>
      </c>
      <c r="W341">
        <f t="shared" si="149"/>
        <v>0</v>
      </c>
      <c r="Y341">
        <f t="shared" si="145"/>
        <v>0</v>
      </c>
      <c r="AB341" s="228">
        <v>2040703</v>
      </c>
      <c r="AC341">
        <f t="shared" si="146"/>
        <v>0</v>
      </c>
      <c r="AD341">
        <f t="shared" si="147"/>
        <v>0</v>
      </c>
      <c r="AE341">
        <f t="shared" si="150"/>
        <v>0</v>
      </c>
      <c r="AG341" s="237">
        <v>2040214</v>
      </c>
      <c r="AH341" s="247" t="s">
        <v>626</v>
      </c>
      <c r="AI341" s="233">
        <v>0</v>
      </c>
      <c r="AJ341" s="248">
        <f t="shared" si="152"/>
        <v>0</v>
      </c>
      <c r="AK341" s="246">
        <f t="shared" si="153"/>
        <v>0</v>
      </c>
      <c r="AL341" s="240">
        <v>2040215</v>
      </c>
      <c r="AM341" s="240" t="s">
        <v>627</v>
      </c>
      <c r="AN341" s="249">
        <v>0</v>
      </c>
      <c r="AO341" s="249">
        <v>0</v>
      </c>
      <c r="AP341" s="256">
        <f t="shared" si="134"/>
        <v>0</v>
      </c>
      <c r="AQ341" s="257">
        <f t="shared" si="135"/>
        <v>0</v>
      </c>
      <c r="AR341">
        <f t="shared" si="151"/>
        <v>7</v>
      </c>
    </row>
    <row r="342" customHeight="1" spans="1:44">
      <c r="A342" s="215">
        <v>2040217</v>
      </c>
      <c r="B342" s="215" t="s">
        <v>631</v>
      </c>
      <c r="C342" s="216">
        <f t="shared" si="136"/>
        <v>226</v>
      </c>
      <c r="D342" s="217">
        <v>251</v>
      </c>
      <c r="E342" s="217">
        <v>582</v>
      </c>
      <c r="F342" s="218">
        <v>790</v>
      </c>
      <c r="G342" s="219">
        <f t="shared" si="137"/>
        <v>2.49557522123894</v>
      </c>
      <c r="H342" s="219">
        <f t="shared" si="138"/>
        <v>3.14741035856574</v>
      </c>
      <c r="I342" s="219">
        <f t="shared" si="139"/>
        <v>1.3573883161512</v>
      </c>
      <c r="J342" s="231">
        <f t="shared" si="140"/>
        <v>7</v>
      </c>
      <c r="K342" s="43">
        <f t="shared" si="133"/>
        <v>1849</v>
      </c>
      <c r="L342" s="43">
        <f t="shared" si="141"/>
        <v>7</v>
      </c>
      <c r="M342" s="228">
        <v>2040217</v>
      </c>
      <c r="N342" s="228" t="s">
        <v>632</v>
      </c>
      <c r="O342" s="233">
        <v>790</v>
      </c>
      <c r="P342">
        <f t="shared" si="142"/>
        <v>7</v>
      </c>
      <c r="Q342">
        <f t="shared" si="148"/>
        <v>0</v>
      </c>
      <c r="U342">
        <f t="shared" si="143"/>
        <v>0</v>
      </c>
      <c r="V342">
        <f t="shared" si="144"/>
        <v>0</v>
      </c>
      <c r="W342">
        <f t="shared" si="149"/>
        <v>0</v>
      </c>
      <c r="Y342">
        <f t="shared" si="145"/>
        <v>0</v>
      </c>
      <c r="AB342" s="228">
        <v>2040704</v>
      </c>
      <c r="AC342">
        <f t="shared" si="146"/>
        <v>0</v>
      </c>
      <c r="AD342">
        <f t="shared" si="147"/>
        <v>0</v>
      </c>
      <c r="AE342">
        <f t="shared" si="150"/>
        <v>0</v>
      </c>
      <c r="AG342" s="237">
        <v>2040215</v>
      </c>
      <c r="AH342" s="247" t="s">
        <v>628</v>
      </c>
      <c r="AI342" s="233">
        <v>0</v>
      </c>
      <c r="AJ342" s="248">
        <f t="shared" si="152"/>
        <v>0</v>
      </c>
      <c r="AK342" s="246">
        <f t="shared" si="153"/>
        <v>0</v>
      </c>
      <c r="AL342" s="240">
        <v>2040216</v>
      </c>
      <c r="AM342" s="240" t="s">
        <v>629</v>
      </c>
      <c r="AN342" s="249">
        <v>0</v>
      </c>
      <c r="AO342" s="249">
        <v>0</v>
      </c>
      <c r="AP342" s="256">
        <f t="shared" si="134"/>
        <v>0</v>
      </c>
      <c r="AQ342" s="257">
        <f t="shared" si="135"/>
        <v>0</v>
      </c>
      <c r="AR342">
        <f t="shared" si="151"/>
        <v>7</v>
      </c>
    </row>
    <row r="343" hidden="1" spans="1:44">
      <c r="A343" s="215">
        <v>2040218</v>
      </c>
      <c r="B343" s="215" t="s">
        <v>633</v>
      </c>
      <c r="C343" s="216">
        <f t="shared" si="136"/>
        <v>0</v>
      </c>
      <c r="D343" s="222">
        <v>0</v>
      </c>
      <c r="E343" s="222">
        <v>0</v>
      </c>
      <c r="F343" s="223">
        <v>0</v>
      </c>
      <c r="G343" s="219">
        <f t="shared" si="137"/>
        <v>0</v>
      </c>
      <c r="H343" s="219">
        <f t="shared" si="138"/>
        <v>0</v>
      </c>
      <c r="I343" s="219">
        <f t="shared" si="139"/>
        <v>0</v>
      </c>
      <c r="J343" s="231">
        <f t="shared" si="140"/>
        <v>7</v>
      </c>
      <c r="K343" s="43">
        <f t="shared" si="133"/>
        <v>0</v>
      </c>
      <c r="L343" s="43">
        <f t="shared" si="141"/>
        <v>7</v>
      </c>
      <c r="M343" s="228">
        <v>2040218</v>
      </c>
      <c r="N343" s="228" t="s">
        <v>634</v>
      </c>
      <c r="O343" s="233">
        <v>0</v>
      </c>
      <c r="P343">
        <f t="shared" si="142"/>
        <v>7</v>
      </c>
      <c r="Q343">
        <f t="shared" si="148"/>
        <v>0</v>
      </c>
      <c r="U343">
        <f t="shared" si="143"/>
        <v>0</v>
      </c>
      <c r="V343">
        <f t="shared" si="144"/>
        <v>0</v>
      </c>
      <c r="W343">
        <f t="shared" si="149"/>
        <v>0</v>
      </c>
      <c r="Y343">
        <f t="shared" si="145"/>
        <v>0</v>
      </c>
      <c r="AB343" s="228">
        <v>2040705</v>
      </c>
      <c r="AC343">
        <f t="shared" si="146"/>
        <v>0</v>
      </c>
      <c r="AD343">
        <f t="shared" si="147"/>
        <v>0</v>
      </c>
      <c r="AE343">
        <f t="shared" si="150"/>
        <v>0</v>
      </c>
      <c r="AG343" s="237">
        <v>2040216</v>
      </c>
      <c r="AH343" s="247" t="s">
        <v>630</v>
      </c>
      <c r="AI343" s="233">
        <v>0</v>
      </c>
      <c r="AJ343" s="248">
        <f t="shared" si="152"/>
        <v>0</v>
      </c>
      <c r="AK343" s="246">
        <f t="shared" si="153"/>
        <v>0</v>
      </c>
      <c r="AL343" s="240">
        <v>2040217</v>
      </c>
      <c r="AM343" s="241" t="s">
        <v>631</v>
      </c>
      <c r="AN343" s="242">
        <v>251</v>
      </c>
      <c r="AO343" s="242">
        <v>582</v>
      </c>
      <c r="AP343" s="256">
        <f t="shared" si="134"/>
        <v>331</v>
      </c>
      <c r="AQ343" s="257">
        <f t="shared" si="135"/>
        <v>1.31872509960159</v>
      </c>
      <c r="AR343">
        <f t="shared" si="151"/>
        <v>7</v>
      </c>
    </row>
    <row r="344" hidden="1" spans="1:44">
      <c r="A344" s="220">
        <v>2040219</v>
      </c>
      <c r="B344" s="220" t="s">
        <v>280</v>
      </c>
      <c r="C344" s="216">
        <f t="shared" si="136"/>
        <v>0</v>
      </c>
      <c r="D344" s="221">
        <v>0</v>
      </c>
      <c r="E344" s="222">
        <v>0</v>
      </c>
      <c r="F344" s="223">
        <v>0</v>
      </c>
      <c r="G344" s="219">
        <f t="shared" si="137"/>
        <v>0</v>
      </c>
      <c r="H344" s="219">
        <f t="shared" si="138"/>
        <v>0</v>
      </c>
      <c r="I344" s="219">
        <f t="shared" si="139"/>
        <v>0</v>
      </c>
      <c r="J344" s="231">
        <f t="shared" si="140"/>
        <v>7</v>
      </c>
      <c r="K344" s="43">
        <f t="shared" si="133"/>
        <v>0</v>
      </c>
      <c r="L344" s="43">
        <f t="shared" si="141"/>
        <v>7</v>
      </c>
      <c r="M344" s="228">
        <v>2040219</v>
      </c>
      <c r="N344" s="228" t="s">
        <v>281</v>
      </c>
      <c r="O344" s="233">
        <v>0</v>
      </c>
      <c r="P344">
        <f t="shared" si="142"/>
        <v>7</v>
      </c>
      <c r="Q344">
        <f t="shared" si="148"/>
        <v>0</v>
      </c>
      <c r="U344">
        <f t="shared" si="143"/>
        <v>0</v>
      </c>
      <c r="V344">
        <f t="shared" si="144"/>
        <v>0</v>
      </c>
      <c r="W344">
        <f t="shared" si="149"/>
        <v>0</v>
      </c>
      <c r="Y344">
        <f t="shared" si="145"/>
        <v>0</v>
      </c>
      <c r="AB344" s="228">
        <v>2040706</v>
      </c>
      <c r="AC344">
        <f t="shared" si="146"/>
        <v>0</v>
      </c>
      <c r="AD344">
        <f t="shared" si="147"/>
        <v>0</v>
      </c>
      <c r="AE344">
        <f t="shared" si="150"/>
        <v>0</v>
      </c>
      <c r="AG344" s="237">
        <v>2040217</v>
      </c>
      <c r="AH344" s="247" t="s">
        <v>632</v>
      </c>
      <c r="AI344" s="233">
        <v>226</v>
      </c>
      <c r="AJ344" s="248">
        <f t="shared" si="152"/>
        <v>226</v>
      </c>
      <c r="AK344" s="246">
        <f t="shared" si="153"/>
        <v>0</v>
      </c>
      <c r="AL344" s="240">
        <v>2040218</v>
      </c>
      <c r="AM344" s="240" t="s">
        <v>633</v>
      </c>
      <c r="AN344" s="249">
        <v>0</v>
      </c>
      <c r="AO344" s="249">
        <v>0</v>
      </c>
      <c r="AP344" s="256">
        <f t="shared" si="134"/>
        <v>0</v>
      </c>
      <c r="AQ344" s="257">
        <f t="shared" si="135"/>
        <v>0</v>
      </c>
      <c r="AR344">
        <f t="shared" si="151"/>
        <v>7</v>
      </c>
    </row>
    <row r="345" hidden="1" spans="1:44">
      <c r="A345" s="220">
        <v>2040250</v>
      </c>
      <c r="B345" s="220" t="s">
        <v>212</v>
      </c>
      <c r="C345" s="216">
        <f t="shared" si="136"/>
        <v>0</v>
      </c>
      <c r="D345" s="221">
        <v>0</v>
      </c>
      <c r="E345" s="222">
        <v>0</v>
      </c>
      <c r="F345" s="223">
        <v>0</v>
      </c>
      <c r="G345" s="219">
        <f t="shared" si="137"/>
        <v>0</v>
      </c>
      <c r="H345" s="219">
        <f t="shared" si="138"/>
        <v>0</v>
      </c>
      <c r="I345" s="219">
        <f t="shared" si="139"/>
        <v>0</v>
      </c>
      <c r="J345" s="231">
        <f t="shared" si="140"/>
        <v>7</v>
      </c>
      <c r="K345" s="43">
        <f t="shared" si="133"/>
        <v>0</v>
      </c>
      <c r="L345" s="43">
        <f t="shared" si="141"/>
        <v>7</v>
      </c>
      <c r="M345" s="228">
        <v>2040250</v>
      </c>
      <c r="N345" s="228" t="s">
        <v>213</v>
      </c>
      <c r="O345" s="233">
        <v>0</v>
      </c>
      <c r="P345">
        <f t="shared" si="142"/>
        <v>7</v>
      </c>
      <c r="Q345">
        <f t="shared" si="148"/>
        <v>0</v>
      </c>
      <c r="U345">
        <f t="shared" si="143"/>
        <v>0</v>
      </c>
      <c r="V345">
        <f t="shared" si="144"/>
        <v>0</v>
      </c>
      <c r="W345">
        <f t="shared" si="149"/>
        <v>0</v>
      </c>
      <c r="Y345">
        <f t="shared" si="145"/>
        <v>0</v>
      </c>
      <c r="AB345" s="228">
        <v>2040750</v>
      </c>
      <c r="AC345">
        <f t="shared" si="146"/>
        <v>0</v>
      </c>
      <c r="AD345">
        <f t="shared" si="147"/>
        <v>0</v>
      </c>
      <c r="AE345">
        <f t="shared" si="150"/>
        <v>0</v>
      </c>
      <c r="AG345" s="237">
        <v>2040218</v>
      </c>
      <c r="AH345" s="247" t="s">
        <v>634</v>
      </c>
      <c r="AI345" s="233">
        <v>0</v>
      </c>
      <c r="AJ345" s="248">
        <f t="shared" si="152"/>
        <v>0</v>
      </c>
      <c r="AK345" s="246">
        <f t="shared" si="153"/>
        <v>0</v>
      </c>
      <c r="AL345" s="240">
        <v>2040219</v>
      </c>
      <c r="AM345" s="240" t="s">
        <v>280</v>
      </c>
      <c r="AN345" s="249">
        <v>0</v>
      </c>
      <c r="AO345" s="249">
        <v>0</v>
      </c>
      <c r="AP345" s="256">
        <f t="shared" si="134"/>
        <v>0</v>
      </c>
      <c r="AQ345" s="257">
        <f t="shared" si="135"/>
        <v>0</v>
      </c>
      <c r="AR345">
        <f t="shared" si="151"/>
        <v>7</v>
      </c>
    </row>
    <row r="346" customHeight="1" spans="1:44">
      <c r="A346" s="220">
        <v>2040299</v>
      </c>
      <c r="B346" s="220" t="s">
        <v>635</v>
      </c>
      <c r="C346" s="216">
        <f t="shared" si="136"/>
        <v>970</v>
      </c>
      <c r="D346" s="224">
        <v>1019</v>
      </c>
      <c r="E346" s="217">
        <v>373</v>
      </c>
      <c r="F346" s="218">
        <v>961</v>
      </c>
      <c r="G346" s="219">
        <f t="shared" si="137"/>
        <v>-0.00927835051546388</v>
      </c>
      <c r="H346" s="219">
        <f t="shared" si="138"/>
        <v>0.943081452404318</v>
      </c>
      <c r="I346" s="219">
        <f t="shared" si="139"/>
        <v>2.57640750670241</v>
      </c>
      <c r="J346" s="231">
        <f t="shared" si="140"/>
        <v>7</v>
      </c>
      <c r="K346" s="43">
        <f t="shared" si="133"/>
        <v>3323</v>
      </c>
      <c r="L346" s="43">
        <f t="shared" si="141"/>
        <v>7</v>
      </c>
      <c r="M346" s="228">
        <v>2040299</v>
      </c>
      <c r="N346" s="228" t="s">
        <v>636</v>
      </c>
      <c r="O346" s="233">
        <v>961</v>
      </c>
      <c r="P346">
        <f t="shared" si="142"/>
        <v>7</v>
      </c>
      <c r="Q346">
        <f t="shared" si="148"/>
        <v>0</v>
      </c>
      <c r="U346">
        <f t="shared" si="143"/>
        <v>0</v>
      </c>
      <c r="V346">
        <f t="shared" si="144"/>
        <v>0</v>
      </c>
      <c r="W346">
        <f t="shared" si="149"/>
        <v>0</v>
      </c>
      <c r="Y346">
        <f t="shared" si="145"/>
        <v>0</v>
      </c>
      <c r="AB346" s="228">
        <v>2040799</v>
      </c>
      <c r="AC346">
        <f t="shared" si="146"/>
        <v>0</v>
      </c>
      <c r="AD346">
        <f t="shared" si="147"/>
        <v>0</v>
      </c>
      <c r="AE346">
        <f t="shared" si="150"/>
        <v>0</v>
      </c>
      <c r="AG346" s="237">
        <v>2040219</v>
      </c>
      <c r="AH346" s="247" t="s">
        <v>281</v>
      </c>
      <c r="AI346" s="233">
        <v>0</v>
      </c>
      <c r="AJ346" s="248">
        <f t="shared" si="152"/>
        <v>0</v>
      </c>
      <c r="AK346" s="246">
        <f t="shared" si="153"/>
        <v>0</v>
      </c>
      <c r="AL346" s="240">
        <v>2040250</v>
      </c>
      <c r="AM346" s="240" t="s">
        <v>212</v>
      </c>
      <c r="AN346" s="249">
        <v>0</v>
      </c>
      <c r="AO346" s="249">
        <v>0</v>
      </c>
      <c r="AP346" s="256">
        <f t="shared" si="134"/>
        <v>0</v>
      </c>
      <c r="AQ346" s="257">
        <f t="shared" si="135"/>
        <v>0</v>
      </c>
      <c r="AR346">
        <f t="shared" si="151"/>
        <v>7</v>
      </c>
    </row>
    <row r="347" hidden="1" spans="1:44">
      <c r="A347" s="215">
        <v>20403</v>
      </c>
      <c r="B347" s="215" t="s">
        <v>637</v>
      </c>
      <c r="C347" s="216">
        <f t="shared" si="136"/>
        <v>0</v>
      </c>
      <c r="D347" s="222">
        <v>0</v>
      </c>
      <c r="E347" s="222">
        <v>0</v>
      </c>
      <c r="F347" s="223">
        <v>0</v>
      </c>
      <c r="G347" s="219">
        <f t="shared" si="137"/>
        <v>0</v>
      </c>
      <c r="H347" s="219">
        <f t="shared" si="138"/>
        <v>0</v>
      </c>
      <c r="I347" s="219">
        <f t="shared" si="139"/>
        <v>0</v>
      </c>
      <c r="J347" s="231">
        <f t="shared" si="140"/>
        <v>5</v>
      </c>
      <c r="K347" s="43">
        <f t="shared" si="133"/>
        <v>0</v>
      </c>
      <c r="L347" s="43">
        <f t="shared" si="141"/>
        <v>5</v>
      </c>
      <c r="M347" s="228">
        <v>20403</v>
      </c>
      <c r="N347" s="229" t="s">
        <v>638</v>
      </c>
      <c r="O347" s="232">
        <f>SUM(O348:O353)</f>
        <v>0</v>
      </c>
      <c r="P347">
        <f t="shared" si="142"/>
        <v>5</v>
      </c>
      <c r="Q347">
        <f t="shared" si="148"/>
        <v>204</v>
      </c>
      <c r="U347">
        <f t="shared" si="143"/>
        <v>0</v>
      </c>
      <c r="V347">
        <f t="shared" si="144"/>
        <v>0</v>
      </c>
      <c r="W347">
        <f t="shared" si="149"/>
        <v>0</v>
      </c>
      <c r="Y347">
        <f t="shared" si="145"/>
        <v>0</v>
      </c>
      <c r="AB347" s="228">
        <v>2040801</v>
      </c>
      <c r="AC347">
        <f t="shared" si="146"/>
        <v>0</v>
      </c>
      <c r="AD347">
        <f t="shared" si="147"/>
        <v>0</v>
      </c>
      <c r="AE347">
        <f t="shared" si="150"/>
        <v>0</v>
      </c>
      <c r="AG347" s="237">
        <v>2040250</v>
      </c>
      <c r="AH347" s="247" t="s">
        <v>213</v>
      </c>
      <c r="AI347" s="233">
        <v>0</v>
      </c>
      <c r="AJ347" s="248">
        <f t="shared" si="152"/>
        <v>0</v>
      </c>
      <c r="AK347" s="246">
        <f t="shared" si="153"/>
        <v>0</v>
      </c>
      <c r="AL347" s="240">
        <v>2040299</v>
      </c>
      <c r="AM347" s="241" t="s">
        <v>635</v>
      </c>
      <c r="AN347" s="242">
        <v>1019</v>
      </c>
      <c r="AO347" s="242">
        <v>373</v>
      </c>
      <c r="AP347" s="256">
        <f t="shared" si="134"/>
        <v>-646</v>
      </c>
      <c r="AQ347" s="257">
        <f t="shared" si="135"/>
        <v>-0.633954857703631</v>
      </c>
      <c r="AR347">
        <f t="shared" si="151"/>
        <v>7</v>
      </c>
    </row>
    <row r="348" hidden="1" spans="1:44">
      <c r="A348" s="220">
        <v>2040301</v>
      </c>
      <c r="B348" s="220" t="s">
        <v>194</v>
      </c>
      <c r="C348" s="216">
        <f t="shared" si="136"/>
        <v>0</v>
      </c>
      <c r="D348" s="221">
        <v>0</v>
      </c>
      <c r="E348" s="222">
        <v>0</v>
      </c>
      <c r="F348" s="223">
        <v>0</v>
      </c>
      <c r="G348" s="219">
        <f t="shared" si="137"/>
        <v>0</v>
      </c>
      <c r="H348" s="219">
        <f t="shared" si="138"/>
        <v>0</v>
      </c>
      <c r="I348" s="219">
        <f t="shared" si="139"/>
        <v>0</v>
      </c>
      <c r="J348" s="231">
        <f t="shared" si="140"/>
        <v>7</v>
      </c>
      <c r="K348" s="43">
        <f t="shared" ref="K348:K354" si="154">SUM(C348:F348)</f>
        <v>0</v>
      </c>
      <c r="L348" s="43">
        <f t="shared" si="141"/>
        <v>7</v>
      </c>
      <c r="M348" s="228">
        <v>2040301</v>
      </c>
      <c r="N348" s="228" t="s">
        <v>195</v>
      </c>
      <c r="O348" s="233">
        <v>0</v>
      </c>
      <c r="P348">
        <f t="shared" si="142"/>
        <v>7</v>
      </c>
      <c r="Q348">
        <f t="shared" si="148"/>
        <v>0</v>
      </c>
      <c r="U348">
        <f t="shared" si="143"/>
        <v>0</v>
      </c>
      <c r="V348">
        <f t="shared" si="144"/>
        <v>0</v>
      </c>
      <c r="W348">
        <f t="shared" si="149"/>
        <v>0</v>
      </c>
      <c r="Y348">
        <f t="shared" si="145"/>
        <v>0</v>
      </c>
      <c r="AB348" s="228">
        <v>2040802</v>
      </c>
      <c r="AC348">
        <f t="shared" si="146"/>
        <v>0</v>
      </c>
      <c r="AD348">
        <f t="shared" si="147"/>
        <v>0</v>
      </c>
      <c r="AE348">
        <f t="shared" si="150"/>
        <v>0</v>
      </c>
      <c r="AG348" s="237">
        <v>2040299</v>
      </c>
      <c r="AH348" s="247" t="s">
        <v>636</v>
      </c>
      <c r="AI348" s="233">
        <v>970</v>
      </c>
      <c r="AJ348" s="248">
        <f t="shared" si="152"/>
        <v>970</v>
      </c>
      <c r="AK348" s="246">
        <f t="shared" si="153"/>
        <v>0</v>
      </c>
      <c r="AL348" s="240">
        <v>20403</v>
      </c>
      <c r="AM348" s="240" t="s">
        <v>637</v>
      </c>
      <c r="AN348" s="249">
        <v>0</v>
      </c>
      <c r="AO348" s="249">
        <v>0</v>
      </c>
      <c r="AP348" s="256">
        <f t="shared" si="134"/>
        <v>0</v>
      </c>
      <c r="AQ348" s="257">
        <f t="shared" si="135"/>
        <v>0</v>
      </c>
      <c r="AR348">
        <f t="shared" si="151"/>
        <v>5</v>
      </c>
    </row>
    <row r="349" hidden="1" spans="1:44">
      <c r="A349" s="220">
        <v>2040302</v>
      </c>
      <c r="B349" s="220" t="s">
        <v>196</v>
      </c>
      <c r="C349" s="216">
        <f t="shared" si="136"/>
        <v>0</v>
      </c>
      <c r="D349" s="221">
        <v>0</v>
      </c>
      <c r="E349" s="222">
        <v>0</v>
      </c>
      <c r="F349" s="223">
        <v>0</v>
      </c>
      <c r="G349" s="219">
        <f t="shared" si="137"/>
        <v>0</v>
      </c>
      <c r="H349" s="219">
        <f t="shared" si="138"/>
        <v>0</v>
      </c>
      <c r="I349" s="219">
        <f t="shared" si="139"/>
        <v>0</v>
      </c>
      <c r="J349" s="231">
        <f t="shared" si="140"/>
        <v>7</v>
      </c>
      <c r="K349" s="43">
        <f t="shared" si="154"/>
        <v>0</v>
      </c>
      <c r="L349" s="43">
        <f t="shared" si="141"/>
        <v>7</v>
      </c>
      <c r="M349" s="228">
        <v>2040302</v>
      </c>
      <c r="N349" s="228" t="s">
        <v>197</v>
      </c>
      <c r="O349" s="233">
        <v>0</v>
      </c>
      <c r="P349">
        <f t="shared" si="142"/>
        <v>7</v>
      </c>
      <c r="Q349">
        <f t="shared" si="148"/>
        <v>0</v>
      </c>
      <c r="U349">
        <f t="shared" si="143"/>
        <v>0</v>
      </c>
      <c r="V349">
        <f t="shared" si="144"/>
        <v>0</v>
      </c>
      <c r="W349">
        <f t="shared" si="149"/>
        <v>0</v>
      </c>
      <c r="Y349">
        <f t="shared" si="145"/>
        <v>0</v>
      </c>
      <c r="AB349" s="228">
        <v>2040803</v>
      </c>
      <c r="AC349">
        <f t="shared" si="146"/>
        <v>0</v>
      </c>
      <c r="AD349">
        <f t="shared" si="147"/>
        <v>0</v>
      </c>
      <c r="AE349">
        <f t="shared" si="150"/>
        <v>0</v>
      </c>
      <c r="AG349" s="237">
        <v>20403</v>
      </c>
      <c r="AH349" s="238" t="s">
        <v>638</v>
      </c>
      <c r="AI349" s="232">
        <f>SUM(AI350:AI355)</f>
        <v>0</v>
      </c>
      <c r="AJ349" s="239">
        <f t="shared" si="152"/>
        <v>0</v>
      </c>
      <c r="AK349" s="246">
        <f t="shared" si="153"/>
        <v>0</v>
      </c>
      <c r="AL349" s="240">
        <v>2040301</v>
      </c>
      <c r="AM349" s="240" t="s">
        <v>194</v>
      </c>
      <c r="AN349" s="249">
        <v>0</v>
      </c>
      <c r="AO349" s="249">
        <v>0</v>
      </c>
      <c r="AP349" s="256">
        <f t="shared" si="134"/>
        <v>0</v>
      </c>
      <c r="AQ349" s="257">
        <f t="shared" si="135"/>
        <v>0</v>
      </c>
      <c r="AR349">
        <f t="shared" si="151"/>
        <v>7</v>
      </c>
    </row>
    <row r="350" hidden="1" spans="1:44">
      <c r="A350" s="220">
        <v>2040303</v>
      </c>
      <c r="B350" s="220" t="s">
        <v>198</v>
      </c>
      <c r="C350" s="216">
        <f t="shared" si="136"/>
        <v>0</v>
      </c>
      <c r="D350" s="221">
        <v>0</v>
      </c>
      <c r="E350" s="222">
        <v>0</v>
      </c>
      <c r="F350" s="223">
        <v>0</v>
      </c>
      <c r="G350" s="219">
        <f t="shared" si="137"/>
        <v>0</v>
      </c>
      <c r="H350" s="219">
        <f t="shared" si="138"/>
        <v>0</v>
      </c>
      <c r="I350" s="219">
        <f t="shared" si="139"/>
        <v>0</v>
      </c>
      <c r="J350" s="231">
        <f t="shared" si="140"/>
        <v>7</v>
      </c>
      <c r="K350" s="43">
        <f t="shared" si="154"/>
        <v>0</v>
      </c>
      <c r="L350" s="43">
        <f t="shared" si="141"/>
        <v>7</v>
      </c>
      <c r="M350" s="228">
        <v>2040303</v>
      </c>
      <c r="N350" s="228" t="s">
        <v>199</v>
      </c>
      <c r="O350" s="233">
        <v>0</v>
      </c>
      <c r="P350">
        <f t="shared" si="142"/>
        <v>7</v>
      </c>
      <c r="Q350">
        <f t="shared" si="148"/>
        <v>0</v>
      </c>
      <c r="U350">
        <f t="shared" si="143"/>
        <v>0</v>
      </c>
      <c r="V350">
        <f t="shared" si="144"/>
        <v>0</v>
      </c>
      <c r="W350">
        <f t="shared" si="149"/>
        <v>0</v>
      </c>
      <c r="Y350">
        <f t="shared" si="145"/>
        <v>0</v>
      </c>
      <c r="AB350" s="228">
        <v>2040804</v>
      </c>
      <c r="AC350">
        <f t="shared" si="146"/>
        <v>0</v>
      </c>
      <c r="AD350">
        <f t="shared" si="147"/>
        <v>0</v>
      </c>
      <c r="AE350">
        <f t="shared" si="150"/>
        <v>0</v>
      </c>
      <c r="AG350" s="237">
        <v>2040301</v>
      </c>
      <c r="AH350" s="247" t="s">
        <v>195</v>
      </c>
      <c r="AI350" s="233">
        <v>0</v>
      </c>
      <c r="AJ350" s="248">
        <f t="shared" si="152"/>
        <v>0</v>
      </c>
      <c r="AK350" s="246">
        <f t="shared" si="153"/>
        <v>0</v>
      </c>
      <c r="AL350" s="240">
        <v>2040302</v>
      </c>
      <c r="AM350" s="240" t="s">
        <v>196</v>
      </c>
      <c r="AN350" s="249">
        <v>0</v>
      </c>
      <c r="AO350" s="249">
        <v>0</v>
      </c>
      <c r="AP350" s="256">
        <f t="shared" si="134"/>
        <v>0</v>
      </c>
      <c r="AQ350" s="257">
        <f t="shared" si="135"/>
        <v>0</v>
      </c>
      <c r="AR350">
        <f t="shared" si="151"/>
        <v>7</v>
      </c>
    </row>
    <row r="351" hidden="1" spans="1:44">
      <c r="A351" s="220">
        <v>2040304</v>
      </c>
      <c r="B351" s="220" t="s">
        <v>639</v>
      </c>
      <c r="C351" s="216">
        <f t="shared" si="136"/>
        <v>0</v>
      </c>
      <c r="D351" s="221">
        <v>0</v>
      </c>
      <c r="E351" s="222">
        <v>0</v>
      </c>
      <c r="F351" s="223">
        <v>0</v>
      </c>
      <c r="G351" s="219">
        <f t="shared" si="137"/>
        <v>0</v>
      </c>
      <c r="H351" s="219">
        <f t="shared" si="138"/>
        <v>0</v>
      </c>
      <c r="I351" s="219">
        <f t="shared" si="139"/>
        <v>0</v>
      </c>
      <c r="J351" s="231">
        <f t="shared" si="140"/>
        <v>7</v>
      </c>
      <c r="K351" s="43">
        <f t="shared" si="154"/>
        <v>0</v>
      </c>
      <c r="L351" s="43">
        <f t="shared" si="141"/>
        <v>7</v>
      </c>
      <c r="M351" s="228">
        <v>2040304</v>
      </c>
      <c r="N351" s="228" t="s">
        <v>640</v>
      </c>
      <c r="O351" s="233">
        <v>0</v>
      </c>
      <c r="P351">
        <f t="shared" si="142"/>
        <v>7</v>
      </c>
      <c r="Q351">
        <f t="shared" si="148"/>
        <v>0</v>
      </c>
      <c r="U351">
        <f t="shared" si="143"/>
        <v>0</v>
      </c>
      <c r="V351">
        <f t="shared" si="144"/>
        <v>0</v>
      </c>
      <c r="W351">
        <f t="shared" si="149"/>
        <v>0</v>
      </c>
      <c r="Y351">
        <f t="shared" si="145"/>
        <v>0</v>
      </c>
      <c r="AB351" s="228">
        <v>2040805</v>
      </c>
      <c r="AC351">
        <f t="shared" si="146"/>
        <v>0</v>
      </c>
      <c r="AD351">
        <f t="shared" si="147"/>
        <v>0</v>
      </c>
      <c r="AE351">
        <f t="shared" si="150"/>
        <v>0</v>
      </c>
      <c r="AG351" s="237">
        <v>2040302</v>
      </c>
      <c r="AH351" s="247" t="s">
        <v>197</v>
      </c>
      <c r="AI351" s="233">
        <v>0</v>
      </c>
      <c r="AJ351" s="248">
        <f t="shared" si="152"/>
        <v>0</v>
      </c>
      <c r="AK351" s="246">
        <f t="shared" si="153"/>
        <v>0</v>
      </c>
      <c r="AL351" s="240">
        <v>2040303</v>
      </c>
      <c r="AM351" s="240" t="s">
        <v>198</v>
      </c>
      <c r="AN351" s="249">
        <v>0</v>
      </c>
      <c r="AO351" s="249">
        <v>0</v>
      </c>
      <c r="AP351" s="256">
        <f t="shared" si="134"/>
        <v>0</v>
      </c>
      <c r="AQ351" s="257">
        <f t="shared" si="135"/>
        <v>0</v>
      </c>
      <c r="AR351">
        <f t="shared" si="151"/>
        <v>7</v>
      </c>
    </row>
    <row r="352" hidden="1" spans="1:44">
      <c r="A352" s="220">
        <v>2040350</v>
      </c>
      <c r="B352" s="220" t="s">
        <v>212</v>
      </c>
      <c r="C352" s="216">
        <f t="shared" si="136"/>
        <v>0</v>
      </c>
      <c r="D352" s="221">
        <v>0</v>
      </c>
      <c r="E352" s="222">
        <v>0</v>
      </c>
      <c r="F352" s="223">
        <v>0</v>
      </c>
      <c r="G352" s="219">
        <f t="shared" si="137"/>
        <v>0</v>
      </c>
      <c r="H352" s="219">
        <f t="shared" si="138"/>
        <v>0</v>
      </c>
      <c r="I352" s="219">
        <f t="shared" si="139"/>
        <v>0</v>
      </c>
      <c r="J352" s="231">
        <f t="shared" si="140"/>
        <v>7</v>
      </c>
      <c r="K352" s="43">
        <f t="shared" si="154"/>
        <v>0</v>
      </c>
      <c r="L352" s="43">
        <f t="shared" si="141"/>
        <v>7</v>
      </c>
      <c r="M352" s="228">
        <v>2040350</v>
      </c>
      <c r="N352" s="228" t="s">
        <v>213</v>
      </c>
      <c r="O352" s="233">
        <v>0</v>
      </c>
      <c r="P352">
        <f t="shared" si="142"/>
        <v>7</v>
      </c>
      <c r="Q352">
        <f t="shared" si="148"/>
        <v>0</v>
      </c>
      <c r="U352">
        <f t="shared" si="143"/>
        <v>0</v>
      </c>
      <c r="V352">
        <f t="shared" si="144"/>
        <v>0</v>
      </c>
      <c r="W352">
        <f t="shared" si="149"/>
        <v>0</v>
      </c>
      <c r="Y352">
        <f t="shared" si="145"/>
        <v>0</v>
      </c>
      <c r="AB352" s="228">
        <v>2040806</v>
      </c>
      <c r="AC352">
        <f t="shared" si="146"/>
        <v>0</v>
      </c>
      <c r="AD352">
        <f t="shared" si="147"/>
        <v>0</v>
      </c>
      <c r="AE352">
        <f t="shared" si="150"/>
        <v>0</v>
      </c>
      <c r="AG352" s="237">
        <v>2040303</v>
      </c>
      <c r="AH352" s="247" t="s">
        <v>199</v>
      </c>
      <c r="AI352" s="233">
        <v>0</v>
      </c>
      <c r="AJ352" s="248">
        <f t="shared" si="152"/>
        <v>0</v>
      </c>
      <c r="AK352" s="246">
        <f t="shared" si="153"/>
        <v>0</v>
      </c>
      <c r="AL352" s="240">
        <v>2040304</v>
      </c>
      <c r="AM352" s="240" t="s">
        <v>639</v>
      </c>
      <c r="AN352" s="249">
        <v>0</v>
      </c>
      <c r="AO352" s="249">
        <v>0</v>
      </c>
      <c r="AP352" s="256">
        <f t="shared" si="134"/>
        <v>0</v>
      </c>
      <c r="AQ352" s="257">
        <f t="shared" si="135"/>
        <v>0</v>
      </c>
      <c r="AR352">
        <f t="shared" si="151"/>
        <v>7</v>
      </c>
    </row>
    <row r="353" hidden="1" spans="1:44">
      <c r="A353" s="220">
        <v>2040399</v>
      </c>
      <c r="B353" s="220" t="s">
        <v>641</v>
      </c>
      <c r="C353" s="216">
        <f t="shared" si="136"/>
        <v>0</v>
      </c>
      <c r="D353" s="221">
        <v>0</v>
      </c>
      <c r="E353" s="222">
        <v>0</v>
      </c>
      <c r="F353" s="223">
        <v>0</v>
      </c>
      <c r="G353" s="219">
        <f t="shared" si="137"/>
        <v>0</v>
      </c>
      <c r="H353" s="219">
        <f t="shared" si="138"/>
        <v>0</v>
      </c>
      <c r="I353" s="219">
        <f t="shared" si="139"/>
        <v>0</v>
      </c>
      <c r="J353" s="231">
        <f t="shared" si="140"/>
        <v>7</v>
      </c>
      <c r="K353" s="43">
        <f t="shared" si="154"/>
        <v>0</v>
      </c>
      <c r="L353" s="43">
        <f t="shared" si="141"/>
        <v>7</v>
      </c>
      <c r="M353" s="228">
        <v>2040399</v>
      </c>
      <c r="N353" s="228" t="s">
        <v>642</v>
      </c>
      <c r="O353" s="233">
        <v>0</v>
      </c>
      <c r="P353">
        <f t="shared" si="142"/>
        <v>7</v>
      </c>
      <c r="Q353">
        <f t="shared" si="148"/>
        <v>0</v>
      </c>
      <c r="U353">
        <f t="shared" si="143"/>
        <v>0</v>
      </c>
      <c r="V353">
        <f t="shared" si="144"/>
        <v>0</v>
      </c>
      <c r="W353">
        <f t="shared" si="149"/>
        <v>0</v>
      </c>
      <c r="Y353">
        <f t="shared" si="145"/>
        <v>0</v>
      </c>
      <c r="AB353" s="228">
        <v>2040850</v>
      </c>
      <c r="AC353">
        <f t="shared" si="146"/>
        <v>0</v>
      </c>
      <c r="AD353">
        <f t="shared" si="147"/>
        <v>0</v>
      </c>
      <c r="AE353">
        <f t="shared" si="150"/>
        <v>0</v>
      </c>
      <c r="AG353" s="237">
        <v>2040304</v>
      </c>
      <c r="AH353" s="247" t="s">
        <v>640</v>
      </c>
      <c r="AI353" s="233">
        <v>0</v>
      </c>
      <c r="AJ353" s="248">
        <f t="shared" si="152"/>
        <v>0</v>
      </c>
      <c r="AK353" s="246">
        <f t="shared" si="153"/>
        <v>0</v>
      </c>
      <c r="AL353" s="240">
        <v>2040350</v>
      </c>
      <c r="AM353" s="240" t="s">
        <v>212</v>
      </c>
      <c r="AN353" s="249">
        <v>0</v>
      </c>
      <c r="AO353" s="249">
        <v>0</v>
      </c>
      <c r="AP353" s="256">
        <f t="shared" si="134"/>
        <v>0</v>
      </c>
      <c r="AQ353" s="257">
        <f t="shared" si="135"/>
        <v>0</v>
      </c>
      <c r="AR353">
        <f t="shared" si="151"/>
        <v>7</v>
      </c>
    </row>
    <row r="354" hidden="1" customHeight="1" spans="1:44">
      <c r="A354" s="220">
        <v>20404</v>
      </c>
      <c r="B354" s="220" t="s">
        <v>643</v>
      </c>
      <c r="C354" s="216">
        <f t="shared" si="136"/>
        <v>1564</v>
      </c>
      <c r="D354" s="224">
        <v>1004</v>
      </c>
      <c r="E354" s="217">
        <v>969</v>
      </c>
      <c r="F354" s="218">
        <v>974</v>
      </c>
      <c r="G354" s="219">
        <f t="shared" si="137"/>
        <v>-0.377237851662404</v>
      </c>
      <c r="H354" s="219">
        <f t="shared" si="138"/>
        <v>0.970119521912351</v>
      </c>
      <c r="I354" s="219">
        <f t="shared" si="139"/>
        <v>1.00515995872033</v>
      </c>
      <c r="J354" s="231">
        <f t="shared" si="140"/>
        <v>5</v>
      </c>
      <c r="K354" s="43">
        <f t="shared" si="154"/>
        <v>4511</v>
      </c>
      <c r="L354" s="43">
        <f t="shared" si="141"/>
        <v>5</v>
      </c>
      <c r="M354" s="228">
        <v>20404</v>
      </c>
      <c r="N354" s="229" t="s">
        <v>644</v>
      </c>
      <c r="O354" s="232">
        <f>SUM(O355:O365)</f>
        <v>974</v>
      </c>
      <c r="P354">
        <f t="shared" si="142"/>
        <v>5</v>
      </c>
      <c r="Q354">
        <f t="shared" si="148"/>
        <v>204</v>
      </c>
      <c r="U354">
        <f t="shared" si="143"/>
        <v>0</v>
      </c>
      <c r="V354">
        <f t="shared" si="144"/>
        <v>0</v>
      </c>
      <c r="W354">
        <f t="shared" si="149"/>
        <v>0</v>
      </c>
      <c r="Y354">
        <f t="shared" si="145"/>
        <v>0</v>
      </c>
      <c r="AB354" s="228">
        <v>2040899</v>
      </c>
      <c r="AC354">
        <f t="shared" si="146"/>
        <v>0</v>
      </c>
      <c r="AD354">
        <f t="shared" si="147"/>
        <v>0</v>
      </c>
      <c r="AE354">
        <f t="shared" si="150"/>
        <v>0</v>
      </c>
      <c r="AG354" s="237">
        <v>2040350</v>
      </c>
      <c r="AH354" s="247" t="s">
        <v>213</v>
      </c>
      <c r="AI354" s="233">
        <v>0</v>
      </c>
      <c r="AJ354" s="248">
        <f t="shared" si="152"/>
        <v>0</v>
      </c>
      <c r="AK354" s="246">
        <f t="shared" si="153"/>
        <v>0</v>
      </c>
      <c r="AL354" s="240">
        <v>2040399</v>
      </c>
      <c r="AM354" s="240" t="s">
        <v>641</v>
      </c>
      <c r="AN354" s="249">
        <v>0</v>
      </c>
      <c r="AO354" s="249">
        <v>0</v>
      </c>
      <c r="AP354" s="256">
        <f t="shared" si="134"/>
        <v>0</v>
      </c>
      <c r="AQ354" s="257">
        <f t="shared" si="135"/>
        <v>0</v>
      </c>
      <c r="AR354">
        <f t="shared" si="151"/>
        <v>7</v>
      </c>
    </row>
    <row r="355" customHeight="1" spans="1:44">
      <c r="A355" s="215">
        <v>2040401</v>
      </c>
      <c r="B355" s="215" t="s">
        <v>194</v>
      </c>
      <c r="C355" s="216">
        <f t="shared" si="136"/>
        <v>831</v>
      </c>
      <c r="D355" s="217">
        <v>843</v>
      </c>
      <c r="E355" s="217">
        <v>867</v>
      </c>
      <c r="F355" s="218">
        <v>870</v>
      </c>
      <c r="G355" s="219">
        <f t="shared" si="137"/>
        <v>0.0469314079422383</v>
      </c>
      <c r="H355" s="219">
        <f t="shared" si="138"/>
        <v>1.03202846975089</v>
      </c>
      <c r="I355" s="219">
        <f t="shared" si="139"/>
        <v>1.00346020761246</v>
      </c>
      <c r="J355" s="231">
        <f t="shared" si="140"/>
        <v>7</v>
      </c>
      <c r="K355" s="43">
        <f t="shared" ref="K355:K366" si="155">SUM(C355:F355)</f>
        <v>3411</v>
      </c>
      <c r="L355" s="43">
        <f t="shared" si="141"/>
        <v>7</v>
      </c>
      <c r="M355" s="228">
        <v>2040401</v>
      </c>
      <c r="N355" s="228" t="s">
        <v>195</v>
      </c>
      <c r="O355" s="233">
        <v>870</v>
      </c>
      <c r="P355">
        <f t="shared" si="142"/>
        <v>7</v>
      </c>
      <c r="Q355">
        <f t="shared" si="148"/>
        <v>0</v>
      </c>
      <c r="U355">
        <f t="shared" si="143"/>
        <v>0</v>
      </c>
      <c r="V355">
        <f t="shared" si="144"/>
        <v>0</v>
      </c>
      <c r="W355">
        <f t="shared" si="149"/>
        <v>0</v>
      </c>
      <c r="Y355">
        <f t="shared" si="145"/>
        <v>0</v>
      </c>
      <c r="AB355" s="228">
        <v>2040901</v>
      </c>
      <c r="AC355">
        <f t="shared" si="146"/>
        <v>0</v>
      </c>
      <c r="AD355">
        <f t="shared" si="147"/>
        <v>0</v>
      </c>
      <c r="AE355">
        <f t="shared" si="150"/>
        <v>0</v>
      </c>
      <c r="AG355" s="237">
        <v>2040399</v>
      </c>
      <c r="AH355" s="247" t="s">
        <v>642</v>
      </c>
      <c r="AI355" s="233">
        <v>0</v>
      </c>
      <c r="AJ355" s="248">
        <f t="shared" si="152"/>
        <v>0</v>
      </c>
      <c r="AK355" s="246">
        <f t="shared" si="153"/>
        <v>0</v>
      </c>
      <c r="AL355" s="240">
        <v>20404</v>
      </c>
      <c r="AM355" s="241" t="s">
        <v>643</v>
      </c>
      <c r="AN355" s="242">
        <v>1004</v>
      </c>
      <c r="AO355" s="242">
        <v>969</v>
      </c>
      <c r="AP355" s="256">
        <f t="shared" si="134"/>
        <v>-35</v>
      </c>
      <c r="AQ355" s="257">
        <f t="shared" si="135"/>
        <v>-0.0348605577689243</v>
      </c>
      <c r="AR355">
        <f t="shared" si="151"/>
        <v>5</v>
      </c>
    </row>
    <row r="356" customHeight="1" spans="1:44">
      <c r="A356" s="215">
        <v>2040402</v>
      </c>
      <c r="B356" s="215" t="s">
        <v>196</v>
      </c>
      <c r="C356" s="216">
        <f t="shared" si="136"/>
        <v>168</v>
      </c>
      <c r="D356" s="217">
        <v>40</v>
      </c>
      <c r="E356" s="217">
        <v>100</v>
      </c>
      <c r="F356" s="218">
        <v>100</v>
      </c>
      <c r="G356" s="219">
        <f t="shared" si="137"/>
        <v>-0.404761904761905</v>
      </c>
      <c r="H356" s="219">
        <f t="shared" si="138"/>
        <v>2.5</v>
      </c>
      <c r="I356" s="219">
        <f t="shared" si="139"/>
        <v>1</v>
      </c>
      <c r="J356" s="231">
        <f t="shared" si="140"/>
        <v>7</v>
      </c>
      <c r="K356" s="43">
        <f t="shared" si="155"/>
        <v>408</v>
      </c>
      <c r="L356" s="43">
        <f t="shared" si="141"/>
        <v>7</v>
      </c>
      <c r="M356" s="228">
        <v>2040402</v>
      </c>
      <c r="N356" s="228" t="s">
        <v>197</v>
      </c>
      <c r="O356" s="233">
        <v>100</v>
      </c>
      <c r="P356">
        <f t="shared" si="142"/>
        <v>7</v>
      </c>
      <c r="Q356">
        <f t="shared" si="148"/>
        <v>0</v>
      </c>
      <c r="U356">
        <f t="shared" si="143"/>
        <v>0</v>
      </c>
      <c r="V356">
        <f t="shared" si="144"/>
        <v>0</v>
      </c>
      <c r="W356">
        <f t="shared" si="149"/>
        <v>0</v>
      </c>
      <c r="Y356">
        <f t="shared" si="145"/>
        <v>0</v>
      </c>
      <c r="AB356" s="228">
        <v>2040902</v>
      </c>
      <c r="AC356">
        <f t="shared" si="146"/>
        <v>0</v>
      </c>
      <c r="AD356">
        <f t="shared" si="147"/>
        <v>0</v>
      </c>
      <c r="AE356">
        <f t="shared" si="150"/>
        <v>0</v>
      </c>
      <c r="AG356" s="237">
        <v>20404</v>
      </c>
      <c r="AH356" s="238" t="s">
        <v>644</v>
      </c>
      <c r="AI356" s="232">
        <f>SUM(AI357:AI367)</f>
        <v>1564</v>
      </c>
      <c r="AJ356" s="239">
        <f t="shared" si="152"/>
        <v>1564</v>
      </c>
      <c r="AK356" s="246">
        <f t="shared" si="153"/>
        <v>0</v>
      </c>
      <c r="AL356" s="240">
        <v>2040401</v>
      </c>
      <c r="AM356" s="241" t="s">
        <v>194</v>
      </c>
      <c r="AN356" s="242">
        <v>843</v>
      </c>
      <c r="AO356" s="242">
        <v>867</v>
      </c>
      <c r="AP356" s="256">
        <f t="shared" si="134"/>
        <v>24</v>
      </c>
      <c r="AQ356" s="257">
        <f t="shared" si="135"/>
        <v>0.0284697508896797</v>
      </c>
      <c r="AR356">
        <f t="shared" si="151"/>
        <v>7</v>
      </c>
    </row>
    <row r="357" hidden="1" spans="1:44">
      <c r="A357" s="215">
        <v>2040403</v>
      </c>
      <c r="B357" s="215" t="s">
        <v>198</v>
      </c>
      <c r="C357" s="216">
        <f t="shared" si="136"/>
        <v>0</v>
      </c>
      <c r="D357" s="222">
        <v>0</v>
      </c>
      <c r="E357" s="222">
        <v>0</v>
      </c>
      <c r="F357" s="223">
        <v>0</v>
      </c>
      <c r="G357" s="219">
        <f t="shared" si="137"/>
        <v>0</v>
      </c>
      <c r="H357" s="219">
        <f t="shared" si="138"/>
        <v>0</v>
      </c>
      <c r="I357" s="219">
        <f t="shared" si="139"/>
        <v>0</v>
      </c>
      <c r="J357" s="231">
        <f t="shared" si="140"/>
        <v>7</v>
      </c>
      <c r="K357" s="43">
        <f t="shared" si="155"/>
        <v>0</v>
      </c>
      <c r="L357" s="43">
        <f t="shared" si="141"/>
        <v>7</v>
      </c>
      <c r="M357" s="228">
        <v>2040403</v>
      </c>
      <c r="N357" s="228" t="s">
        <v>199</v>
      </c>
      <c r="O357" s="233">
        <v>0</v>
      </c>
      <c r="P357">
        <f t="shared" si="142"/>
        <v>7</v>
      </c>
      <c r="Q357">
        <f t="shared" si="148"/>
        <v>0</v>
      </c>
      <c r="U357">
        <f t="shared" si="143"/>
        <v>0</v>
      </c>
      <c r="V357">
        <f t="shared" si="144"/>
        <v>0</v>
      </c>
      <c r="W357">
        <f t="shared" si="149"/>
        <v>0</v>
      </c>
      <c r="Y357">
        <f t="shared" si="145"/>
        <v>0</v>
      </c>
      <c r="AB357" s="228">
        <v>2040903</v>
      </c>
      <c r="AC357">
        <f t="shared" si="146"/>
        <v>0</v>
      </c>
      <c r="AD357">
        <f t="shared" si="147"/>
        <v>0</v>
      </c>
      <c r="AE357">
        <f t="shared" si="150"/>
        <v>0</v>
      </c>
      <c r="AG357" s="237">
        <v>2040401</v>
      </c>
      <c r="AH357" s="247" t="s">
        <v>195</v>
      </c>
      <c r="AI357" s="233">
        <v>831</v>
      </c>
      <c r="AJ357" s="248">
        <f t="shared" si="152"/>
        <v>831</v>
      </c>
      <c r="AK357" s="246">
        <f t="shared" si="153"/>
        <v>0</v>
      </c>
      <c r="AL357" s="240">
        <v>2040402</v>
      </c>
      <c r="AM357" s="241" t="s">
        <v>196</v>
      </c>
      <c r="AN357" s="242">
        <v>40</v>
      </c>
      <c r="AO357" s="242">
        <v>100</v>
      </c>
      <c r="AP357" s="256">
        <f t="shared" si="134"/>
        <v>60</v>
      </c>
      <c r="AQ357" s="257">
        <f t="shared" si="135"/>
        <v>1.5</v>
      </c>
      <c r="AR357">
        <f t="shared" si="151"/>
        <v>7</v>
      </c>
    </row>
    <row r="358" customHeight="1" spans="1:44">
      <c r="A358" s="220">
        <v>2040404</v>
      </c>
      <c r="B358" s="220" t="s">
        <v>645</v>
      </c>
      <c r="C358" s="216">
        <f t="shared" si="136"/>
        <v>91</v>
      </c>
      <c r="D358" s="224">
        <v>0</v>
      </c>
      <c r="E358" s="217">
        <v>0</v>
      </c>
      <c r="F358" s="218">
        <v>0</v>
      </c>
      <c r="G358" s="219">
        <f t="shared" si="137"/>
        <v>0</v>
      </c>
      <c r="H358" s="219">
        <f t="shared" si="138"/>
        <v>0</v>
      </c>
      <c r="I358" s="219">
        <f t="shared" si="139"/>
        <v>0</v>
      </c>
      <c r="J358" s="231">
        <f t="shared" si="140"/>
        <v>7</v>
      </c>
      <c r="K358" s="43">
        <f t="shared" si="155"/>
        <v>91</v>
      </c>
      <c r="L358" s="43">
        <f t="shared" si="141"/>
        <v>7</v>
      </c>
      <c r="M358" s="228">
        <v>2040404</v>
      </c>
      <c r="N358" s="228" t="s">
        <v>646</v>
      </c>
      <c r="O358" s="233">
        <v>0</v>
      </c>
      <c r="P358">
        <f t="shared" si="142"/>
        <v>7</v>
      </c>
      <c r="Q358">
        <f t="shared" si="148"/>
        <v>0</v>
      </c>
      <c r="U358">
        <f t="shared" si="143"/>
        <v>0</v>
      </c>
      <c r="V358">
        <f t="shared" si="144"/>
        <v>0</v>
      </c>
      <c r="W358">
        <f t="shared" si="149"/>
        <v>0</v>
      </c>
      <c r="Y358">
        <f t="shared" si="145"/>
        <v>0</v>
      </c>
      <c r="AB358" s="228">
        <v>2040904</v>
      </c>
      <c r="AC358">
        <f t="shared" si="146"/>
        <v>0</v>
      </c>
      <c r="AD358">
        <f t="shared" si="147"/>
        <v>0</v>
      </c>
      <c r="AE358">
        <f t="shared" si="150"/>
        <v>0</v>
      </c>
      <c r="AG358" s="237">
        <v>2040402</v>
      </c>
      <c r="AH358" s="247" t="s">
        <v>197</v>
      </c>
      <c r="AI358" s="233">
        <v>168</v>
      </c>
      <c r="AJ358" s="248">
        <f t="shared" si="152"/>
        <v>168</v>
      </c>
      <c r="AK358" s="246">
        <f t="shared" si="153"/>
        <v>0</v>
      </c>
      <c r="AL358" s="240">
        <v>2040403</v>
      </c>
      <c r="AM358" s="240" t="s">
        <v>198</v>
      </c>
      <c r="AN358" s="249">
        <v>0</v>
      </c>
      <c r="AO358" s="249">
        <v>0</v>
      </c>
      <c r="AP358" s="256">
        <f t="shared" si="134"/>
        <v>0</v>
      </c>
      <c r="AQ358" s="257">
        <f t="shared" si="135"/>
        <v>0</v>
      </c>
      <c r="AR358">
        <f t="shared" si="151"/>
        <v>7</v>
      </c>
    </row>
    <row r="359" customHeight="1" spans="1:44">
      <c r="A359" s="215">
        <v>2040405</v>
      </c>
      <c r="B359" s="215" t="s">
        <v>647</v>
      </c>
      <c r="C359" s="216">
        <f t="shared" si="136"/>
        <v>26</v>
      </c>
      <c r="D359" s="217">
        <v>0</v>
      </c>
      <c r="E359" s="217">
        <v>0</v>
      </c>
      <c r="F359" s="218">
        <v>0</v>
      </c>
      <c r="G359" s="219">
        <f t="shared" si="137"/>
        <v>0</v>
      </c>
      <c r="H359" s="219">
        <f t="shared" si="138"/>
        <v>0</v>
      </c>
      <c r="I359" s="219">
        <f t="shared" si="139"/>
        <v>0</v>
      </c>
      <c r="J359" s="231">
        <f t="shared" si="140"/>
        <v>7</v>
      </c>
      <c r="K359" s="43">
        <f t="shared" si="155"/>
        <v>26</v>
      </c>
      <c r="L359" s="43">
        <f t="shared" si="141"/>
        <v>7</v>
      </c>
      <c r="M359" s="228">
        <v>2040405</v>
      </c>
      <c r="N359" s="228" t="s">
        <v>648</v>
      </c>
      <c r="O359" s="233">
        <v>0</v>
      </c>
      <c r="P359">
        <f t="shared" si="142"/>
        <v>7</v>
      </c>
      <c r="Q359">
        <f t="shared" si="148"/>
        <v>0</v>
      </c>
      <c r="U359">
        <f t="shared" si="143"/>
        <v>0</v>
      </c>
      <c r="V359">
        <f t="shared" si="144"/>
        <v>0</v>
      </c>
      <c r="W359">
        <f t="shared" si="149"/>
        <v>0</v>
      </c>
      <c r="Y359">
        <f t="shared" si="145"/>
        <v>0</v>
      </c>
      <c r="AB359" s="228">
        <v>2040905</v>
      </c>
      <c r="AC359">
        <f t="shared" si="146"/>
        <v>0</v>
      </c>
      <c r="AD359">
        <f t="shared" si="147"/>
        <v>0</v>
      </c>
      <c r="AE359">
        <f t="shared" si="150"/>
        <v>0</v>
      </c>
      <c r="AG359" s="237">
        <v>2040403</v>
      </c>
      <c r="AH359" s="247" t="s">
        <v>199</v>
      </c>
      <c r="AI359" s="233">
        <v>0</v>
      </c>
      <c r="AJ359" s="248">
        <f t="shared" si="152"/>
        <v>0</v>
      </c>
      <c r="AK359" s="246">
        <f t="shared" si="153"/>
        <v>0</v>
      </c>
      <c r="AL359" s="240">
        <v>2040404</v>
      </c>
      <c r="AM359" s="240" t="s">
        <v>645</v>
      </c>
      <c r="AN359" s="249">
        <v>0</v>
      </c>
      <c r="AO359" s="249">
        <v>0</v>
      </c>
      <c r="AP359" s="256">
        <f t="shared" si="134"/>
        <v>0</v>
      </c>
      <c r="AQ359" s="257">
        <f t="shared" si="135"/>
        <v>0</v>
      </c>
      <c r="AR359">
        <f t="shared" si="151"/>
        <v>7</v>
      </c>
    </row>
    <row r="360" customHeight="1" spans="1:44">
      <c r="A360" s="215">
        <v>2040406</v>
      </c>
      <c r="B360" s="215" t="s">
        <v>649</v>
      </c>
      <c r="C360" s="216">
        <f t="shared" si="136"/>
        <v>25</v>
      </c>
      <c r="D360" s="217">
        <v>0</v>
      </c>
      <c r="E360" s="217">
        <v>0</v>
      </c>
      <c r="F360" s="218">
        <v>0</v>
      </c>
      <c r="G360" s="219">
        <f t="shared" si="137"/>
        <v>0</v>
      </c>
      <c r="H360" s="219">
        <f t="shared" si="138"/>
        <v>0</v>
      </c>
      <c r="I360" s="219">
        <f t="shared" si="139"/>
        <v>0</v>
      </c>
      <c r="J360" s="231">
        <f t="shared" si="140"/>
        <v>7</v>
      </c>
      <c r="K360" s="43">
        <f t="shared" si="155"/>
        <v>25</v>
      </c>
      <c r="L360" s="43">
        <f t="shared" si="141"/>
        <v>7</v>
      </c>
      <c r="M360" s="228">
        <v>2040406</v>
      </c>
      <c r="N360" s="228" t="s">
        <v>650</v>
      </c>
      <c r="O360" s="233">
        <v>0</v>
      </c>
      <c r="P360">
        <f t="shared" si="142"/>
        <v>7</v>
      </c>
      <c r="Q360">
        <f t="shared" si="148"/>
        <v>0</v>
      </c>
      <c r="U360">
        <f t="shared" si="143"/>
        <v>0</v>
      </c>
      <c r="V360">
        <f t="shared" si="144"/>
        <v>0</v>
      </c>
      <c r="W360">
        <f t="shared" si="149"/>
        <v>0</v>
      </c>
      <c r="Y360">
        <f t="shared" si="145"/>
        <v>0</v>
      </c>
      <c r="AB360" s="228">
        <v>2040950</v>
      </c>
      <c r="AC360">
        <f t="shared" si="146"/>
        <v>0</v>
      </c>
      <c r="AD360">
        <f t="shared" si="147"/>
        <v>0</v>
      </c>
      <c r="AE360">
        <f t="shared" si="150"/>
        <v>0</v>
      </c>
      <c r="AG360" s="237">
        <v>2040404</v>
      </c>
      <c r="AH360" s="247" t="s">
        <v>646</v>
      </c>
      <c r="AI360" s="233">
        <v>91</v>
      </c>
      <c r="AJ360" s="248">
        <f t="shared" si="152"/>
        <v>91</v>
      </c>
      <c r="AK360" s="246">
        <f t="shared" si="153"/>
        <v>0</v>
      </c>
      <c r="AL360" s="240">
        <v>2040405</v>
      </c>
      <c r="AM360" s="240" t="s">
        <v>647</v>
      </c>
      <c r="AN360" s="249">
        <v>0</v>
      </c>
      <c r="AO360" s="249">
        <v>0</v>
      </c>
      <c r="AP360" s="256">
        <f t="shared" si="134"/>
        <v>0</v>
      </c>
      <c r="AQ360" s="257">
        <f t="shared" si="135"/>
        <v>0</v>
      </c>
      <c r="AR360">
        <f t="shared" si="151"/>
        <v>7</v>
      </c>
    </row>
    <row r="361" customHeight="1" spans="1:44">
      <c r="A361" s="215">
        <v>2040407</v>
      </c>
      <c r="B361" s="215" t="s">
        <v>651</v>
      </c>
      <c r="C361" s="216">
        <f t="shared" si="136"/>
        <v>10</v>
      </c>
      <c r="D361" s="217">
        <v>0</v>
      </c>
      <c r="E361" s="217">
        <v>0</v>
      </c>
      <c r="F361" s="218">
        <v>0</v>
      </c>
      <c r="G361" s="219">
        <f t="shared" si="137"/>
        <v>0</v>
      </c>
      <c r="H361" s="219">
        <f t="shared" si="138"/>
        <v>0</v>
      </c>
      <c r="I361" s="219">
        <f t="shared" si="139"/>
        <v>0</v>
      </c>
      <c r="J361" s="231">
        <f t="shared" si="140"/>
        <v>7</v>
      </c>
      <c r="K361" s="43">
        <f t="shared" si="155"/>
        <v>10</v>
      </c>
      <c r="L361" s="43">
        <f t="shared" si="141"/>
        <v>7</v>
      </c>
      <c r="M361" s="228">
        <v>2040407</v>
      </c>
      <c r="N361" s="228" t="s">
        <v>652</v>
      </c>
      <c r="O361" s="233">
        <v>0</v>
      </c>
      <c r="P361">
        <f t="shared" si="142"/>
        <v>7</v>
      </c>
      <c r="Q361">
        <f t="shared" si="148"/>
        <v>0</v>
      </c>
      <c r="U361">
        <f t="shared" si="143"/>
        <v>0</v>
      </c>
      <c r="V361">
        <f t="shared" si="144"/>
        <v>0</v>
      </c>
      <c r="W361">
        <f t="shared" si="149"/>
        <v>0</v>
      </c>
      <c r="Y361">
        <f t="shared" si="145"/>
        <v>0</v>
      </c>
      <c r="AB361" s="228">
        <v>2040999</v>
      </c>
      <c r="AC361">
        <f t="shared" si="146"/>
        <v>0</v>
      </c>
      <c r="AD361">
        <f t="shared" si="147"/>
        <v>0</v>
      </c>
      <c r="AE361">
        <f t="shared" si="150"/>
        <v>0</v>
      </c>
      <c r="AG361" s="237">
        <v>2040405</v>
      </c>
      <c r="AH361" s="247" t="s">
        <v>648</v>
      </c>
      <c r="AI361" s="233">
        <v>26</v>
      </c>
      <c r="AJ361" s="248">
        <f t="shared" si="152"/>
        <v>26</v>
      </c>
      <c r="AK361" s="246">
        <f t="shared" si="153"/>
        <v>0</v>
      </c>
      <c r="AL361" s="240">
        <v>2040406</v>
      </c>
      <c r="AM361" s="240" t="s">
        <v>649</v>
      </c>
      <c r="AN361" s="249">
        <v>0</v>
      </c>
      <c r="AO361" s="249">
        <v>0</v>
      </c>
      <c r="AP361" s="256">
        <f t="shared" si="134"/>
        <v>0</v>
      </c>
      <c r="AQ361" s="257">
        <f t="shared" si="135"/>
        <v>0</v>
      </c>
      <c r="AR361">
        <f t="shared" si="151"/>
        <v>7</v>
      </c>
    </row>
    <row r="362" customHeight="1" spans="1:44">
      <c r="A362" s="215">
        <v>2040408</v>
      </c>
      <c r="B362" s="215" t="s">
        <v>653</v>
      </c>
      <c r="C362" s="216">
        <f t="shared" si="136"/>
        <v>9</v>
      </c>
      <c r="D362" s="217">
        <v>0</v>
      </c>
      <c r="E362" s="217">
        <v>0</v>
      </c>
      <c r="F362" s="218">
        <v>0</v>
      </c>
      <c r="G362" s="219">
        <f t="shared" si="137"/>
        <v>0</v>
      </c>
      <c r="H362" s="219">
        <f t="shared" si="138"/>
        <v>0</v>
      </c>
      <c r="I362" s="219">
        <f t="shared" si="139"/>
        <v>0</v>
      </c>
      <c r="J362" s="231">
        <f t="shared" si="140"/>
        <v>7</v>
      </c>
      <c r="K362" s="43">
        <f t="shared" si="155"/>
        <v>9</v>
      </c>
      <c r="L362" s="43">
        <f t="shared" si="141"/>
        <v>7</v>
      </c>
      <c r="M362" s="228">
        <v>2040408</v>
      </c>
      <c r="N362" s="228" t="s">
        <v>654</v>
      </c>
      <c r="O362" s="233">
        <v>0</v>
      </c>
      <c r="P362">
        <f t="shared" si="142"/>
        <v>7</v>
      </c>
      <c r="Q362">
        <f t="shared" si="148"/>
        <v>0</v>
      </c>
      <c r="U362">
        <f t="shared" si="143"/>
        <v>0</v>
      </c>
      <c r="V362">
        <f t="shared" si="144"/>
        <v>0</v>
      </c>
      <c r="W362">
        <f t="shared" si="149"/>
        <v>0</v>
      </c>
      <c r="Y362">
        <f t="shared" si="145"/>
        <v>0</v>
      </c>
      <c r="AB362" s="228">
        <v>2041001</v>
      </c>
      <c r="AC362">
        <f t="shared" si="146"/>
        <v>0</v>
      </c>
      <c r="AD362">
        <f t="shared" si="147"/>
        <v>0</v>
      </c>
      <c r="AE362">
        <f t="shared" si="150"/>
        <v>0</v>
      </c>
      <c r="AG362" s="237">
        <v>2040406</v>
      </c>
      <c r="AH362" s="247" t="s">
        <v>650</v>
      </c>
      <c r="AI362" s="233">
        <v>25</v>
      </c>
      <c r="AJ362" s="248">
        <f t="shared" si="152"/>
        <v>25</v>
      </c>
      <c r="AK362" s="246">
        <f t="shared" si="153"/>
        <v>0</v>
      </c>
      <c r="AL362" s="240">
        <v>2040407</v>
      </c>
      <c r="AM362" s="240" t="s">
        <v>651</v>
      </c>
      <c r="AN362" s="249">
        <v>0</v>
      </c>
      <c r="AO362" s="249">
        <v>0</v>
      </c>
      <c r="AP362" s="256">
        <f t="shared" si="134"/>
        <v>0</v>
      </c>
      <c r="AQ362" s="257">
        <f t="shared" si="135"/>
        <v>0</v>
      </c>
      <c r="AR362">
        <f t="shared" si="151"/>
        <v>7</v>
      </c>
    </row>
    <row r="363" hidden="1" spans="1:44">
      <c r="A363" s="215">
        <v>2040409</v>
      </c>
      <c r="B363" s="215" t="s">
        <v>655</v>
      </c>
      <c r="C363" s="216">
        <f t="shared" si="136"/>
        <v>0</v>
      </c>
      <c r="D363" s="222">
        <v>0</v>
      </c>
      <c r="E363" s="222">
        <v>0</v>
      </c>
      <c r="F363" s="223">
        <v>0</v>
      </c>
      <c r="G363" s="219">
        <f t="shared" si="137"/>
        <v>0</v>
      </c>
      <c r="H363" s="219">
        <f t="shared" si="138"/>
        <v>0</v>
      </c>
      <c r="I363" s="219">
        <f t="shared" si="139"/>
        <v>0</v>
      </c>
      <c r="J363" s="231">
        <f t="shared" si="140"/>
        <v>7</v>
      </c>
      <c r="K363" s="43">
        <f t="shared" si="155"/>
        <v>0</v>
      </c>
      <c r="L363" s="43">
        <f t="shared" si="141"/>
        <v>7</v>
      </c>
      <c r="M363" s="228">
        <v>2040409</v>
      </c>
      <c r="N363" s="228" t="s">
        <v>656</v>
      </c>
      <c r="O363" s="233">
        <v>0</v>
      </c>
      <c r="P363">
        <f t="shared" si="142"/>
        <v>7</v>
      </c>
      <c r="Q363">
        <f t="shared" si="148"/>
        <v>0</v>
      </c>
      <c r="U363">
        <f t="shared" si="143"/>
        <v>0</v>
      </c>
      <c r="V363">
        <f t="shared" si="144"/>
        <v>0</v>
      </c>
      <c r="W363">
        <f t="shared" si="149"/>
        <v>0</v>
      </c>
      <c r="Y363">
        <f t="shared" si="145"/>
        <v>0</v>
      </c>
      <c r="AB363" s="228">
        <v>2041002</v>
      </c>
      <c r="AC363">
        <f t="shared" si="146"/>
        <v>0</v>
      </c>
      <c r="AD363">
        <f t="shared" si="147"/>
        <v>0</v>
      </c>
      <c r="AE363">
        <f t="shared" si="150"/>
        <v>0</v>
      </c>
      <c r="AG363" s="237">
        <v>2040407</v>
      </c>
      <c r="AH363" s="247" t="s">
        <v>652</v>
      </c>
      <c r="AI363" s="233">
        <v>10</v>
      </c>
      <c r="AJ363" s="248">
        <f t="shared" si="152"/>
        <v>10</v>
      </c>
      <c r="AK363" s="246">
        <f t="shared" si="153"/>
        <v>0</v>
      </c>
      <c r="AL363" s="240">
        <v>2040408</v>
      </c>
      <c r="AM363" s="240" t="s">
        <v>653</v>
      </c>
      <c r="AN363" s="249">
        <v>0</v>
      </c>
      <c r="AO363" s="249">
        <v>0</v>
      </c>
      <c r="AP363" s="256">
        <f t="shared" si="134"/>
        <v>0</v>
      </c>
      <c r="AQ363" s="257">
        <f t="shared" si="135"/>
        <v>0</v>
      </c>
      <c r="AR363">
        <f t="shared" si="151"/>
        <v>7</v>
      </c>
    </row>
    <row r="364" hidden="1" spans="1:44">
      <c r="A364" s="220">
        <v>2040450</v>
      </c>
      <c r="B364" s="220" t="s">
        <v>212</v>
      </c>
      <c r="C364" s="216">
        <f t="shared" si="136"/>
        <v>0</v>
      </c>
      <c r="D364" s="221">
        <v>0</v>
      </c>
      <c r="E364" s="222">
        <v>0</v>
      </c>
      <c r="F364" s="223">
        <v>0</v>
      </c>
      <c r="G364" s="219">
        <f t="shared" si="137"/>
        <v>0</v>
      </c>
      <c r="H364" s="219">
        <f t="shared" si="138"/>
        <v>0</v>
      </c>
      <c r="I364" s="219">
        <f t="shared" si="139"/>
        <v>0</v>
      </c>
      <c r="J364" s="231">
        <f t="shared" si="140"/>
        <v>7</v>
      </c>
      <c r="K364" s="43">
        <f t="shared" si="155"/>
        <v>0</v>
      </c>
      <c r="L364" s="43">
        <f t="shared" si="141"/>
        <v>7</v>
      </c>
      <c r="M364" s="228">
        <v>2040450</v>
      </c>
      <c r="N364" s="228" t="s">
        <v>213</v>
      </c>
      <c r="O364" s="233">
        <v>0</v>
      </c>
      <c r="P364">
        <f t="shared" si="142"/>
        <v>7</v>
      </c>
      <c r="Q364">
        <f t="shared" si="148"/>
        <v>0</v>
      </c>
      <c r="U364">
        <f t="shared" si="143"/>
        <v>0</v>
      </c>
      <c r="V364">
        <f t="shared" si="144"/>
        <v>0</v>
      </c>
      <c r="W364">
        <f t="shared" si="149"/>
        <v>0</v>
      </c>
      <c r="Y364">
        <f t="shared" si="145"/>
        <v>0</v>
      </c>
      <c r="AB364" s="228">
        <v>2041003</v>
      </c>
      <c r="AC364">
        <f t="shared" si="146"/>
        <v>0</v>
      </c>
      <c r="AD364">
        <f t="shared" si="147"/>
        <v>0</v>
      </c>
      <c r="AE364">
        <f t="shared" si="150"/>
        <v>0</v>
      </c>
      <c r="AG364" s="228">
        <v>2040408</v>
      </c>
      <c r="AH364" s="247" t="s">
        <v>654</v>
      </c>
      <c r="AI364" s="233">
        <v>9</v>
      </c>
      <c r="AJ364" s="248">
        <f t="shared" si="152"/>
        <v>9</v>
      </c>
      <c r="AK364" s="246">
        <f t="shared" si="153"/>
        <v>0</v>
      </c>
      <c r="AL364" s="240">
        <v>2040409</v>
      </c>
      <c r="AM364" s="240" t="s">
        <v>655</v>
      </c>
      <c r="AN364" s="249">
        <v>0</v>
      </c>
      <c r="AO364" s="249">
        <v>0</v>
      </c>
      <c r="AP364" s="256">
        <f t="shared" si="134"/>
        <v>0</v>
      </c>
      <c r="AQ364" s="257">
        <f t="shared" si="135"/>
        <v>0</v>
      </c>
      <c r="AR364">
        <f t="shared" si="151"/>
        <v>7</v>
      </c>
    </row>
    <row r="365" customHeight="1" spans="1:44">
      <c r="A365" s="220">
        <v>2040499</v>
      </c>
      <c r="B365" s="220" t="s">
        <v>657</v>
      </c>
      <c r="C365" s="216">
        <f t="shared" si="136"/>
        <v>404</v>
      </c>
      <c r="D365" s="224">
        <v>121</v>
      </c>
      <c r="E365" s="217">
        <v>2</v>
      </c>
      <c r="F365" s="218">
        <v>4</v>
      </c>
      <c r="G365" s="219">
        <f t="shared" si="137"/>
        <v>-0.99009900990099</v>
      </c>
      <c r="H365" s="219">
        <f t="shared" si="138"/>
        <v>0.0330578512396694</v>
      </c>
      <c r="I365" s="219">
        <f t="shared" si="139"/>
        <v>2</v>
      </c>
      <c r="J365" s="231">
        <f t="shared" si="140"/>
        <v>7</v>
      </c>
      <c r="K365" s="43">
        <f t="shared" si="155"/>
        <v>531</v>
      </c>
      <c r="L365" s="43">
        <f t="shared" si="141"/>
        <v>7</v>
      </c>
      <c r="M365" s="228">
        <v>2040499</v>
      </c>
      <c r="N365" s="228" t="s">
        <v>658</v>
      </c>
      <c r="O365" s="233">
        <v>4</v>
      </c>
      <c r="P365">
        <f t="shared" si="142"/>
        <v>7</v>
      </c>
      <c r="Q365">
        <f t="shared" si="148"/>
        <v>0</v>
      </c>
      <c r="U365">
        <f t="shared" si="143"/>
        <v>0</v>
      </c>
      <c r="V365">
        <f t="shared" si="144"/>
        <v>0</v>
      </c>
      <c r="W365">
        <f t="shared" si="149"/>
        <v>0</v>
      </c>
      <c r="Y365">
        <f t="shared" si="145"/>
        <v>0</v>
      </c>
      <c r="AB365" s="228">
        <v>2041004</v>
      </c>
      <c r="AC365">
        <f t="shared" si="146"/>
        <v>0</v>
      </c>
      <c r="AD365">
        <f t="shared" si="147"/>
        <v>0</v>
      </c>
      <c r="AE365">
        <f t="shared" si="150"/>
        <v>0</v>
      </c>
      <c r="AG365" s="237">
        <v>2040409</v>
      </c>
      <c r="AH365" s="247" t="s">
        <v>656</v>
      </c>
      <c r="AI365" s="233">
        <v>0</v>
      </c>
      <c r="AJ365" s="248">
        <f t="shared" si="152"/>
        <v>0</v>
      </c>
      <c r="AK365" s="246">
        <f t="shared" si="153"/>
        <v>0</v>
      </c>
      <c r="AL365" s="240">
        <v>2040450</v>
      </c>
      <c r="AM365" s="240" t="s">
        <v>212</v>
      </c>
      <c r="AN365" s="249">
        <v>0</v>
      </c>
      <c r="AO365" s="249">
        <v>0</v>
      </c>
      <c r="AP365" s="256">
        <f t="shared" si="134"/>
        <v>0</v>
      </c>
      <c r="AQ365" s="257">
        <f t="shared" si="135"/>
        <v>0</v>
      </c>
      <c r="AR365">
        <f t="shared" si="151"/>
        <v>7</v>
      </c>
    </row>
    <row r="366" hidden="1" customHeight="1" spans="1:44">
      <c r="A366" s="215">
        <v>20405</v>
      </c>
      <c r="B366" s="215" t="s">
        <v>659</v>
      </c>
      <c r="C366" s="216">
        <f t="shared" si="136"/>
        <v>1753</v>
      </c>
      <c r="D366" s="217">
        <v>893</v>
      </c>
      <c r="E366" s="217">
        <v>371</v>
      </c>
      <c r="F366" s="218">
        <v>384</v>
      </c>
      <c r="G366" s="219">
        <f t="shared" si="137"/>
        <v>-0.78094694808899</v>
      </c>
      <c r="H366" s="219">
        <f t="shared" si="138"/>
        <v>0.430011198208287</v>
      </c>
      <c r="I366" s="219">
        <f t="shared" si="139"/>
        <v>1.03504043126685</v>
      </c>
      <c r="J366" s="231">
        <f t="shared" si="140"/>
        <v>5</v>
      </c>
      <c r="K366" s="43">
        <f t="shared" si="155"/>
        <v>3401</v>
      </c>
      <c r="L366" s="43">
        <f t="shared" si="141"/>
        <v>5</v>
      </c>
      <c r="M366" s="228">
        <v>20405</v>
      </c>
      <c r="N366" s="229" t="s">
        <v>660</v>
      </c>
      <c r="O366" s="232">
        <f>SUM(O367:O374)</f>
        <v>384</v>
      </c>
      <c r="P366">
        <f t="shared" si="142"/>
        <v>5</v>
      </c>
      <c r="Q366">
        <f t="shared" si="148"/>
        <v>204</v>
      </c>
      <c r="U366">
        <f t="shared" si="143"/>
        <v>0</v>
      </c>
      <c r="V366">
        <f t="shared" si="144"/>
        <v>0</v>
      </c>
      <c r="W366">
        <f t="shared" si="149"/>
        <v>0</v>
      </c>
      <c r="Y366">
        <f t="shared" si="145"/>
        <v>0</v>
      </c>
      <c r="AB366" s="228">
        <v>2041005</v>
      </c>
      <c r="AC366">
        <f t="shared" si="146"/>
        <v>0</v>
      </c>
      <c r="AD366">
        <f t="shared" si="147"/>
        <v>0</v>
      </c>
      <c r="AE366">
        <f t="shared" si="150"/>
        <v>0</v>
      </c>
      <c r="AG366" s="237">
        <v>2040450</v>
      </c>
      <c r="AH366" s="247" t="s">
        <v>213</v>
      </c>
      <c r="AI366" s="233">
        <v>0</v>
      </c>
      <c r="AJ366" s="248">
        <f t="shared" si="152"/>
        <v>0</v>
      </c>
      <c r="AK366" s="246">
        <f t="shared" si="153"/>
        <v>0</v>
      </c>
      <c r="AL366" s="240">
        <v>2040499</v>
      </c>
      <c r="AM366" s="241" t="s">
        <v>657</v>
      </c>
      <c r="AN366" s="242">
        <v>121</v>
      </c>
      <c r="AO366" s="242">
        <v>2</v>
      </c>
      <c r="AP366" s="256">
        <f t="shared" si="134"/>
        <v>-119</v>
      </c>
      <c r="AQ366" s="257">
        <f t="shared" si="135"/>
        <v>-0.983471074380165</v>
      </c>
      <c r="AR366">
        <f t="shared" si="151"/>
        <v>7</v>
      </c>
    </row>
    <row r="367" customHeight="1" spans="1:44">
      <c r="A367" s="215">
        <v>2040501</v>
      </c>
      <c r="B367" s="215" t="s">
        <v>194</v>
      </c>
      <c r="C367" s="216">
        <f t="shared" si="136"/>
        <v>897</v>
      </c>
      <c r="D367" s="217">
        <v>847</v>
      </c>
      <c r="E367" s="217">
        <v>276</v>
      </c>
      <c r="F367" s="218">
        <v>287</v>
      </c>
      <c r="G367" s="219">
        <f t="shared" si="137"/>
        <v>-0.680044593088071</v>
      </c>
      <c r="H367" s="219">
        <f t="shared" si="138"/>
        <v>0.338842975206612</v>
      </c>
      <c r="I367" s="219">
        <f t="shared" si="139"/>
        <v>1.03985507246377</v>
      </c>
      <c r="J367" s="231">
        <f t="shared" si="140"/>
        <v>7</v>
      </c>
      <c r="K367" s="43">
        <f t="shared" ref="K367:K375" si="156">SUM(C367:F367)</f>
        <v>2307</v>
      </c>
      <c r="L367" s="43">
        <f t="shared" si="141"/>
        <v>7</v>
      </c>
      <c r="M367" s="228">
        <v>2040501</v>
      </c>
      <c r="N367" s="228" t="s">
        <v>195</v>
      </c>
      <c r="O367" s="233">
        <v>287</v>
      </c>
      <c r="P367">
        <f t="shared" si="142"/>
        <v>7</v>
      </c>
      <c r="Q367">
        <f t="shared" si="148"/>
        <v>0</v>
      </c>
      <c r="U367">
        <f t="shared" si="143"/>
        <v>0</v>
      </c>
      <c r="V367">
        <f t="shared" si="144"/>
        <v>0</v>
      </c>
      <c r="W367">
        <f t="shared" si="149"/>
        <v>0</v>
      </c>
      <c r="Y367">
        <f t="shared" si="145"/>
        <v>0</v>
      </c>
      <c r="AB367" s="228">
        <v>2041006</v>
      </c>
      <c r="AC367">
        <f t="shared" si="146"/>
        <v>0</v>
      </c>
      <c r="AD367">
        <f t="shared" si="147"/>
        <v>0</v>
      </c>
      <c r="AE367">
        <f t="shared" si="150"/>
        <v>0</v>
      </c>
      <c r="AG367" s="237">
        <v>2040499</v>
      </c>
      <c r="AH367" s="247" t="s">
        <v>658</v>
      </c>
      <c r="AI367" s="233">
        <v>404</v>
      </c>
      <c r="AJ367" s="248">
        <f t="shared" si="152"/>
        <v>404</v>
      </c>
      <c r="AK367" s="246">
        <f t="shared" si="153"/>
        <v>0</v>
      </c>
      <c r="AL367" s="240">
        <v>20405</v>
      </c>
      <c r="AM367" s="241" t="s">
        <v>659</v>
      </c>
      <c r="AN367" s="242">
        <v>893</v>
      </c>
      <c r="AO367" s="242">
        <v>371</v>
      </c>
      <c r="AP367" s="256">
        <f t="shared" si="134"/>
        <v>-522</v>
      </c>
      <c r="AQ367" s="257">
        <f t="shared" si="135"/>
        <v>-0.58454647256439</v>
      </c>
      <c r="AR367">
        <f t="shared" si="151"/>
        <v>5</v>
      </c>
    </row>
    <row r="368" customHeight="1" spans="1:44">
      <c r="A368" s="215">
        <v>2040502</v>
      </c>
      <c r="B368" s="215" t="s">
        <v>196</v>
      </c>
      <c r="C368" s="216">
        <f t="shared" si="136"/>
        <v>59</v>
      </c>
      <c r="D368" s="217">
        <v>0</v>
      </c>
      <c r="E368" s="217">
        <v>0</v>
      </c>
      <c r="F368" s="218">
        <v>0</v>
      </c>
      <c r="G368" s="219">
        <f t="shared" si="137"/>
        <v>0</v>
      </c>
      <c r="H368" s="219">
        <f t="shared" si="138"/>
        <v>0</v>
      </c>
      <c r="I368" s="219">
        <f t="shared" si="139"/>
        <v>0</v>
      </c>
      <c r="J368" s="231">
        <f t="shared" si="140"/>
        <v>7</v>
      </c>
      <c r="K368" s="43">
        <f t="shared" si="156"/>
        <v>59</v>
      </c>
      <c r="L368" s="43">
        <f t="shared" si="141"/>
        <v>7</v>
      </c>
      <c r="M368" s="228">
        <v>2040502</v>
      </c>
      <c r="N368" s="228" t="s">
        <v>197</v>
      </c>
      <c r="O368" s="233">
        <v>0</v>
      </c>
      <c r="P368">
        <f t="shared" si="142"/>
        <v>7</v>
      </c>
      <c r="Q368">
        <f t="shared" si="148"/>
        <v>0</v>
      </c>
      <c r="U368">
        <f t="shared" si="143"/>
        <v>0</v>
      </c>
      <c r="V368">
        <f t="shared" si="144"/>
        <v>0</v>
      </c>
      <c r="W368">
        <f t="shared" si="149"/>
        <v>0</v>
      </c>
      <c r="Y368">
        <f t="shared" si="145"/>
        <v>0</v>
      </c>
      <c r="AB368" s="228">
        <v>2041099</v>
      </c>
      <c r="AC368">
        <f t="shared" si="146"/>
        <v>0</v>
      </c>
      <c r="AD368">
        <f t="shared" si="147"/>
        <v>0</v>
      </c>
      <c r="AE368">
        <f t="shared" si="150"/>
        <v>0</v>
      </c>
      <c r="AG368" s="237">
        <v>20405</v>
      </c>
      <c r="AH368" s="238" t="s">
        <v>660</v>
      </c>
      <c r="AI368" s="232">
        <f>SUM(AI369:AI376)</f>
        <v>1753</v>
      </c>
      <c r="AJ368" s="239">
        <f t="shared" si="152"/>
        <v>1753</v>
      </c>
      <c r="AK368" s="246">
        <f t="shared" si="153"/>
        <v>0</v>
      </c>
      <c r="AL368" s="240">
        <v>2040501</v>
      </c>
      <c r="AM368" s="241" t="s">
        <v>194</v>
      </c>
      <c r="AN368" s="242">
        <v>847</v>
      </c>
      <c r="AO368" s="242">
        <v>276</v>
      </c>
      <c r="AP368" s="256">
        <f t="shared" si="134"/>
        <v>-571</v>
      </c>
      <c r="AQ368" s="257">
        <f t="shared" si="135"/>
        <v>-0.674144037780401</v>
      </c>
      <c r="AR368">
        <f t="shared" si="151"/>
        <v>7</v>
      </c>
    </row>
    <row r="369" hidden="1" spans="1:44">
      <c r="A369" s="215">
        <v>2040503</v>
      </c>
      <c r="B369" s="215" t="s">
        <v>198</v>
      </c>
      <c r="C369" s="216">
        <f t="shared" si="136"/>
        <v>0</v>
      </c>
      <c r="D369" s="222">
        <v>0</v>
      </c>
      <c r="E369" s="222">
        <v>0</v>
      </c>
      <c r="F369" s="223">
        <v>0</v>
      </c>
      <c r="G369" s="219">
        <f t="shared" si="137"/>
        <v>0</v>
      </c>
      <c r="H369" s="219">
        <f t="shared" si="138"/>
        <v>0</v>
      </c>
      <c r="I369" s="219">
        <f t="shared" si="139"/>
        <v>0</v>
      </c>
      <c r="J369" s="231">
        <f t="shared" si="140"/>
        <v>7</v>
      </c>
      <c r="K369" s="43">
        <f t="shared" si="156"/>
        <v>0</v>
      </c>
      <c r="L369" s="43">
        <f t="shared" si="141"/>
        <v>7</v>
      </c>
      <c r="M369" s="228">
        <v>2040503</v>
      </c>
      <c r="N369" s="228" t="s">
        <v>199</v>
      </c>
      <c r="O369" s="233">
        <v>0</v>
      </c>
      <c r="P369">
        <f t="shared" si="142"/>
        <v>7</v>
      </c>
      <c r="Q369">
        <f t="shared" si="148"/>
        <v>0</v>
      </c>
      <c r="U369">
        <f t="shared" si="143"/>
        <v>0</v>
      </c>
      <c r="V369">
        <f t="shared" si="144"/>
        <v>0</v>
      </c>
      <c r="W369">
        <f t="shared" si="149"/>
        <v>0</v>
      </c>
      <c r="Y369">
        <f t="shared" si="145"/>
        <v>0</v>
      </c>
      <c r="AB369" s="228">
        <v>2041101</v>
      </c>
      <c r="AC369">
        <f t="shared" si="146"/>
        <v>0</v>
      </c>
      <c r="AD369">
        <f t="shared" si="147"/>
        <v>0</v>
      </c>
      <c r="AE369">
        <f t="shared" si="150"/>
        <v>0</v>
      </c>
      <c r="AG369" s="237">
        <v>2040501</v>
      </c>
      <c r="AH369" s="247" t="s">
        <v>195</v>
      </c>
      <c r="AI369" s="233">
        <v>897</v>
      </c>
      <c r="AJ369" s="248">
        <f t="shared" si="152"/>
        <v>897</v>
      </c>
      <c r="AK369" s="246">
        <f t="shared" si="153"/>
        <v>0</v>
      </c>
      <c r="AL369" s="240">
        <v>2040502</v>
      </c>
      <c r="AM369" s="240" t="s">
        <v>196</v>
      </c>
      <c r="AN369" s="249">
        <v>0</v>
      </c>
      <c r="AO369" s="249">
        <v>0</v>
      </c>
      <c r="AP369" s="256">
        <f t="shared" si="134"/>
        <v>0</v>
      </c>
      <c r="AQ369" s="257">
        <f t="shared" si="135"/>
        <v>0</v>
      </c>
      <c r="AR369">
        <f t="shared" si="151"/>
        <v>7</v>
      </c>
    </row>
    <row r="370" customHeight="1" spans="1:44">
      <c r="A370" s="220">
        <v>2040504</v>
      </c>
      <c r="B370" s="220" t="s">
        <v>661</v>
      </c>
      <c r="C370" s="216">
        <f t="shared" si="136"/>
        <v>201</v>
      </c>
      <c r="D370" s="224">
        <v>0</v>
      </c>
      <c r="E370" s="217">
        <v>0</v>
      </c>
      <c r="F370" s="218">
        <v>0</v>
      </c>
      <c r="G370" s="219">
        <f t="shared" si="137"/>
        <v>0</v>
      </c>
      <c r="H370" s="219">
        <f t="shared" si="138"/>
        <v>0</v>
      </c>
      <c r="I370" s="219">
        <f t="shared" si="139"/>
        <v>0</v>
      </c>
      <c r="J370" s="231">
        <f t="shared" si="140"/>
        <v>7</v>
      </c>
      <c r="K370" s="43">
        <f t="shared" si="156"/>
        <v>201</v>
      </c>
      <c r="L370" s="43">
        <f t="shared" si="141"/>
        <v>7</v>
      </c>
      <c r="M370" s="228">
        <v>2040504</v>
      </c>
      <c r="N370" s="228" t="s">
        <v>662</v>
      </c>
      <c r="O370" s="233">
        <v>0</v>
      </c>
      <c r="P370">
        <f t="shared" si="142"/>
        <v>7</v>
      </c>
      <c r="Q370">
        <f t="shared" si="148"/>
        <v>0</v>
      </c>
      <c r="U370">
        <f t="shared" si="143"/>
        <v>0</v>
      </c>
      <c r="V370">
        <f t="shared" si="144"/>
        <v>0</v>
      </c>
      <c r="W370">
        <f t="shared" si="149"/>
        <v>0</v>
      </c>
      <c r="Y370">
        <f t="shared" si="145"/>
        <v>0</v>
      </c>
      <c r="AB370" s="228">
        <v>2041102</v>
      </c>
      <c r="AC370">
        <f t="shared" si="146"/>
        <v>0</v>
      </c>
      <c r="AD370">
        <f t="shared" si="147"/>
        <v>0</v>
      </c>
      <c r="AE370">
        <f t="shared" si="150"/>
        <v>0</v>
      </c>
      <c r="AG370" s="237">
        <v>2040502</v>
      </c>
      <c r="AH370" s="247" t="s">
        <v>197</v>
      </c>
      <c r="AI370" s="233">
        <v>59</v>
      </c>
      <c r="AJ370" s="248">
        <f t="shared" si="152"/>
        <v>59</v>
      </c>
      <c r="AK370" s="246">
        <f t="shared" si="153"/>
        <v>0</v>
      </c>
      <c r="AL370" s="240">
        <v>2040503</v>
      </c>
      <c r="AM370" s="240" t="s">
        <v>198</v>
      </c>
      <c r="AN370" s="249">
        <v>0</v>
      </c>
      <c r="AO370" s="249">
        <v>0</v>
      </c>
      <c r="AP370" s="256">
        <f t="shared" si="134"/>
        <v>0</v>
      </c>
      <c r="AQ370" s="257">
        <f t="shared" si="135"/>
        <v>0</v>
      </c>
      <c r="AR370">
        <f t="shared" si="151"/>
        <v>7</v>
      </c>
    </row>
    <row r="371" customHeight="1" spans="1:44">
      <c r="A371" s="215">
        <v>2040505</v>
      </c>
      <c r="B371" s="215" t="s">
        <v>663</v>
      </c>
      <c r="C371" s="216">
        <f t="shared" si="136"/>
        <v>70</v>
      </c>
      <c r="D371" s="217">
        <v>0</v>
      </c>
      <c r="E371" s="217">
        <v>0</v>
      </c>
      <c r="F371" s="218">
        <v>0</v>
      </c>
      <c r="G371" s="219">
        <f t="shared" si="137"/>
        <v>0</v>
      </c>
      <c r="H371" s="219">
        <f t="shared" si="138"/>
        <v>0</v>
      </c>
      <c r="I371" s="219">
        <f t="shared" si="139"/>
        <v>0</v>
      </c>
      <c r="J371" s="231">
        <f t="shared" si="140"/>
        <v>7</v>
      </c>
      <c r="K371" s="43">
        <f t="shared" si="156"/>
        <v>70</v>
      </c>
      <c r="L371" s="43">
        <f t="shared" si="141"/>
        <v>7</v>
      </c>
      <c r="M371" s="228">
        <v>2040505</v>
      </c>
      <c r="N371" s="228" t="s">
        <v>664</v>
      </c>
      <c r="O371" s="233">
        <v>0</v>
      </c>
      <c r="P371">
        <f t="shared" si="142"/>
        <v>7</v>
      </c>
      <c r="Q371">
        <f t="shared" si="148"/>
        <v>0</v>
      </c>
      <c r="U371">
        <f t="shared" si="143"/>
        <v>0</v>
      </c>
      <c r="V371">
        <f t="shared" si="144"/>
        <v>0</v>
      </c>
      <c r="W371">
        <f t="shared" si="149"/>
        <v>0</v>
      </c>
      <c r="Y371">
        <f t="shared" si="145"/>
        <v>0</v>
      </c>
      <c r="AB371" s="228">
        <v>2041103</v>
      </c>
      <c r="AC371">
        <f t="shared" si="146"/>
        <v>0</v>
      </c>
      <c r="AD371">
        <f t="shared" si="147"/>
        <v>0</v>
      </c>
      <c r="AE371">
        <f t="shared" si="150"/>
        <v>0</v>
      </c>
      <c r="AG371" s="237">
        <v>2040503</v>
      </c>
      <c r="AH371" s="247" t="s">
        <v>199</v>
      </c>
      <c r="AI371" s="233">
        <v>0</v>
      </c>
      <c r="AJ371" s="248">
        <f t="shared" si="152"/>
        <v>0</v>
      </c>
      <c r="AK371" s="246">
        <f t="shared" si="153"/>
        <v>0</v>
      </c>
      <c r="AL371" s="240">
        <v>2040504</v>
      </c>
      <c r="AM371" s="240" t="s">
        <v>661</v>
      </c>
      <c r="AN371" s="249">
        <v>0</v>
      </c>
      <c r="AO371" s="249">
        <v>0</v>
      </c>
      <c r="AP371" s="256">
        <f t="shared" si="134"/>
        <v>0</v>
      </c>
      <c r="AQ371" s="257">
        <f t="shared" si="135"/>
        <v>0</v>
      </c>
      <c r="AR371">
        <f t="shared" si="151"/>
        <v>7</v>
      </c>
    </row>
    <row r="372" customHeight="1" spans="1:44">
      <c r="A372" s="215">
        <v>2040506</v>
      </c>
      <c r="B372" s="215" t="s">
        <v>665</v>
      </c>
      <c r="C372" s="216">
        <f t="shared" si="136"/>
        <v>349</v>
      </c>
      <c r="D372" s="217">
        <v>45</v>
      </c>
      <c r="E372" s="217">
        <v>76</v>
      </c>
      <c r="F372" s="218">
        <v>76</v>
      </c>
      <c r="G372" s="219">
        <f t="shared" si="137"/>
        <v>-0.782234957020057</v>
      </c>
      <c r="H372" s="219">
        <f t="shared" si="138"/>
        <v>1.68888888888889</v>
      </c>
      <c r="I372" s="219">
        <f t="shared" si="139"/>
        <v>1</v>
      </c>
      <c r="J372" s="231">
        <f t="shared" si="140"/>
        <v>7</v>
      </c>
      <c r="K372" s="43">
        <f t="shared" si="156"/>
        <v>546</v>
      </c>
      <c r="L372" s="43">
        <f t="shared" si="141"/>
        <v>7</v>
      </c>
      <c r="M372" s="228">
        <v>2040506</v>
      </c>
      <c r="N372" s="228" t="s">
        <v>666</v>
      </c>
      <c r="O372" s="233">
        <v>76</v>
      </c>
      <c r="P372">
        <f t="shared" si="142"/>
        <v>7</v>
      </c>
      <c r="Q372">
        <f t="shared" si="148"/>
        <v>0</v>
      </c>
      <c r="U372">
        <f t="shared" si="143"/>
        <v>0</v>
      </c>
      <c r="V372">
        <f t="shared" si="144"/>
        <v>0</v>
      </c>
      <c r="W372">
        <f t="shared" si="149"/>
        <v>0</v>
      </c>
      <c r="Y372">
        <f t="shared" si="145"/>
        <v>0</v>
      </c>
      <c r="AB372" s="228">
        <v>2041104</v>
      </c>
      <c r="AC372">
        <f t="shared" si="146"/>
        <v>0</v>
      </c>
      <c r="AD372">
        <f t="shared" si="147"/>
        <v>0</v>
      </c>
      <c r="AE372">
        <f t="shared" si="150"/>
        <v>0</v>
      </c>
      <c r="AG372" s="237">
        <v>2040504</v>
      </c>
      <c r="AH372" s="247" t="s">
        <v>662</v>
      </c>
      <c r="AI372" s="233">
        <v>201</v>
      </c>
      <c r="AJ372" s="248">
        <f t="shared" si="152"/>
        <v>201</v>
      </c>
      <c r="AK372" s="246">
        <f t="shared" si="153"/>
        <v>0</v>
      </c>
      <c r="AL372" s="240">
        <v>2040505</v>
      </c>
      <c r="AM372" s="240" t="s">
        <v>663</v>
      </c>
      <c r="AN372" s="249">
        <v>0</v>
      </c>
      <c r="AO372" s="249">
        <v>0</v>
      </c>
      <c r="AP372" s="256">
        <f t="shared" si="134"/>
        <v>0</v>
      </c>
      <c r="AQ372" s="257">
        <f t="shared" si="135"/>
        <v>0</v>
      </c>
      <c r="AR372">
        <f t="shared" si="151"/>
        <v>7</v>
      </c>
    </row>
    <row r="373" hidden="1" spans="1:44">
      <c r="A373" s="215">
        <v>2040550</v>
      </c>
      <c r="B373" s="215" t="s">
        <v>212</v>
      </c>
      <c r="C373" s="216">
        <f t="shared" si="136"/>
        <v>0</v>
      </c>
      <c r="D373" s="222">
        <v>0</v>
      </c>
      <c r="E373" s="222">
        <v>0</v>
      </c>
      <c r="F373" s="223">
        <v>0</v>
      </c>
      <c r="G373" s="219">
        <f t="shared" si="137"/>
        <v>0</v>
      </c>
      <c r="H373" s="219">
        <f t="shared" si="138"/>
        <v>0</v>
      </c>
      <c r="I373" s="219">
        <f t="shared" si="139"/>
        <v>0</v>
      </c>
      <c r="J373" s="231">
        <f t="shared" si="140"/>
        <v>7</v>
      </c>
      <c r="K373" s="43">
        <f t="shared" si="156"/>
        <v>0</v>
      </c>
      <c r="L373" s="43">
        <f t="shared" si="141"/>
        <v>7</v>
      </c>
      <c r="M373" s="228">
        <v>2040550</v>
      </c>
      <c r="N373" s="228" t="s">
        <v>213</v>
      </c>
      <c r="O373" s="233">
        <v>0</v>
      </c>
      <c r="P373">
        <f t="shared" si="142"/>
        <v>7</v>
      </c>
      <c r="Q373">
        <f t="shared" si="148"/>
        <v>0</v>
      </c>
      <c r="U373">
        <f t="shared" si="143"/>
        <v>0</v>
      </c>
      <c r="V373">
        <f t="shared" si="144"/>
        <v>0</v>
      </c>
      <c r="W373">
        <f t="shared" si="149"/>
        <v>0</v>
      </c>
      <c r="Y373">
        <f t="shared" si="145"/>
        <v>0</v>
      </c>
      <c r="AB373" s="228">
        <v>2041105</v>
      </c>
      <c r="AC373">
        <f t="shared" si="146"/>
        <v>0</v>
      </c>
      <c r="AD373">
        <f t="shared" si="147"/>
        <v>0</v>
      </c>
      <c r="AE373">
        <f t="shared" si="150"/>
        <v>0</v>
      </c>
      <c r="AG373" s="237">
        <v>2040505</v>
      </c>
      <c r="AH373" s="247" t="s">
        <v>664</v>
      </c>
      <c r="AI373" s="233">
        <v>70</v>
      </c>
      <c r="AJ373" s="248">
        <f t="shared" si="152"/>
        <v>70</v>
      </c>
      <c r="AK373" s="246">
        <f t="shared" si="153"/>
        <v>0</v>
      </c>
      <c r="AL373" s="240">
        <v>2040506</v>
      </c>
      <c r="AM373" s="259" t="s">
        <v>667</v>
      </c>
      <c r="AN373" s="242">
        <v>45</v>
      </c>
      <c r="AO373" s="242">
        <v>76</v>
      </c>
      <c r="AP373" s="256">
        <f t="shared" si="134"/>
        <v>31</v>
      </c>
      <c r="AQ373" s="257">
        <f t="shared" si="135"/>
        <v>0.688888888888889</v>
      </c>
      <c r="AR373">
        <f t="shared" si="151"/>
        <v>7</v>
      </c>
    </row>
    <row r="374" customHeight="1" spans="1:44">
      <c r="A374" s="220">
        <v>2040599</v>
      </c>
      <c r="B374" s="220" t="s">
        <v>668</v>
      </c>
      <c r="C374" s="216">
        <f t="shared" si="136"/>
        <v>177</v>
      </c>
      <c r="D374" s="224">
        <v>1</v>
      </c>
      <c r="E374" s="217">
        <v>19</v>
      </c>
      <c r="F374" s="218">
        <v>21</v>
      </c>
      <c r="G374" s="219">
        <f t="shared" si="137"/>
        <v>-0.88135593220339</v>
      </c>
      <c r="H374" s="219">
        <f t="shared" si="138"/>
        <v>21</v>
      </c>
      <c r="I374" s="219">
        <f t="shared" si="139"/>
        <v>1.10526315789474</v>
      </c>
      <c r="J374" s="231">
        <f t="shared" si="140"/>
        <v>7</v>
      </c>
      <c r="K374" s="43">
        <f t="shared" si="156"/>
        <v>218</v>
      </c>
      <c r="L374" s="43">
        <f t="shared" si="141"/>
        <v>7</v>
      </c>
      <c r="M374" s="228">
        <v>2040599</v>
      </c>
      <c r="N374" s="228" t="s">
        <v>669</v>
      </c>
      <c r="O374" s="233">
        <v>21</v>
      </c>
      <c r="P374">
        <f t="shared" si="142"/>
        <v>7</v>
      </c>
      <c r="Q374">
        <f t="shared" si="148"/>
        <v>0</v>
      </c>
      <c r="U374">
        <f t="shared" si="143"/>
        <v>0</v>
      </c>
      <c r="V374">
        <f t="shared" si="144"/>
        <v>0</v>
      </c>
      <c r="W374">
        <f t="shared" si="149"/>
        <v>0</v>
      </c>
      <c r="Y374">
        <f t="shared" si="145"/>
        <v>0</v>
      </c>
      <c r="AB374" s="228">
        <v>2041106</v>
      </c>
      <c r="AC374">
        <f t="shared" si="146"/>
        <v>0</v>
      </c>
      <c r="AD374">
        <f t="shared" si="147"/>
        <v>0</v>
      </c>
      <c r="AE374">
        <f t="shared" si="150"/>
        <v>0</v>
      </c>
      <c r="AG374" s="237">
        <v>2040506</v>
      </c>
      <c r="AH374" s="247" t="s">
        <v>666</v>
      </c>
      <c r="AI374" s="233">
        <v>349</v>
      </c>
      <c r="AJ374" s="248">
        <f t="shared" si="152"/>
        <v>349</v>
      </c>
      <c r="AK374" s="246">
        <f t="shared" si="153"/>
        <v>0</v>
      </c>
      <c r="AL374" s="240">
        <v>2040550</v>
      </c>
      <c r="AM374" s="240" t="s">
        <v>212</v>
      </c>
      <c r="AN374" s="249">
        <v>0</v>
      </c>
      <c r="AO374" s="249">
        <v>0</v>
      </c>
      <c r="AP374" s="256">
        <f t="shared" si="134"/>
        <v>0</v>
      </c>
      <c r="AQ374" s="257">
        <f t="shared" si="135"/>
        <v>0</v>
      </c>
      <c r="AR374">
        <f t="shared" si="151"/>
        <v>7</v>
      </c>
    </row>
    <row r="375" hidden="1" customHeight="1" spans="1:44">
      <c r="A375" s="215">
        <v>20406</v>
      </c>
      <c r="B375" s="215" t="s">
        <v>670</v>
      </c>
      <c r="C375" s="216">
        <f t="shared" si="136"/>
        <v>749</v>
      </c>
      <c r="D375" s="217">
        <v>640</v>
      </c>
      <c r="E375" s="217">
        <v>763</v>
      </c>
      <c r="F375" s="218">
        <v>738</v>
      </c>
      <c r="G375" s="219">
        <f t="shared" si="137"/>
        <v>-0.0146862483311081</v>
      </c>
      <c r="H375" s="219">
        <f t="shared" si="138"/>
        <v>1.153125</v>
      </c>
      <c r="I375" s="219">
        <f t="shared" si="139"/>
        <v>0.967234600262123</v>
      </c>
      <c r="J375" s="231">
        <f t="shared" si="140"/>
        <v>5</v>
      </c>
      <c r="K375" s="43">
        <f t="shared" si="156"/>
        <v>2890</v>
      </c>
      <c r="L375" s="43">
        <f t="shared" si="141"/>
        <v>5</v>
      </c>
      <c r="M375" s="228">
        <v>20406</v>
      </c>
      <c r="N375" s="229" t="s">
        <v>671</v>
      </c>
      <c r="O375" s="232">
        <f>SUM(O376:O388)</f>
        <v>738</v>
      </c>
      <c r="P375">
        <f t="shared" si="142"/>
        <v>5</v>
      </c>
      <c r="Q375">
        <f t="shared" si="148"/>
        <v>204</v>
      </c>
      <c r="U375">
        <f t="shared" si="143"/>
        <v>0</v>
      </c>
      <c r="V375">
        <f t="shared" si="144"/>
        <v>0</v>
      </c>
      <c r="W375">
        <f t="shared" si="149"/>
        <v>0</v>
      </c>
      <c r="Y375">
        <f t="shared" si="145"/>
        <v>0</v>
      </c>
      <c r="AB375" s="228">
        <v>2041107</v>
      </c>
      <c r="AC375">
        <f t="shared" si="146"/>
        <v>0</v>
      </c>
      <c r="AD375">
        <f t="shared" si="147"/>
        <v>0</v>
      </c>
      <c r="AE375">
        <f t="shared" si="150"/>
        <v>0</v>
      </c>
      <c r="AG375" s="237">
        <v>2040550</v>
      </c>
      <c r="AH375" s="247" t="s">
        <v>213</v>
      </c>
      <c r="AI375" s="233">
        <v>0</v>
      </c>
      <c r="AJ375" s="248">
        <f t="shared" si="152"/>
        <v>0</v>
      </c>
      <c r="AK375" s="246">
        <f t="shared" si="153"/>
        <v>0</v>
      </c>
      <c r="AL375" s="240">
        <v>2040599</v>
      </c>
      <c r="AM375" s="241" t="s">
        <v>668</v>
      </c>
      <c r="AN375" s="242">
        <v>1</v>
      </c>
      <c r="AO375" s="242">
        <v>19</v>
      </c>
      <c r="AP375" s="256">
        <f t="shared" si="134"/>
        <v>18</v>
      </c>
      <c r="AQ375" s="257">
        <f t="shared" si="135"/>
        <v>18</v>
      </c>
      <c r="AR375">
        <f t="shared" si="151"/>
        <v>7</v>
      </c>
    </row>
    <row r="376" customHeight="1" spans="1:44">
      <c r="A376" s="215">
        <v>2040601</v>
      </c>
      <c r="B376" s="215" t="s">
        <v>194</v>
      </c>
      <c r="C376" s="216">
        <f t="shared" si="136"/>
        <v>526</v>
      </c>
      <c r="D376" s="217">
        <v>542</v>
      </c>
      <c r="E376" s="217">
        <v>745</v>
      </c>
      <c r="F376" s="218">
        <v>666</v>
      </c>
      <c r="G376" s="219">
        <f t="shared" si="137"/>
        <v>0.266159695817491</v>
      </c>
      <c r="H376" s="219">
        <f t="shared" si="138"/>
        <v>1.22878228782288</v>
      </c>
      <c r="I376" s="219">
        <f t="shared" si="139"/>
        <v>0.893959731543624</v>
      </c>
      <c r="J376" s="231">
        <f t="shared" si="140"/>
        <v>7</v>
      </c>
      <c r="K376" s="43">
        <f t="shared" ref="K376:K389" si="157">SUM(C376:F376)</f>
        <v>2479</v>
      </c>
      <c r="L376" s="43">
        <f t="shared" si="141"/>
        <v>7</v>
      </c>
      <c r="M376" s="228">
        <v>2040601</v>
      </c>
      <c r="N376" s="228" t="s">
        <v>195</v>
      </c>
      <c r="O376" s="233">
        <v>666</v>
      </c>
      <c r="P376">
        <f t="shared" si="142"/>
        <v>7</v>
      </c>
      <c r="Q376">
        <f t="shared" si="148"/>
        <v>0</v>
      </c>
      <c r="U376">
        <f t="shared" si="143"/>
        <v>0</v>
      </c>
      <c r="V376">
        <f t="shared" si="144"/>
        <v>0</v>
      </c>
      <c r="W376">
        <f t="shared" si="149"/>
        <v>0</v>
      </c>
      <c r="Y376">
        <f t="shared" si="145"/>
        <v>0</v>
      </c>
      <c r="AB376" s="228">
        <v>2041108</v>
      </c>
      <c r="AC376">
        <f t="shared" si="146"/>
        <v>0</v>
      </c>
      <c r="AD376">
        <f t="shared" si="147"/>
        <v>0</v>
      </c>
      <c r="AE376">
        <f t="shared" si="150"/>
        <v>0</v>
      </c>
      <c r="AG376" s="237">
        <v>2040599</v>
      </c>
      <c r="AH376" s="247" t="s">
        <v>669</v>
      </c>
      <c r="AI376" s="233">
        <v>177</v>
      </c>
      <c r="AJ376" s="248">
        <f t="shared" si="152"/>
        <v>177</v>
      </c>
      <c r="AK376" s="246">
        <f t="shared" si="153"/>
        <v>0</v>
      </c>
      <c r="AL376" s="240">
        <v>20406</v>
      </c>
      <c r="AM376" s="241" t="s">
        <v>670</v>
      </c>
      <c r="AN376" s="242">
        <v>640</v>
      </c>
      <c r="AO376" s="242">
        <v>763</v>
      </c>
      <c r="AP376" s="256">
        <f t="shared" si="134"/>
        <v>123</v>
      </c>
      <c r="AQ376" s="257">
        <f t="shared" si="135"/>
        <v>0.1921875</v>
      </c>
      <c r="AR376">
        <f t="shared" si="151"/>
        <v>5</v>
      </c>
    </row>
    <row r="377" customHeight="1" spans="1:44">
      <c r="A377" s="215">
        <v>2040602</v>
      </c>
      <c r="B377" s="215" t="s">
        <v>196</v>
      </c>
      <c r="C377" s="216">
        <f t="shared" si="136"/>
        <v>76</v>
      </c>
      <c r="D377" s="217">
        <v>0</v>
      </c>
      <c r="E377" s="217">
        <v>0</v>
      </c>
      <c r="F377" s="218">
        <v>0</v>
      </c>
      <c r="G377" s="219">
        <f t="shared" si="137"/>
        <v>0</v>
      </c>
      <c r="H377" s="219">
        <f t="shared" si="138"/>
        <v>0</v>
      </c>
      <c r="I377" s="219">
        <f t="shared" si="139"/>
        <v>0</v>
      </c>
      <c r="J377" s="231">
        <f t="shared" si="140"/>
        <v>7</v>
      </c>
      <c r="K377" s="43">
        <f t="shared" si="157"/>
        <v>76</v>
      </c>
      <c r="L377" s="43">
        <f t="shared" si="141"/>
        <v>7</v>
      </c>
      <c r="M377" s="228">
        <v>2040602</v>
      </c>
      <c r="N377" s="228" t="s">
        <v>197</v>
      </c>
      <c r="O377" s="233">
        <v>0</v>
      </c>
      <c r="P377">
        <f t="shared" si="142"/>
        <v>7</v>
      </c>
      <c r="Q377">
        <f t="shared" si="148"/>
        <v>0</v>
      </c>
      <c r="U377">
        <f t="shared" si="143"/>
        <v>0</v>
      </c>
      <c r="V377">
        <f t="shared" si="144"/>
        <v>0</v>
      </c>
      <c r="W377">
        <f t="shared" si="149"/>
        <v>0</v>
      </c>
      <c r="Y377">
        <f t="shared" si="145"/>
        <v>0</v>
      </c>
      <c r="AB377" s="228">
        <v>2049901</v>
      </c>
      <c r="AC377">
        <f t="shared" si="146"/>
        <v>1497</v>
      </c>
      <c r="AD377">
        <f t="shared" si="147"/>
        <v>1497</v>
      </c>
      <c r="AE377">
        <f t="shared" si="150"/>
        <v>0</v>
      </c>
      <c r="AG377" s="237">
        <v>20406</v>
      </c>
      <c r="AH377" s="238" t="s">
        <v>671</v>
      </c>
      <c r="AI377" s="232">
        <f>SUM(AI378:AI390)</f>
        <v>749</v>
      </c>
      <c r="AJ377" s="239">
        <f t="shared" si="152"/>
        <v>749</v>
      </c>
      <c r="AK377" s="246">
        <f t="shared" si="153"/>
        <v>0</v>
      </c>
      <c r="AL377" s="240">
        <v>2040601</v>
      </c>
      <c r="AM377" s="241" t="s">
        <v>194</v>
      </c>
      <c r="AN377" s="242">
        <v>542</v>
      </c>
      <c r="AO377" s="242">
        <v>745</v>
      </c>
      <c r="AP377" s="256">
        <f t="shared" si="134"/>
        <v>203</v>
      </c>
      <c r="AQ377" s="257">
        <f t="shared" si="135"/>
        <v>0.374538745387454</v>
      </c>
      <c r="AR377">
        <f t="shared" si="151"/>
        <v>7</v>
      </c>
    </row>
    <row r="378" hidden="1" spans="1:44">
      <c r="A378" s="215">
        <v>2040603</v>
      </c>
      <c r="B378" s="215" t="s">
        <v>198</v>
      </c>
      <c r="C378" s="216">
        <f t="shared" si="136"/>
        <v>0</v>
      </c>
      <c r="D378" s="222">
        <v>0</v>
      </c>
      <c r="E378" s="222">
        <v>0</v>
      </c>
      <c r="F378" s="223">
        <v>0</v>
      </c>
      <c r="G378" s="219">
        <f t="shared" si="137"/>
        <v>0</v>
      </c>
      <c r="H378" s="219">
        <f t="shared" si="138"/>
        <v>0</v>
      </c>
      <c r="I378" s="219">
        <f t="shared" si="139"/>
        <v>0</v>
      </c>
      <c r="J378" s="231">
        <f t="shared" si="140"/>
        <v>7</v>
      </c>
      <c r="K378" s="43">
        <f t="shared" si="157"/>
        <v>0</v>
      </c>
      <c r="L378" s="43">
        <f t="shared" si="141"/>
        <v>7</v>
      </c>
      <c r="M378" s="228">
        <v>2040603</v>
      </c>
      <c r="N378" s="228" t="s">
        <v>199</v>
      </c>
      <c r="O378" s="233">
        <v>0</v>
      </c>
      <c r="P378">
        <f t="shared" si="142"/>
        <v>7</v>
      </c>
      <c r="Q378">
        <f t="shared" si="148"/>
        <v>0</v>
      </c>
      <c r="U378">
        <f t="shared" si="143"/>
        <v>0</v>
      </c>
      <c r="V378">
        <f t="shared" si="144"/>
        <v>0</v>
      </c>
      <c r="W378">
        <f t="shared" si="149"/>
        <v>0</v>
      </c>
      <c r="Y378">
        <f t="shared" si="145"/>
        <v>0</v>
      </c>
      <c r="AB378" s="228">
        <v>2049902</v>
      </c>
      <c r="AC378">
        <f t="shared" si="146"/>
        <v>0</v>
      </c>
      <c r="AD378">
        <f t="shared" si="147"/>
        <v>0</v>
      </c>
      <c r="AE378">
        <f t="shared" si="150"/>
        <v>0</v>
      </c>
      <c r="AG378" s="237">
        <v>2040601</v>
      </c>
      <c r="AH378" s="247" t="s">
        <v>195</v>
      </c>
      <c r="AI378" s="233">
        <v>526</v>
      </c>
      <c r="AJ378" s="248">
        <f t="shared" si="152"/>
        <v>526</v>
      </c>
      <c r="AK378" s="246">
        <f t="shared" si="153"/>
        <v>0</v>
      </c>
      <c r="AL378" s="240">
        <v>2040602</v>
      </c>
      <c r="AM378" s="240" t="s">
        <v>196</v>
      </c>
      <c r="AN378" s="249">
        <v>0</v>
      </c>
      <c r="AO378" s="249">
        <v>0</v>
      </c>
      <c r="AP378" s="256">
        <f t="shared" si="134"/>
        <v>0</v>
      </c>
      <c r="AQ378" s="257">
        <f t="shared" si="135"/>
        <v>0</v>
      </c>
      <c r="AR378">
        <f t="shared" si="151"/>
        <v>7</v>
      </c>
    </row>
    <row r="379" customHeight="1" spans="1:44">
      <c r="A379" s="220">
        <v>2040604</v>
      </c>
      <c r="B379" s="220" t="s">
        <v>672</v>
      </c>
      <c r="C379" s="216">
        <f t="shared" si="136"/>
        <v>51</v>
      </c>
      <c r="D379" s="224">
        <v>24</v>
      </c>
      <c r="E379" s="217">
        <v>0</v>
      </c>
      <c r="F379" s="218">
        <v>-3</v>
      </c>
      <c r="G379" s="219">
        <f t="shared" si="137"/>
        <v>-1.05882352941176</v>
      </c>
      <c r="H379" s="219">
        <f t="shared" si="138"/>
        <v>-0.125</v>
      </c>
      <c r="I379" s="219"/>
      <c r="J379" s="231">
        <f t="shared" si="140"/>
        <v>7</v>
      </c>
      <c r="K379" s="43">
        <f t="shared" si="157"/>
        <v>72</v>
      </c>
      <c r="L379" s="43">
        <f t="shared" si="141"/>
        <v>7</v>
      </c>
      <c r="M379" s="228">
        <v>2040604</v>
      </c>
      <c r="N379" s="228" t="s">
        <v>673</v>
      </c>
      <c r="O379" s="233">
        <v>-3</v>
      </c>
      <c r="P379">
        <f t="shared" si="142"/>
        <v>7</v>
      </c>
      <c r="Q379">
        <f t="shared" si="148"/>
        <v>0</v>
      </c>
      <c r="U379">
        <f t="shared" si="143"/>
        <v>0</v>
      </c>
      <c r="V379">
        <f t="shared" si="144"/>
        <v>0</v>
      </c>
      <c r="W379">
        <f t="shared" si="149"/>
        <v>0</v>
      </c>
      <c r="Y379">
        <f t="shared" si="145"/>
        <v>0</v>
      </c>
      <c r="AB379" s="228">
        <v>2050101</v>
      </c>
      <c r="AC379">
        <f t="shared" si="146"/>
        <v>227</v>
      </c>
      <c r="AD379">
        <f t="shared" si="147"/>
        <v>227</v>
      </c>
      <c r="AE379">
        <f t="shared" si="150"/>
        <v>0</v>
      </c>
      <c r="AG379" s="237">
        <v>2040602</v>
      </c>
      <c r="AH379" s="247" t="s">
        <v>197</v>
      </c>
      <c r="AI379" s="233">
        <v>76</v>
      </c>
      <c r="AJ379" s="248">
        <f t="shared" si="152"/>
        <v>76</v>
      </c>
      <c r="AK379" s="246">
        <f t="shared" si="153"/>
        <v>0</v>
      </c>
      <c r="AL379" s="240">
        <v>2040603</v>
      </c>
      <c r="AM379" s="240" t="s">
        <v>198</v>
      </c>
      <c r="AN379" s="249">
        <v>0</v>
      </c>
      <c r="AO379" s="249">
        <v>0</v>
      </c>
      <c r="AP379" s="256">
        <f t="shared" si="134"/>
        <v>0</v>
      </c>
      <c r="AQ379" s="257">
        <f t="shared" si="135"/>
        <v>0</v>
      </c>
      <c r="AR379">
        <f t="shared" si="151"/>
        <v>7</v>
      </c>
    </row>
    <row r="380" customHeight="1" spans="1:44">
      <c r="A380" s="215">
        <v>2040605</v>
      </c>
      <c r="B380" s="215" t="s">
        <v>674</v>
      </c>
      <c r="C380" s="216">
        <f t="shared" si="136"/>
        <v>26</v>
      </c>
      <c r="D380" s="217">
        <v>36</v>
      </c>
      <c r="E380" s="217">
        <v>5</v>
      </c>
      <c r="F380" s="218">
        <v>20</v>
      </c>
      <c r="G380" s="219">
        <f t="shared" si="137"/>
        <v>-0.230769230769231</v>
      </c>
      <c r="H380" s="219">
        <f t="shared" si="138"/>
        <v>0.555555555555556</v>
      </c>
      <c r="I380" s="219">
        <f t="shared" si="139"/>
        <v>4</v>
      </c>
      <c r="J380" s="231">
        <f t="shared" si="140"/>
        <v>7</v>
      </c>
      <c r="K380" s="43">
        <f t="shared" si="157"/>
        <v>87</v>
      </c>
      <c r="L380" s="43">
        <f t="shared" si="141"/>
        <v>7</v>
      </c>
      <c r="M380" s="228">
        <v>2040605</v>
      </c>
      <c r="N380" s="228" t="s">
        <v>675</v>
      </c>
      <c r="O380" s="233">
        <v>20</v>
      </c>
      <c r="P380">
        <f t="shared" si="142"/>
        <v>7</v>
      </c>
      <c r="Q380">
        <f t="shared" si="148"/>
        <v>0</v>
      </c>
      <c r="U380">
        <f t="shared" si="143"/>
        <v>0</v>
      </c>
      <c r="V380">
        <f t="shared" si="144"/>
        <v>0</v>
      </c>
      <c r="W380">
        <f t="shared" si="149"/>
        <v>0</v>
      </c>
      <c r="Y380">
        <f t="shared" si="145"/>
        <v>0</v>
      </c>
      <c r="AB380" s="228">
        <v>2050102</v>
      </c>
      <c r="AC380">
        <f t="shared" si="146"/>
        <v>0</v>
      </c>
      <c r="AD380">
        <f t="shared" si="147"/>
        <v>0</v>
      </c>
      <c r="AE380">
        <f t="shared" si="150"/>
        <v>0</v>
      </c>
      <c r="AG380" s="237">
        <v>2040603</v>
      </c>
      <c r="AH380" s="247" t="s">
        <v>199</v>
      </c>
      <c r="AI380" s="233">
        <v>0</v>
      </c>
      <c r="AJ380" s="248">
        <f t="shared" si="152"/>
        <v>0</v>
      </c>
      <c r="AK380" s="246">
        <f t="shared" si="153"/>
        <v>0</v>
      </c>
      <c r="AL380" s="240">
        <v>2040604</v>
      </c>
      <c r="AM380" s="241" t="s">
        <v>672</v>
      </c>
      <c r="AN380" s="242">
        <v>24</v>
      </c>
      <c r="AO380" s="242">
        <v>0</v>
      </c>
      <c r="AP380" s="256">
        <f t="shared" si="134"/>
        <v>-24</v>
      </c>
      <c r="AQ380" s="257">
        <f t="shared" si="135"/>
        <v>-1</v>
      </c>
      <c r="AR380">
        <f t="shared" si="151"/>
        <v>7</v>
      </c>
    </row>
    <row r="381" customHeight="1" spans="1:44">
      <c r="A381" s="215">
        <v>2040606</v>
      </c>
      <c r="B381" s="215" t="s">
        <v>676</v>
      </c>
      <c r="C381" s="216">
        <f t="shared" si="136"/>
        <v>4</v>
      </c>
      <c r="D381" s="217">
        <v>0</v>
      </c>
      <c r="E381" s="217">
        <v>0</v>
      </c>
      <c r="F381" s="218">
        <v>3</v>
      </c>
      <c r="G381" s="219">
        <f t="shared" si="137"/>
        <v>-0.25</v>
      </c>
      <c r="H381" s="219"/>
      <c r="I381" s="219"/>
      <c r="J381" s="231">
        <f t="shared" si="140"/>
        <v>7</v>
      </c>
      <c r="K381" s="43">
        <f t="shared" si="157"/>
        <v>7</v>
      </c>
      <c r="L381" s="43">
        <f t="shared" si="141"/>
        <v>7</v>
      </c>
      <c r="M381" s="228">
        <v>2040606</v>
      </c>
      <c r="N381" s="228" t="s">
        <v>677</v>
      </c>
      <c r="O381" s="233">
        <v>3</v>
      </c>
      <c r="P381">
        <f t="shared" si="142"/>
        <v>7</v>
      </c>
      <c r="Q381">
        <f t="shared" si="148"/>
        <v>0</v>
      </c>
      <c r="U381">
        <f t="shared" si="143"/>
        <v>0</v>
      </c>
      <c r="V381">
        <f t="shared" si="144"/>
        <v>0</v>
      </c>
      <c r="W381">
        <f t="shared" si="149"/>
        <v>0</v>
      </c>
      <c r="Y381">
        <f t="shared" si="145"/>
        <v>0</v>
      </c>
      <c r="AB381" s="228">
        <v>2050103</v>
      </c>
      <c r="AC381">
        <f t="shared" si="146"/>
        <v>0</v>
      </c>
      <c r="AD381">
        <f t="shared" si="147"/>
        <v>0</v>
      </c>
      <c r="AE381">
        <f t="shared" si="150"/>
        <v>0</v>
      </c>
      <c r="AG381" s="237">
        <v>2040604</v>
      </c>
      <c r="AH381" s="247" t="s">
        <v>673</v>
      </c>
      <c r="AI381" s="233">
        <v>51</v>
      </c>
      <c r="AJ381" s="248">
        <f t="shared" si="152"/>
        <v>51</v>
      </c>
      <c r="AK381" s="246">
        <f t="shared" si="153"/>
        <v>0</v>
      </c>
      <c r="AL381" s="240">
        <v>2040605</v>
      </c>
      <c r="AM381" s="241" t="s">
        <v>674</v>
      </c>
      <c r="AN381" s="242">
        <v>36</v>
      </c>
      <c r="AO381" s="242">
        <v>5</v>
      </c>
      <c r="AP381" s="256">
        <f t="shared" si="134"/>
        <v>-31</v>
      </c>
      <c r="AQ381" s="257">
        <f t="shared" si="135"/>
        <v>-0.861111111111111</v>
      </c>
      <c r="AR381">
        <f t="shared" si="151"/>
        <v>7</v>
      </c>
    </row>
    <row r="382" customHeight="1" spans="1:44">
      <c r="A382" s="215">
        <v>2040607</v>
      </c>
      <c r="B382" s="215" t="s">
        <v>678</v>
      </c>
      <c r="C382" s="216">
        <f t="shared" si="136"/>
        <v>12</v>
      </c>
      <c r="D382" s="217">
        <v>5</v>
      </c>
      <c r="E382" s="217">
        <v>8</v>
      </c>
      <c r="F382" s="218">
        <v>25</v>
      </c>
      <c r="G382" s="219">
        <f t="shared" si="137"/>
        <v>1.08333333333333</v>
      </c>
      <c r="H382" s="219">
        <f t="shared" si="138"/>
        <v>5</v>
      </c>
      <c r="I382" s="219">
        <f t="shared" si="139"/>
        <v>3.125</v>
      </c>
      <c r="J382" s="231">
        <f t="shared" si="140"/>
        <v>7</v>
      </c>
      <c r="K382" s="43">
        <f t="shared" si="157"/>
        <v>50</v>
      </c>
      <c r="L382" s="43">
        <f t="shared" si="141"/>
        <v>7</v>
      </c>
      <c r="M382" s="228">
        <v>2040607</v>
      </c>
      <c r="N382" s="228" t="s">
        <v>679</v>
      </c>
      <c r="O382" s="233">
        <v>25</v>
      </c>
      <c r="P382">
        <f t="shared" si="142"/>
        <v>7</v>
      </c>
      <c r="Q382">
        <f t="shared" si="148"/>
        <v>0</v>
      </c>
      <c r="U382">
        <f t="shared" si="143"/>
        <v>0</v>
      </c>
      <c r="V382">
        <f t="shared" si="144"/>
        <v>0</v>
      </c>
      <c r="W382">
        <f t="shared" si="149"/>
        <v>0</v>
      </c>
      <c r="Y382">
        <f t="shared" si="145"/>
        <v>0</v>
      </c>
      <c r="AB382" s="228">
        <v>2050199</v>
      </c>
      <c r="AC382">
        <f t="shared" si="146"/>
        <v>23</v>
      </c>
      <c r="AD382">
        <f t="shared" si="147"/>
        <v>23</v>
      </c>
      <c r="AE382">
        <f t="shared" si="150"/>
        <v>0</v>
      </c>
      <c r="AG382" s="237">
        <v>2040605</v>
      </c>
      <c r="AH382" s="247" t="s">
        <v>675</v>
      </c>
      <c r="AI382" s="233">
        <v>26</v>
      </c>
      <c r="AJ382" s="248">
        <f t="shared" si="152"/>
        <v>26</v>
      </c>
      <c r="AK382" s="246">
        <f t="shared" si="153"/>
        <v>0</v>
      </c>
      <c r="AL382" s="240">
        <v>2040606</v>
      </c>
      <c r="AM382" s="240" t="s">
        <v>676</v>
      </c>
      <c r="AN382" s="249">
        <v>0</v>
      </c>
      <c r="AO382" s="249">
        <v>0</v>
      </c>
      <c r="AP382" s="256">
        <f t="shared" si="134"/>
        <v>0</v>
      </c>
      <c r="AQ382" s="257">
        <f t="shared" si="135"/>
        <v>0</v>
      </c>
      <c r="AR382">
        <f t="shared" si="151"/>
        <v>7</v>
      </c>
    </row>
    <row r="383" hidden="1" spans="1:44">
      <c r="A383" s="215">
        <v>2040608</v>
      </c>
      <c r="B383" s="215" t="s">
        <v>680</v>
      </c>
      <c r="C383" s="216">
        <f t="shared" si="136"/>
        <v>0</v>
      </c>
      <c r="D383" s="222">
        <v>0</v>
      </c>
      <c r="E383" s="222">
        <v>0</v>
      </c>
      <c r="F383" s="223">
        <v>0</v>
      </c>
      <c r="G383" s="219">
        <f t="shared" si="137"/>
        <v>0</v>
      </c>
      <c r="H383" s="219">
        <f t="shared" si="138"/>
        <v>0</v>
      </c>
      <c r="I383" s="219">
        <f t="shared" si="139"/>
        <v>0</v>
      </c>
      <c r="J383" s="231">
        <f t="shared" si="140"/>
        <v>7</v>
      </c>
      <c r="K383" s="43">
        <f t="shared" si="157"/>
        <v>0</v>
      </c>
      <c r="L383" s="43">
        <f t="shared" si="141"/>
        <v>7</v>
      </c>
      <c r="M383" s="228">
        <v>2040608</v>
      </c>
      <c r="N383" s="228" t="s">
        <v>681</v>
      </c>
      <c r="O383" s="233">
        <v>0</v>
      </c>
      <c r="P383">
        <f t="shared" si="142"/>
        <v>7</v>
      </c>
      <c r="Q383">
        <f t="shared" si="148"/>
        <v>0</v>
      </c>
      <c r="U383">
        <f t="shared" si="143"/>
        <v>0</v>
      </c>
      <c r="V383">
        <f t="shared" si="144"/>
        <v>0</v>
      </c>
      <c r="W383">
        <f t="shared" si="149"/>
        <v>0</v>
      </c>
      <c r="Y383">
        <f t="shared" si="145"/>
        <v>0</v>
      </c>
      <c r="AB383" s="228">
        <v>2050201</v>
      </c>
      <c r="AC383">
        <f t="shared" si="146"/>
        <v>1782</v>
      </c>
      <c r="AD383">
        <f t="shared" si="147"/>
        <v>1782</v>
      </c>
      <c r="AE383">
        <f t="shared" si="150"/>
        <v>0</v>
      </c>
      <c r="AG383" s="237">
        <v>2040606</v>
      </c>
      <c r="AH383" s="247" t="s">
        <v>677</v>
      </c>
      <c r="AI383" s="233">
        <v>4</v>
      </c>
      <c r="AJ383" s="248">
        <f t="shared" si="152"/>
        <v>4</v>
      </c>
      <c r="AK383" s="246">
        <f t="shared" si="153"/>
        <v>0</v>
      </c>
      <c r="AL383" s="240">
        <v>2040607</v>
      </c>
      <c r="AM383" s="241" t="s">
        <v>678</v>
      </c>
      <c r="AN383" s="242">
        <v>5</v>
      </c>
      <c r="AO383" s="242">
        <v>8</v>
      </c>
      <c r="AP383" s="256">
        <f t="shared" si="134"/>
        <v>3</v>
      </c>
      <c r="AQ383" s="257">
        <f t="shared" si="135"/>
        <v>0.6</v>
      </c>
      <c r="AR383">
        <f t="shared" si="151"/>
        <v>7</v>
      </c>
    </row>
    <row r="384" hidden="1" spans="1:44">
      <c r="A384" s="220">
        <v>2040609</v>
      </c>
      <c r="B384" s="220" t="s">
        <v>682</v>
      </c>
      <c r="C384" s="216">
        <f t="shared" si="136"/>
        <v>0</v>
      </c>
      <c r="D384" s="221">
        <v>0</v>
      </c>
      <c r="E384" s="222">
        <v>0</v>
      </c>
      <c r="F384" s="223">
        <v>0</v>
      </c>
      <c r="G384" s="219">
        <f t="shared" si="137"/>
        <v>0</v>
      </c>
      <c r="H384" s="219">
        <f t="shared" si="138"/>
        <v>0</v>
      </c>
      <c r="I384" s="219">
        <f t="shared" si="139"/>
        <v>0</v>
      </c>
      <c r="J384" s="231">
        <f t="shared" si="140"/>
        <v>7</v>
      </c>
      <c r="K384" s="43">
        <f t="shared" si="157"/>
        <v>0</v>
      </c>
      <c r="L384" s="43">
        <f t="shared" si="141"/>
        <v>7</v>
      </c>
      <c r="M384" s="228">
        <v>2040609</v>
      </c>
      <c r="N384" s="228" t="s">
        <v>683</v>
      </c>
      <c r="O384" s="233">
        <v>0</v>
      </c>
      <c r="P384">
        <f t="shared" si="142"/>
        <v>7</v>
      </c>
      <c r="Q384">
        <f t="shared" si="148"/>
        <v>0</v>
      </c>
      <c r="U384">
        <f t="shared" si="143"/>
        <v>0</v>
      </c>
      <c r="V384">
        <f t="shared" si="144"/>
        <v>0</v>
      </c>
      <c r="W384">
        <f t="shared" si="149"/>
        <v>0</v>
      </c>
      <c r="Y384">
        <f t="shared" si="145"/>
        <v>0</v>
      </c>
      <c r="AB384" s="228">
        <v>2050202</v>
      </c>
      <c r="AC384">
        <f t="shared" si="146"/>
        <v>18892</v>
      </c>
      <c r="AD384">
        <f t="shared" si="147"/>
        <v>18892</v>
      </c>
      <c r="AE384">
        <f t="shared" si="150"/>
        <v>0</v>
      </c>
      <c r="AG384" s="237">
        <v>2040607</v>
      </c>
      <c r="AH384" s="247" t="s">
        <v>679</v>
      </c>
      <c r="AI384" s="233">
        <v>12</v>
      </c>
      <c r="AJ384" s="248">
        <f t="shared" si="152"/>
        <v>12</v>
      </c>
      <c r="AK384" s="246">
        <f t="shared" si="153"/>
        <v>0</v>
      </c>
      <c r="AL384" s="240">
        <v>2040608</v>
      </c>
      <c r="AM384" s="240" t="s">
        <v>680</v>
      </c>
      <c r="AN384" s="249">
        <v>0</v>
      </c>
      <c r="AO384" s="249">
        <v>0</v>
      </c>
      <c r="AP384" s="256">
        <f t="shared" si="134"/>
        <v>0</v>
      </c>
      <c r="AQ384" s="257">
        <f t="shared" si="135"/>
        <v>0</v>
      </c>
      <c r="AR384">
        <f t="shared" si="151"/>
        <v>7</v>
      </c>
    </row>
    <row r="385" customHeight="1" spans="1:44">
      <c r="A385" s="220">
        <v>2040610</v>
      </c>
      <c r="B385" s="220" t="s">
        <v>684</v>
      </c>
      <c r="C385" s="216">
        <f t="shared" si="136"/>
        <v>0</v>
      </c>
      <c r="D385" s="224">
        <v>27</v>
      </c>
      <c r="E385" s="217">
        <v>0</v>
      </c>
      <c r="F385" s="218">
        <v>0</v>
      </c>
      <c r="G385" s="219">
        <f t="shared" si="137"/>
        <v>0</v>
      </c>
      <c r="H385" s="219">
        <f t="shared" si="138"/>
        <v>0</v>
      </c>
      <c r="I385" s="219">
        <f t="shared" si="139"/>
        <v>0</v>
      </c>
      <c r="J385" s="231">
        <f t="shared" si="140"/>
        <v>7</v>
      </c>
      <c r="K385" s="43">
        <f t="shared" si="157"/>
        <v>27</v>
      </c>
      <c r="L385" s="43">
        <f t="shared" si="141"/>
        <v>7</v>
      </c>
      <c r="M385" s="228">
        <v>2040610</v>
      </c>
      <c r="N385" s="228" t="s">
        <v>685</v>
      </c>
      <c r="O385" s="233">
        <v>0</v>
      </c>
      <c r="P385">
        <f t="shared" si="142"/>
        <v>7</v>
      </c>
      <c r="Q385">
        <f t="shared" si="148"/>
        <v>0</v>
      </c>
      <c r="U385">
        <f t="shared" si="143"/>
        <v>0</v>
      </c>
      <c r="V385">
        <f t="shared" si="144"/>
        <v>0</v>
      </c>
      <c r="W385">
        <f t="shared" si="149"/>
        <v>0</v>
      </c>
      <c r="Y385">
        <f t="shared" si="145"/>
        <v>0</v>
      </c>
      <c r="AB385" s="228">
        <v>2050203</v>
      </c>
      <c r="AC385">
        <f t="shared" si="146"/>
        <v>8217</v>
      </c>
      <c r="AD385">
        <f t="shared" si="147"/>
        <v>8217</v>
      </c>
      <c r="AE385">
        <f t="shared" si="150"/>
        <v>0</v>
      </c>
      <c r="AG385" s="237">
        <v>2040608</v>
      </c>
      <c r="AH385" s="247" t="s">
        <v>681</v>
      </c>
      <c r="AI385" s="233">
        <v>0</v>
      </c>
      <c r="AJ385" s="248">
        <f t="shared" si="152"/>
        <v>0</v>
      </c>
      <c r="AK385" s="246">
        <f t="shared" si="153"/>
        <v>0</v>
      </c>
      <c r="AL385" s="240">
        <v>2040609</v>
      </c>
      <c r="AM385" s="240" t="s">
        <v>682</v>
      </c>
      <c r="AN385" s="249">
        <v>0</v>
      </c>
      <c r="AO385" s="249">
        <v>0</v>
      </c>
      <c r="AP385" s="256">
        <f t="shared" si="134"/>
        <v>0</v>
      </c>
      <c r="AQ385" s="257">
        <f t="shared" si="135"/>
        <v>0</v>
      </c>
      <c r="AR385">
        <f t="shared" si="151"/>
        <v>7</v>
      </c>
    </row>
    <row r="386" hidden="1" spans="1:44">
      <c r="A386" s="220">
        <v>2040611</v>
      </c>
      <c r="B386" s="220" t="s">
        <v>686</v>
      </c>
      <c r="C386" s="216">
        <f t="shared" si="136"/>
        <v>0</v>
      </c>
      <c r="D386" s="221">
        <v>0</v>
      </c>
      <c r="E386" s="222">
        <v>0</v>
      </c>
      <c r="F386" s="223">
        <v>0</v>
      </c>
      <c r="G386" s="219">
        <f t="shared" si="137"/>
        <v>0</v>
      </c>
      <c r="H386" s="219">
        <f t="shared" si="138"/>
        <v>0</v>
      </c>
      <c r="I386" s="219">
        <f t="shared" si="139"/>
        <v>0</v>
      </c>
      <c r="J386" s="231">
        <f t="shared" si="140"/>
        <v>7</v>
      </c>
      <c r="K386" s="43">
        <f t="shared" si="157"/>
        <v>0</v>
      </c>
      <c r="L386" s="43">
        <f t="shared" si="141"/>
        <v>7</v>
      </c>
      <c r="M386" s="228">
        <v>2040611</v>
      </c>
      <c r="N386" s="228" t="s">
        <v>687</v>
      </c>
      <c r="O386" s="233">
        <v>0</v>
      </c>
      <c r="P386">
        <f t="shared" si="142"/>
        <v>7</v>
      </c>
      <c r="Q386">
        <f t="shared" si="148"/>
        <v>0</v>
      </c>
      <c r="U386">
        <f t="shared" si="143"/>
        <v>0</v>
      </c>
      <c r="V386">
        <f t="shared" si="144"/>
        <v>0</v>
      </c>
      <c r="W386">
        <f t="shared" si="149"/>
        <v>0</v>
      </c>
      <c r="Y386">
        <f t="shared" si="145"/>
        <v>0</v>
      </c>
      <c r="AB386" s="228">
        <v>2050204</v>
      </c>
      <c r="AC386">
        <f t="shared" si="146"/>
        <v>5400</v>
      </c>
      <c r="AD386">
        <f t="shared" si="147"/>
        <v>5400</v>
      </c>
      <c r="AE386">
        <f t="shared" si="150"/>
        <v>0</v>
      </c>
      <c r="AG386" s="237">
        <v>2040609</v>
      </c>
      <c r="AH386" s="247" t="s">
        <v>683</v>
      </c>
      <c r="AI386" s="233">
        <v>0</v>
      </c>
      <c r="AJ386" s="248">
        <f t="shared" si="152"/>
        <v>0</v>
      </c>
      <c r="AK386" s="246">
        <f t="shared" si="153"/>
        <v>0</v>
      </c>
      <c r="AL386" s="240">
        <v>2040610</v>
      </c>
      <c r="AM386" s="241" t="s">
        <v>684</v>
      </c>
      <c r="AN386" s="242">
        <v>27</v>
      </c>
      <c r="AO386" s="242">
        <v>0</v>
      </c>
      <c r="AP386" s="256">
        <f t="shared" si="134"/>
        <v>-27</v>
      </c>
      <c r="AQ386" s="257">
        <f t="shared" si="135"/>
        <v>-1</v>
      </c>
      <c r="AR386">
        <f t="shared" si="151"/>
        <v>7</v>
      </c>
    </row>
    <row r="387" hidden="1" spans="1:44">
      <c r="A387" s="215">
        <v>2040650</v>
      </c>
      <c r="B387" s="215" t="s">
        <v>212</v>
      </c>
      <c r="C387" s="216">
        <f t="shared" si="136"/>
        <v>0</v>
      </c>
      <c r="D387" s="222">
        <v>0</v>
      </c>
      <c r="E387" s="222">
        <v>0</v>
      </c>
      <c r="F387" s="223">
        <v>0</v>
      </c>
      <c r="G387" s="219">
        <f t="shared" si="137"/>
        <v>0</v>
      </c>
      <c r="H387" s="219">
        <f t="shared" si="138"/>
        <v>0</v>
      </c>
      <c r="I387" s="219">
        <f t="shared" si="139"/>
        <v>0</v>
      </c>
      <c r="J387" s="231">
        <f t="shared" si="140"/>
        <v>7</v>
      </c>
      <c r="K387" s="43">
        <f t="shared" si="157"/>
        <v>0</v>
      </c>
      <c r="L387" s="43">
        <f t="shared" si="141"/>
        <v>7</v>
      </c>
      <c r="M387" s="228">
        <v>2040650</v>
      </c>
      <c r="N387" s="228" t="s">
        <v>213</v>
      </c>
      <c r="O387" s="233">
        <v>0</v>
      </c>
      <c r="P387">
        <f t="shared" si="142"/>
        <v>7</v>
      </c>
      <c r="Q387">
        <f t="shared" si="148"/>
        <v>0</v>
      </c>
      <c r="U387">
        <f t="shared" si="143"/>
        <v>0</v>
      </c>
      <c r="V387">
        <f t="shared" si="144"/>
        <v>0</v>
      </c>
      <c r="W387">
        <f t="shared" si="149"/>
        <v>0</v>
      </c>
      <c r="Y387">
        <f t="shared" si="145"/>
        <v>0</v>
      </c>
      <c r="AB387" s="228">
        <v>2050205</v>
      </c>
      <c r="AC387">
        <f t="shared" si="146"/>
        <v>39</v>
      </c>
      <c r="AD387">
        <f t="shared" si="147"/>
        <v>39</v>
      </c>
      <c r="AE387">
        <f t="shared" si="150"/>
        <v>0</v>
      </c>
      <c r="AG387" s="237">
        <v>2040610</v>
      </c>
      <c r="AH387" s="247" t="s">
        <v>685</v>
      </c>
      <c r="AI387" s="233">
        <v>0</v>
      </c>
      <c r="AJ387" s="248">
        <f t="shared" si="152"/>
        <v>0</v>
      </c>
      <c r="AK387" s="246">
        <f t="shared" si="153"/>
        <v>0</v>
      </c>
      <c r="AL387" s="240">
        <v>2040611</v>
      </c>
      <c r="AM387" s="240" t="s">
        <v>686</v>
      </c>
      <c r="AN387" s="249">
        <v>0</v>
      </c>
      <c r="AO387" s="249">
        <v>0</v>
      </c>
      <c r="AP387" s="256">
        <f t="shared" si="134"/>
        <v>0</v>
      </c>
      <c r="AQ387" s="257">
        <f t="shared" si="135"/>
        <v>0</v>
      </c>
      <c r="AR387">
        <f t="shared" si="151"/>
        <v>7</v>
      </c>
    </row>
    <row r="388" customHeight="1" spans="1:44">
      <c r="A388" s="220">
        <v>2040699</v>
      </c>
      <c r="B388" s="220" t="s">
        <v>688</v>
      </c>
      <c r="C388" s="216">
        <f t="shared" si="136"/>
        <v>54</v>
      </c>
      <c r="D388" s="224">
        <v>6</v>
      </c>
      <c r="E388" s="217">
        <v>5</v>
      </c>
      <c r="F388" s="218">
        <v>27</v>
      </c>
      <c r="G388" s="219">
        <f t="shared" si="137"/>
        <v>-0.5</v>
      </c>
      <c r="H388" s="219">
        <f t="shared" si="138"/>
        <v>4.5</v>
      </c>
      <c r="I388" s="219">
        <f t="shared" si="139"/>
        <v>5.4</v>
      </c>
      <c r="J388" s="231">
        <f t="shared" si="140"/>
        <v>7</v>
      </c>
      <c r="K388" s="43">
        <f t="shared" si="157"/>
        <v>92</v>
      </c>
      <c r="L388" s="43">
        <f t="shared" si="141"/>
        <v>7</v>
      </c>
      <c r="M388" s="228">
        <v>2040699</v>
      </c>
      <c r="N388" s="228" t="s">
        <v>689</v>
      </c>
      <c r="O388" s="233">
        <v>27</v>
      </c>
      <c r="P388">
        <f t="shared" si="142"/>
        <v>7</v>
      </c>
      <c r="Q388">
        <f t="shared" si="148"/>
        <v>0</v>
      </c>
      <c r="U388">
        <f t="shared" si="143"/>
        <v>0</v>
      </c>
      <c r="V388">
        <f t="shared" si="144"/>
        <v>0</v>
      </c>
      <c r="W388">
        <f t="shared" si="149"/>
        <v>0</v>
      </c>
      <c r="Y388">
        <f t="shared" si="145"/>
        <v>0</v>
      </c>
      <c r="AB388" s="228">
        <v>2050206</v>
      </c>
      <c r="AC388">
        <f t="shared" si="146"/>
        <v>0</v>
      </c>
      <c r="AD388">
        <f t="shared" si="147"/>
        <v>0</v>
      </c>
      <c r="AE388">
        <f t="shared" si="150"/>
        <v>0</v>
      </c>
      <c r="AG388" s="237">
        <v>2040611</v>
      </c>
      <c r="AH388" s="247" t="s">
        <v>687</v>
      </c>
      <c r="AI388" s="233">
        <v>0</v>
      </c>
      <c r="AJ388" s="248">
        <f t="shared" si="152"/>
        <v>0</v>
      </c>
      <c r="AK388" s="246">
        <f t="shared" si="153"/>
        <v>0</v>
      </c>
      <c r="AL388" s="240">
        <v>2040650</v>
      </c>
      <c r="AM388" s="240" t="s">
        <v>212</v>
      </c>
      <c r="AN388" s="249">
        <v>0</v>
      </c>
      <c r="AO388" s="249">
        <v>0</v>
      </c>
      <c r="AP388" s="256">
        <f t="shared" si="134"/>
        <v>0</v>
      </c>
      <c r="AQ388" s="257">
        <f t="shared" si="135"/>
        <v>0</v>
      </c>
      <c r="AR388">
        <f t="shared" si="151"/>
        <v>7</v>
      </c>
    </row>
    <row r="389" hidden="1" spans="1:44">
      <c r="A389" s="220">
        <v>20407</v>
      </c>
      <c r="B389" s="220" t="s">
        <v>690</v>
      </c>
      <c r="C389" s="216">
        <f t="shared" si="136"/>
        <v>0</v>
      </c>
      <c r="D389" s="221">
        <v>0</v>
      </c>
      <c r="E389" s="222">
        <v>0</v>
      </c>
      <c r="F389" s="223">
        <v>0</v>
      </c>
      <c r="G389" s="219">
        <f t="shared" si="137"/>
        <v>0</v>
      </c>
      <c r="H389" s="219">
        <f t="shared" si="138"/>
        <v>0</v>
      </c>
      <c r="I389" s="219">
        <f t="shared" si="139"/>
        <v>0</v>
      </c>
      <c r="J389" s="231">
        <f t="shared" si="140"/>
        <v>5</v>
      </c>
      <c r="K389" s="43">
        <f t="shared" si="157"/>
        <v>0</v>
      </c>
      <c r="L389" s="43">
        <f t="shared" si="141"/>
        <v>5</v>
      </c>
      <c r="M389" s="228">
        <v>20407</v>
      </c>
      <c r="N389" s="229" t="s">
        <v>691</v>
      </c>
      <c r="O389" s="232">
        <f>SUM(O390:O397)</f>
        <v>0</v>
      </c>
      <c r="P389">
        <f t="shared" si="142"/>
        <v>5</v>
      </c>
      <c r="Q389">
        <f t="shared" si="148"/>
        <v>204</v>
      </c>
      <c r="U389">
        <f t="shared" si="143"/>
        <v>0</v>
      </c>
      <c r="V389">
        <f t="shared" si="144"/>
        <v>0</v>
      </c>
      <c r="W389">
        <f t="shared" si="149"/>
        <v>0</v>
      </c>
      <c r="Y389">
        <f t="shared" si="145"/>
        <v>0</v>
      </c>
      <c r="AB389" s="228">
        <v>2050207</v>
      </c>
      <c r="AC389">
        <f t="shared" si="146"/>
        <v>0</v>
      </c>
      <c r="AD389">
        <f t="shared" si="147"/>
        <v>0</v>
      </c>
      <c r="AE389">
        <f t="shared" si="150"/>
        <v>0</v>
      </c>
      <c r="AG389" s="237">
        <v>2040650</v>
      </c>
      <c r="AH389" s="247" t="s">
        <v>213</v>
      </c>
      <c r="AI389" s="233">
        <v>0</v>
      </c>
      <c r="AJ389" s="248">
        <f t="shared" si="152"/>
        <v>0</v>
      </c>
      <c r="AK389" s="246">
        <f t="shared" si="153"/>
        <v>0</v>
      </c>
      <c r="AL389" s="240">
        <v>2040699</v>
      </c>
      <c r="AM389" s="241" t="s">
        <v>688</v>
      </c>
      <c r="AN389" s="242">
        <v>6</v>
      </c>
      <c r="AO389" s="242">
        <v>5</v>
      </c>
      <c r="AP389" s="256">
        <f t="shared" si="134"/>
        <v>-1</v>
      </c>
      <c r="AQ389" s="257">
        <f t="shared" si="135"/>
        <v>-0.166666666666667</v>
      </c>
      <c r="AR389">
        <f t="shared" si="151"/>
        <v>7</v>
      </c>
    </row>
    <row r="390" hidden="1" spans="1:44">
      <c r="A390" s="220">
        <v>2040701</v>
      </c>
      <c r="B390" s="220" t="s">
        <v>194</v>
      </c>
      <c r="C390" s="216">
        <f t="shared" si="136"/>
        <v>0</v>
      </c>
      <c r="D390" s="221">
        <v>0</v>
      </c>
      <c r="E390" s="222">
        <v>0</v>
      </c>
      <c r="F390" s="223">
        <v>0</v>
      </c>
      <c r="G390" s="219">
        <f t="shared" si="137"/>
        <v>0</v>
      </c>
      <c r="H390" s="219">
        <f t="shared" si="138"/>
        <v>0</v>
      </c>
      <c r="I390" s="219">
        <f t="shared" si="139"/>
        <v>0</v>
      </c>
      <c r="J390" s="231">
        <f t="shared" si="140"/>
        <v>7</v>
      </c>
      <c r="K390" s="43">
        <f t="shared" ref="K390:K398" si="158">SUM(C390:F390)</f>
        <v>0</v>
      </c>
      <c r="L390" s="43">
        <f t="shared" si="141"/>
        <v>7</v>
      </c>
      <c r="M390" s="228">
        <v>2040701</v>
      </c>
      <c r="N390" s="228" t="s">
        <v>195</v>
      </c>
      <c r="O390" s="233">
        <v>0</v>
      </c>
      <c r="P390">
        <f t="shared" si="142"/>
        <v>7</v>
      </c>
      <c r="Q390">
        <f t="shared" si="148"/>
        <v>0</v>
      </c>
      <c r="U390">
        <f t="shared" si="143"/>
        <v>0</v>
      </c>
      <c r="V390">
        <f t="shared" si="144"/>
        <v>0</v>
      </c>
      <c r="W390">
        <f t="shared" si="149"/>
        <v>0</v>
      </c>
      <c r="Y390">
        <f t="shared" si="145"/>
        <v>0</v>
      </c>
      <c r="AB390" s="228">
        <v>2050299</v>
      </c>
      <c r="AC390">
        <f t="shared" si="146"/>
        <v>1385</v>
      </c>
      <c r="AD390">
        <f t="shared" si="147"/>
        <v>1385</v>
      </c>
      <c r="AE390">
        <f t="shared" si="150"/>
        <v>0</v>
      </c>
      <c r="AG390" s="237">
        <v>2040699</v>
      </c>
      <c r="AH390" s="247" t="s">
        <v>689</v>
      </c>
      <c r="AI390" s="233">
        <v>54</v>
      </c>
      <c r="AJ390" s="248">
        <f t="shared" si="152"/>
        <v>54</v>
      </c>
      <c r="AK390" s="246">
        <f t="shared" si="153"/>
        <v>0</v>
      </c>
      <c r="AL390" s="240">
        <v>20407</v>
      </c>
      <c r="AM390" s="240" t="s">
        <v>690</v>
      </c>
      <c r="AN390" s="249">
        <v>0</v>
      </c>
      <c r="AO390" s="249">
        <v>0</v>
      </c>
      <c r="AP390" s="256">
        <f t="shared" ref="AP390:AP453" si="159">AO390-AN390</f>
        <v>0</v>
      </c>
      <c r="AQ390" s="257">
        <f t="shared" ref="AQ390:AQ453" si="160">IF(AN390&lt;&gt;0,AP390/AN390,)</f>
        <v>0</v>
      </c>
      <c r="AR390">
        <f t="shared" si="151"/>
        <v>5</v>
      </c>
    </row>
    <row r="391" hidden="1" spans="1:44">
      <c r="A391" s="220">
        <v>2040702</v>
      </c>
      <c r="B391" s="220" t="s">
        <v>196</v>
      </c>
      <c r="C391" s="216">
        <f t="shared" ref="C391:C454" si="161">SUMIF(AG:AG,A391,AI:AI)</f>
        <v>0</v>
      </c>
      <c r="D391" s="221">
        <v>0</v>
      </c>
      <c r="E391" s="222">
        <v>0</v>
      </c>
      <c r="F391" s="223">
        <v>0</v>
      </c>
      <c r="G391" s="219">
        <f t="shared" ref="G391:G454" si="162">IF(F391&lt;&gt;0,F391/C391-1,)</f>
        <v>0</v>
      </c>
      <c r="H391" s="219">
        <f t="shared" ref="H391:H454" si="163">IF(F391&lt;&gt;0,F391/D391,)</f>
        <v>0</v>
      </c>
      <c r="I391" s="219">
        <f t="shared" ref="I391:I454" si="164">IF(F391&lt;&gt;0,F391/E391,)</f>
        <v>0</v>
      </c>
      <c r="J391" s="231">
        <f t="shared" ref="J391:J454" si="165">LEN(A391)</f>
        <v>7</v>
      </c>
      <c r="K391" s="43">
        <f t="shared" si="158"/>
        <v>0</v>
      </c>
      <c r="L391" s="43">
        <f t="shared" ref="L391:L454" si="166">LEN(A391)</f>
        <v>7</v>
      </c>
      <c r="M391" s="228">
        <v>2040702</v>
      </c>
      <c r="N391" s="228" t="s">
        <v>197</v>
      </c>
      <c r="O391" s="233">
        <v>0</v>
      </c>
      <c r="P391">
        <f t="shared" ref="P391:P454" si="167">LEN(M391)</f>
        <v>7</v>
      </c>
      <c r="Q391">
        <f t="shared" si="148"/>
        <v>0</v>
      </c>
      <c r="U391">
        <f t="shared" ref="U391:U454" si="168">SUMIF(A:A,T391,F:F)</f>
        <v>0</v>
      </c>
      <c r="V391">
        <f t="shared" ref="V391:V454" si="169">SUMIF(M:M,T391,O:O)</f>
        <v>0</v>
      </c>
      <c r="W391">
        <f t="shared" si="149"/>
        <v>0</v>
      </c>
      <c r="Y391">
        <f t="shared" ref="Y391:Y454" si="170">SUMIF(A:A,X391,F:F)</f>
        <v>0</v>
      </c>
      <c r="AB391" s="228">
        <v>2050301</v>
      </c>
      <c r="AC391">
        <f t="shared" ref="AC391:AC454" si="171">SUMIF(A:A,AB391,F:F)</f>
        <v>0</v>
      </c>
      <c r="AD391">
        <f t="shared" ref="AD391:AD454" si="172">SUMIF(M:M,AB391,O:O)</f>
        <v>0</v>
      </c>
      <c r="AE391">
        <f t="shared" si="150"/>
        <v>0</v>
      </c>
      <c r="AG391" s="237">
        <v>20407</v>
      </c>
      <c r="AH391" s="238" t="s">
        <v>691</v>
      </c>
      <c r="AI391" s="232">
        <f>SUM(AI392:AI399)</f>
        <v>0</v>
      </c>
      <c r="AJ391" s="239">
        <f t="shared" si="152"/>
        <v>0</v>
      </c>
      <c r="AK391" s="246">
        <f t="shared" si="153"/>
        <v>0</v>
      </c>
      <c r="AL391" s="240">
        <v>2040701</v>
      </c>
      <c r="AM391" s="240" t="s">
        <v>194</v>
      </c>
      <c r="AN391" s="249">
        <v>0</v>
      </c>
      <c r="AO391" s="249">
        <v>0</v>
      </c>
      <c r="AP391" s="256">
        <f t="shared" si="159"/>
        <v>0</v>
      </c>
      <c r="AQ391" s="257">
        <f t="shared" si="160"/>
        <v>0</v>
      </c>
      <c r="AR391">
        <f t="shared" si="151"/>
        <v>7</v>
      </c>
    </row>
    <row r="392" hidden="1" spans="1:44">
      <c r="A392" s="220">
        <v>2040703</v>
      </c>
      <c r="B392" s="220" t="s">
        <v>198</v>
      </c>
      <c r="C392" s="216">
        <f t="shared" si="161"/>
        <v>0</v>
      </c>
      <c r="D392" s="221">
        <v>0</v>
      </c>
      <c r="E392" s="222">
        <v>0</v>
      </c>
      <c r="F392" s="223">
        <v>0</v>
      </c>
      <c r="G392" s="219">
        <f t="shared" si="162"/>
        <v>0</v>
      </c>
      <c r="H392" s="219">
        <f t="shared" si="163"/>
        <v>0</v>
      </c>
      <c r="I392" s="219">
        <f t="shared" si="164"/>
        <v>0</v>
      </c>
      <c r="J392" s="231">
        <f t="shared" si="165"/>
        <v>7</v>
      </c>
      <c r="K392" s="43">
        <f t="shared" si="158"/>
        <v>0</v>
      </c>
      <c r="L392" s="43">
        <f t="shared" si="166"/>
        <v>7</v>
      </c>
      <c r="M392" s="228">
        <v>2040703</v>
      </c>
      <c r="N392" s="228" t="s">
        <v>199</v>
      </c>
      <c r="O392" s="233">
        <v>0</v>
      </c>
      <c r="P392">
        <f t="shared" si="167"/>
        <v>7</v>
      </c>
      <c r="Q392">
        <f t="shared" ref="Q392:Q455" si="173">IF(LEN(A392)=5,--LEFT(A392,3),)</f>
        <v>0</v>
      </c>
      <c r="U392">
        <f t="shared" si="168"/>
        <v>0</v>
      </c>
      <c r="V392">
        <f t="shared" si="169"/>
        <v>0</v>
      </c>
      <c r="W392">
        <f t="shared" ref="W392:W455" si="174">U392-V392</f>
        <v>0</v>
      </c>
      <c r="Y392">
        <f t="shared" si="170"/>
        <v>0</v>
      </c>
      <c r="AB392" s="228">
        <v>2050302</v>
      </c>
      <c r="AC392">
        <f t="shared" si="171"/>
        <v>0</v>
      </c>
      <c r="AD392">
        <f t="shared" si="172"/>
        <v>0</v>
      </c>
      <c r="AE392">
        <f t="shared" ref="AE392:AE455" si="175">AC392-AD392</f>
        <v>0</v>
      </c>
      <c r="AG392" s="237">
        <v>2040701</v>
      </c>
      <c r="AH392" s="247" t="s">
        <v>195</v>
      </c>
      <c r="AI392" s="233">
        <v>0</v>
      </c>
      <c r="AJ392" s="248">
        <f t="shared" si="152"/>
        <v>0</v>
      </c>
      <c r="AK392" s="246">
        <f t="shared" si="153"/>
        <v>0</v>
      </c>
      <c r="AL392" s="240">
        <v>2040702</v>
      </c>
      <c r="AM392" s="240" t="s">
        <v>196</v>
      </c>
      <c r="AN392" s="249">
        <v>0</v>
      </c>
      <c r="AO392" s="249">
        <v>0</v>
      </c>
      <c r="AP392" s="256">
        <f t="shared" si="159"/>
        <v>0</v>
      </c>
      <c r="AQ392" s="257">
        <f t="shared" si="160"/>
        <v>0</v>
      </c>
      <c r="AR392">
        <f t="shared" ref="AR392:AR455" si="176">LEN(AL392)</f>
        <v>7</v>
      </c>
    </row>
    <row r="393" hidden="1" spans="1:44">
      <c r="A393" s="220">
        <v>2040704</v>
      </c>
      <c r="B393" s="220" t="s">
        <v>692</v>
      </c>
      <c r="C393" s="216">
        <f t="shared" si="161"/>
        <v>0</v>
      </c>
      <c r="D393" s="221">
        <v>0</v>
      </c>
      <c r="E393" s="222">
        <v>0</v>
      </c>
      <c r="F393" s="223">
        <v>0</v>
      </c>
      <c r="G393" s="219">
        <f t="shared" si="162"/>
        <v>0</v>
      </c>
      <c r="H393" s="219">
        <f t="shared" si="163"/>
        <v>0</v>
      </c>
      <c r="I393" s="219">
        <f t="shared" si="164"/>
        <v>0</v>
      </c>
      <c r="J393" s="231">
        <f t="shared" si="165"/>
        <v>7</v>
      </c>
      <c r="K393" s="43">
        <f t="shared" si="158"/>
        <v>0</v>
      </c>
      <c r="L393" s="43">
        <f t="shared" si="166"/>
        <v>7</v>
      </c>
      <c r="M393" s="228">
        <v>2040704</v>
      </c>
      <c r="N393" s="228" t="s">
        <v>693</v>
      </c>
      <c r="O393" s="233">
        <v>0</v>
      </c>
      <c r="P393">
        <f t="shared" si="167"/>
        <v>7</v>
      </c>
      <c r="Q393">
        <f t="shared" si="173"/>
        <v>0</v>
      </c>
      <c r="U393">
        <f t="shared" si="168"/>
        <v>0</v>
      </c>
      <c r="V393">
        <f t="shared" si="169"/>
        <v>0</v>
      </c>
      <c r="W393">
        <f t="shared" si="174"/>
        <v>0</v>
      </c>
      <c r="Y393">
        <f t="shared" si="170"/>
        <v>0</v>
      </c>
      <c r="AB393" s="228">
        <v>2050303</v>
      </c>
      <c r="AC393">
        <f t="shared" si="171"/>
        <v>0</v>
      </c>
      <c r="AD393">
        <f t="shared" si="172"/>
        <v>0</v>
      </c>
      <c r="AE393">
        <f t="shared" si="175"/>
        <v>0</v>
      </c>
      <c r="AG393" s="237">
        <v>2040702</v>
      </c>
      <c r="AH393" s="247" t="s">
        <v>197</v>
      </c>
      <c r="AI393" s="233">
        <v>0</v>
      </c>
      <c r="AJ393" s="248">
        <f t="shared" ref="AJ393:AJ456" si="177">SUMIF(A:A,AG393,C:C)</f>
        <v>0</v>
      </c>
      <c r="AK393" s="246">
        <f t="shared" ref="AK393:AK456" si="178">AI393-AJ393</f>
        <v>0</v>
      </c>
      <c r="AL393" s="240">
        <v>2040703</v>
      </c>
      <c r="AM393" s="240" t="s">
        <v>198</v>
      </c>
      <c r="AN393" s="249">
        <v>0</v>
      </c>
      <c r="AO393" s="249">
        <v>0</v>
      </c>
      <c r="AP393" s="256">
        <f t="shared" si="159"/>
        <v>0</v>
      </c>
      <c r="AQ393" s="257">
        <f t="shared" si="160"/>
        <v>0</v>
      </c>
      <c r="AR393">
        <f t="shared" si="176"/>
        <v>7</v>
      </c>
    </row>
    <row r="394" hidden="1" spans="1:44">
      <c r="A394" s="220">
        <v>2040705</v>
      </c>
      <c r="B394" s="220" t="s">
        <v>694</v>
      </c>
      <c r="C394" s="216">
        <f t="shared" si="161"/>
        <v>0</v>
      </c>
      <c r="D394" s="221">
        <v>0</v>
      </c>
      <c r="E394" s="222">
        <v>0</v>
      </c>
      <c r="F394" s="223">
        <v>0</v>
      </c>
      <c r="G394" s="219">
        <f t="shared" si="162"/>
        <v>0</v>
      </c>
      <c r="H394" s="219">
        <f t="shared" si="163"/>
        <v>0</v>
      </c>
      <c r="I394" s="219">
        <f t="shared" si="164"/>
        <v>0</v>
      </c>
      <c r="J394" s="231">
        <f t="shared" si="165"/>
        <v>7</v>
      </c>
      <c r="K394" s="43">
        <f t="shared" si="158"/>
        <v>0</v>
      </c>
      <c r="L394" s="43">
        <f t="shared" si="166"/>
        <v>7</v>
      </c>
      <c r="M394" s="228">
        <v>2040705</v>
      </c>
      <c r="N394" s="228" t="s">
        <v>695</v>
      </c>
      <c r="O394" s="233">
        <v>0</v>
      </c>
      <c r="P394">
        <f t="shared" si="167"/>
        <v>7</v>
      </c>
      <c r="Q394">
        <f t="shared" si="173"/>
        <v>0</v>
      </c>
      <c r="U394">
        <f t="shared" si="168"/>
        <v>0</v>
      </c>
      <c r="V394">
        <f t="shared" si="169"/>
        <v>0</v>
      </c>
      <c r="W394">
        <f t="shared" si="174"/>
        <v>0</v>
      </c>
      <c r="Y394">
        <f t="shared" si="170"/>
        <v>0</v>
      </c>
      <c r="AB394" s="228">
        <v>2050304</v>
      </c>
      <c r="AC394">
        <f t="shared" si="171"/>
        <v>747</v>
      </c>
      <c r="AD394">
        <f t="shared" si="172"/>
        <v>747</v>
      </c>
      <c r="AE394">
        <f t="shared" si="175"/>
        <v>0</v>
      </c>
      <c r="AG394" s="237">
        <v>2040703</v>
      </c>
      <c r="AH394" s="247" t="s">
        <v>199</v>
      </c>
      <c r="AI394" s="233">
        <v>0</v>
      </c>
      <c r="AJ394" s="248">
        <f t="shared" si="177"/>
        <v>0</v>
      </c>
      <c r="AK394" s="246">
        <f t="shared" si="178"/>
        <v>0</v>
      </c>
      <c r="AL394" s="240">
        <v>2040704</v>
      </c>
      <c r="AM394" s="240" t="s">
        <v>692</v>
      </c>
      <c r="AN394" s="249">
        <v>0</v>
      </c>
      <c r="AO394" s="249">
        <v>0</v>
      </c>
      <c r="AP394" s="256">
        <f t="shared" si="159"/>
        <v>0</v>
      </c>
      <c r="AQ394" s="257">
        <f t="shared" si="160"/>
        <v>0</v>
      </c>
      <c r="AR394">
        <f t="shared" si="176"/>
        <v>7</v>
      </c>
    </row>
    <row r="395" hidden="1" spans="1:44">
      <c r="A395" s="220">
        <v>2040706</v>
      </c>
      <c r="B395" s="220" t="s">
        <v>696</v>
      </c>
      <c r="C395" s="216">
        <f t="shared" si="161"/>
        <v>0</v>
      </c>
      <c r="D395" s="221">
        <v>0</v>
      </c>
      <c r="E395" s="222">
        <v>0</v>
      </c>
      <c r="F395" s="223">
        <v>0</v>
      </c>
      <c r="G395" s="219">
        <f t="shared" si="162"/>
        <v>0</v>
      </c>
      <c r="H395" s="219">
        <f t="shared" si="163"/>
        <v>0</v>
      </c>
      <c r="I395" s="219">
        <f t="shared" si="164"/>
        <v>0</v>
      </c>
      <c r="J395" s="231">
        <f t="shared" si="165"/>
        <v>7</v>
      </c>
      <c r="K395" s="43">
        <f t="shared" si="158"/>
        <v>0</v>
      </c>
      <c r="L395" s="43">
        <f t="shared" si="166"/>
        <v>7</v>
      </c>
      <c r="M395" s="228">
        <v>2040706</v>
      </c>
      <c r="N395" s="228" t="s">
        <v>697</v>
      </c>
      <c r="O395" s="233">
        <v>0</v>
      </c>
      <c r="P395">
        <f t="shared" si="167"/>
        <v>7</v>
      </c>
      <c r="Q395">
        <f t="shared" si="173"/>
        <v>0</v>
      </c>
      <c r="U395">
        <f t="shared" si="168"/>
        <v>0</v>
      </c>
      <c r="V395">
        <f t="shared" si="169"/>
        <v>0</v>
      </c>
      <c r="W395">
        <f t="shared" si="174"/>
        <v>0</v>
      </c>
      <c r="Y395">
        <f t="shared" si="170"/>
        <v>0</v>
      </c>
      <c r="AB395" s="228">
        <v>2050305</v>
      </c>
      <c r="AC395">
        <f t="shared" si="171"/>
        <v>0</v>
      </c>
      <c r="AD395">
        <f t="shared" si="172"/>
        <v>0</v>
      </c>
      <c r="AE395">
        <f t="shared" si="175"/>
        <v>0</v>
      </c>
      <c r="AG395" s="237">
        <v>2040704</v>
      </c>
      <c r="AH395" s="247" t="s">
        <v>693</v>
      </c>
      <c r="AI395" s="233">
        <v>0</v>
      </c>
      <c r="AJ395" s="248">
        <f t="shared" si="177"/>
        <v>0</v>
      </c>
      <c r="AK395" s="246">
        <f t="shared" si="178"/>
        <v>0</v>
      </c>
      <c r="AL395" s="240">
        <v>2040705</v>
      </c>
      <c r="AM395" s="240" t="s">
        <v>694</v>
      </c>
      <c r="AN395" s="249">
        <v>0</v>
      </c>
      <c r="AO395" s="249">
        <v>0</v>
      </c>
      <c r="AP395" s="256">
        <f t="shared" si="159"/>
        <v>0</v>
      </c>
      <c r="AQ395" s="257">
        <f t="shared" si="160"/>
        <v>0</v>
      </c>
      <c r="AR395">
        <f t="shared" si="176"/>
        <v>7</v>
      </c>
    </row>
    <row r="396" hidden="1" spans="1:44">
      <c r="A396" s="220">
        <v>2040750</v>
      </c>
      <c r="B396" s="220" t="s">
        <v>212</v>
      </c>
      <c r="C396" s="216">
        <f t="shared" si="161"/>
        <v>0</v>
      </c>
      <c r="D396" s="221">
        <v>0</v>
      </c>
      <c r="E396" s="222">
        <v>0</v>
      </c>
      <c r="F396" s="223">
        <v>0</v>
      </c>
      <c r="G396" s="219">
        <f t="shared" si="162"/>
        <v>0</v>
      </c>
      <c r="H396" s="219">
        <f t="shared" si="163"/>
        <v>0</v>
      </c>
      <c r="I396" s="219">
        <f t="shared" si="164"/>
        <v>0</v>
      </c>
      <c r="J396" s="231">
        <f t="shared" si="165"/>
        <v>7</v>
      </c>
      <c r="K396" s="43">
        <f t="shared" si="158"/>
        <v>0</v>
      </c>
      <c r="L396" s="43">
        <f t="shared" si="166"/>
        <v>7</v>
      </c>
      <c r="M396" s="228">
        <v>2040750</v>
      </c>
      <c r="N396" s="228" t="s">
        <v>213</v>
      </c>
      <c r="O396" s="233">
        <v>0</v>
      </c>
      <c r="P396">
        <f t="shared" si="167"/>
        <v>7</v>
      </c>
      <c r="Q396">
        <f t="shared" si="173"/>
        <v>0</v>
      </c>
      <c r="U396">
        <f t="shared" si="168"/>
        <v>0</v>
      </c>
      <c r="V396">
        <f t="shared" si="169"/>
        <v>0</v>
      </c>
      <c r="W396">
        <f t="shared" si="174"/>
        <v>0</v>
      </c>
      <c r="Y396">
        <f t="shared" si="170"/>
        <v>0</v>
      </c>
      <c r="AB396" s="228">
        <v>2050399</v>
      </c>
      <c r="AC396">
        <f t="shared" si="171"/>
        <v>0</v>
      </c>
      <c r="AD396">
        <f t="shared" si="172"/>
        <v>0</v>
      </c>
      <c r="AE396">
        <f t="shared" si="175"/>
        <v>0</v>
      </c>
      <c r="AG396" s="237">
        <v>2040705</v>
      </c>
      <c r="AH396" s="247" t="s">
        <v>695</v>
      </c>
      <c r="AI396" s="233">
        <v>0</v>
      </c>
      <c r="AJ396" s="248">
        <f t="shared" si="177"/>
        <v>0</v>
      </c>
      <c r="AK396" s="246">
        <f t="shared" si="178"/>
        <v>0</v>
      </c>
      <c r="AL396" s="240">
        <v>2040706</v>
      </c>
      <c r="AM396" s="240" t="s">
        <v>696</v>
      </c>
      <c r="AN396" s="249">
        <v>0</v>
      </c>
      <c r="AO396" s="249">
        <v>0</v>
      </c>
      <c r="AP396" s="256">
        <f t="shared" si="159"/>
        <v>0</v>
      </c>
      <c r="AQ396" s="257">
        <f t="shared" si="160"/>
        <v>0</v>
      </c>
      <c r="AR396">
        <f t="shared" si="176"/>
        <v>7</v>
      </c>
    </row>
    <row r="397" hidden="1" spans="1:44">
      <c r="A397" s="220">
        <v>2040799</v>
      </c>
      <c r="B397" s="220" t="s">
        <v>698</v>
      </c>
      <c r="C397" s="216">
        <f t="shared" si="161"/>
        <v>0</v>
      </c>
      <c r="D397" s="221">
        <v>0</v>
      </c>
      <c r="E397" s="222">
        <v>0</v>
      </c>
      <c r="F397" s="223">
        <v>0</v>
      </c>
      <c r="G397" s="219">
        <f t="shared" si="162"/>
        <v>0</v>
      </c>
      <c r="H397" s="219">
        <f t="shared" si="163"/>
        <v>0</v>
      </c>
      <c r="I397" s="219">
        <f t="shared" si="164"/>
        <v>0</v>
      </c>
      <c r="J397" s="231">
        <f t="shared" si="165"/>
        <v>7</v>
      </c>
      <c r="K397" s="43">
        <f t="shared" si="158"/>
        <v>0</v>
      </c>
      <c r="L397" s="43">
        <f t="shared" si="166"/>
        <v>7</v>
      </c>
      <c r="M397" s="228">
        <v>2040799</v>
      </c>
      <c r="N397" s="228" t="s">
        <v>699</v>
      </c>
      <c r="O397" s="233">
        <v>0</v>
      </c>
      <c r="P397">
        <f t="shared" si="167"/>
        <v>7</v>
      </c>
      <c r="Q397">
        <f t="shared" si="173"/>
        <v>0</v>
      </c>
      <c r="U397">
        <f t="shared" si="168"/>
        <v>0</v>
      </c>
      <c r="V397">
        <f t="shared" si="169"/>
        <v>0</v>
      </c>
      <c r="W397">
        <f t="shared" si="174"/>
        <v>0</v>
      </c>
      <c r="Y397">
        <f t="shared" si="170"/>
        <v>0</v>
      </c>
      <c r="AB397" s="228">
        <v>2050401</v>
      </c>
      <c r="AC397">
        <f t="shared" si="171"/>
        <v>0</v>
      </c>
      <c r="AD397">
        <f t="shared" si="172"/>
        <v>0</v>
      </c>
      <c r="AE397">
        <f t="shared" si="175"/>
        <v>0</v>
      </c>
      <c r="AG397" s="237">
        <v>2040706</v>
      </c>
      <c r="AH397" s="247" t="s">
        <v>697</v>
      </c>
      <c r="AI397" s="233">
        <v>0</v>
      </c>
      <c r="AJ397" s="248">
        <f t="shared" si="177"/>
        <v>0</v>
      </c>
      <c r="AK397" s="246">
        <f t="shared" si="178"/>
        <v>0</v>
      </c>
      <c r="AL397" s="240">
        <v>2040750</v>
      </c>
      <c r="AM397" s="240" t="s">
        <v>212</v>
      </c>
      <c r="AN397" s="249">
        <v>0</v>
      </c>
      <c r="AO397" s="249">
        <v>0</v>
      </c>
      <c r="AP397" s="256">
        <f t="shared" si="159"/>
        <v>0</v>
      </c>
      <c r="AQ397" s="257">
        <f t="shared" si="160"/>
        <v>0</v>
      </c>
      <c r="AR397">
        <f t="shared" si="176"/>
        <v>7</v>
      </c>
    </row>
    <row r="398" hidden="1" spans="1:44">
      <c r="A398" s="220">
        <v>20408</v>
      </c>
      <c r="B398" s="220" t="s">
        <v>700</v>
      </c>
      <c r="C398" s="216">
        <f t="shared" si="161"/>
        <v>0</v>
      </c>
      <c r="D398" s="221">
        <v>0</v>
      </c>
      <c r="E398" s="222">
        <v>0</v>
      </c>
      <c r="F398" s="223">
        <v>0</v>
      </c>
      <c r="G398" s="219">
        <f t="shared" si="162"/>
        <v>0</v>
      </c>
      <c r="H398" s="219">
        <f t="shared" si="163"/>
        <v>0</v>
      </c>
      <c r="I398" s="219">
        <f t="shared" si="164"/>
        <v>0</v>
      </c>
      <c r="J398" s="231">
        <f t="shared" si="165"/>
        <v>5</v>
      </c>
      <c r="K398" s="43">
        <f t="shared" si="158"/>
        <v>0</v>
      </c>
      <c r="L398" s="43">
        <f t="shared" si="166"/>
        <v>5</v>
      </c>
      <c r="M398" s="228">
        <v>20408</v>
      </c>
      <c r="N398" s="229" t="s">
        <v>701</v>
      </c>
      <c r="O398" s="232">
        <f>SUM(O399:O406)</f>
        <v>0</v>
      </c>
      <c r="P398">
        <f t="shared" si="167"/>
        <v>5</v>
      </c>
      <c r="Q398">
        <f t="shared" si="173"/>
        <v>204</v>
      </c>
      <c r="U398">
        <f t="shared" si="168"/>
        <v>0</v>
      </c>
      <c r="V398">
        <f t="shared" si="169"/>
        <v>0</v>
      </c>
      <c r="W398">
        <f t="shared" si="174"/>
        <v>0</v>
      </c>
      <c r="Y398">
        <f t="shared" si="170"/>
        <v>0</v>
      </c>
      <c r="AB398" s="228">
        <v>2050402</v>
      </c>
      <c r="AC398">
        <f t="shared" si="171"/>
        <v>0</v>
      </c>
      <c r="AD398">
        <f t="shared" si="172"/>
        <v>0</v>
      </c>
      <c r="AE398">
        <f t="shared" si="175"/>
        <v>0</v>
      </c>
      <c r="AG398" s="237">
        <v>2040750</v>
      </c>
      <c r="AH398" s="247" t="s">
        <v>213</v>
      </c>
      <c r="AI398" s="233">
        <v>0</v>
      </c>
      <c r="AJ398" s="248">
        <f t="shared" si="177"/>
        <v>0</v>
      </c>
      <c r="AK398" s="246">
        <f t="shared" si="178"/>
        <v>0</v>
      </c>
      <c r="AL398" s="240">
        <v>2040799</v>
      </c>
      <c r="AM398" s="240" t="s">
        <v>698</v>
      </c>
      <c r="AN398" s="249">
        <v>0</v>
      </c>
      <c r="AO398" s="249">
        <v>0</v>
      </c>
      <c r="AP398" s="256">
        <f t="shared" si="159"/>
        <v>0</v>
      </c>
      <c r="AQ398" s="257">
        <f t="shared" si="160"/>
        <v>0</v>
      </c>
      <c r="AR398">
        <f t="shared" si="176"/>
        <v>7</v>
      </c>
    </row>
    <row r="399" hidden="1" spans="1:44">
      <c r="A399" s="220">
        <v>2040801</v>
      </c>
      <c r="B399" s="220" t="s">
        <v>194</v>
      </c>
      <c r="C399" s="216">
        <f t="shared" si="161"/>
        <v>0</v>
      </c>
      <c r="D399" s="221">
        <v>0</v>
      </c>
      <c r="E399" s="222">
        <v>0</v>
      </c>
      <c r="F399" s="223">
        <v>0</v>
      </c>
      <c r="G399" s="219">
        <f t="shared" si="162"/>
        <v>0</v>
      </c>
      <c r="H399" s="219">
        <f t="shared" si="163"/>
        <v>0</v>
      </c>
      <c r="I399" s="219">
        <f t="shared" si="164"/>
        <v>0</v>
      </c>
      <c r="J399" s="231">
        <f t="shared" si="165"/>
        <v>7</v>
      </c>
      <c r="K399" s="43">
        <f t="shared" ref="K399:K407" si="179">SUM(C399:F399)</f>
        <v>0</v>
      </c>
      <c r="L399" s="43">
        <f t="shared" si="166"/>
        <v>7</v>
      </c>
      <c r="M399" s="228">
        <v>2040801</v>
      </c>
      <c r="N399" s="228" t="s">
        <v>195</v>
      </c>
      <c r="O399" s="233">
        <v>0</v>
      </c>
      <c r="P399">
        <f t="shared" si="167"/>
        <v>7</v>
      </c>
      <c r="Q399">
        <f t="shared" si="173"/>
        <v>0</v>
      </c>
      <c r="U399">
        <f t="shared" si="168"/>
        <v>0</v>
      </c>
      <c r="V399">
        <f t="shared" si="169"/>
        <v>0</v>
      </c>
      <c r="W399">
        <f t="shared" si="174"/>
        <v>0</v>
      </c>
      <c r="Y399">
        <f t="shared" si="170"/>
        <v>0</v>
      </c>
      <c r="AB399" s="228">
        <v>2050403</v>
      </c>
      <c r="AC399">
        <f t="shared" si="171"/>
        <v>0</v>
      </c>
      <c r="AD399">
        <f t="shared" si="172"/>
        <v>0</v>
      </c>
      <c r="AE399">
        <f t="shared" si="175"/>
        <v>0</v>
      </c>
      <c r="AG399" s="237">
        <v>2040799</v>
      </c>
      <c r="AH399" s="247" t="s">
        <v>699</v>
      </c>
      <c r="AI399" s="233">
        <v>0</v>
      </c>
      <c r="AJ399" s="248">
        <f t="shared" si="177"/>
        <v>0</v>
      </c>
      <c r="AK399" s="246">
        <f t="shared" si="178"/>
        <v>0</v>
      </c>
      <c r="AL399" s="240">
        <v>20408</v>
      </c>
      <c r="AM399" s="240" t="s">
        <v>700</v>
      </c>
      <c r="AN399" s="249">
        <v>0</v>
      </c>
      <c r="AO399" s="249">
        <v>0</v>
      </c>
      <c r="AP399" s="256">
        <f t="shared" si="159"/>
        <v>0</v>
      </c>
      <c r="AQ399" s="257">
        <f t="shared" si="160"/>
        <v>0</v>
      </c>
      <c r="AR399">
        <f t="shared" si="176"/>
        <v>5</v>
      </c>
    </row>
    <row r="400" hidden="1" spans="1:44">
      <c r="A400" s="220">
        <v>2040802</v>
      </c>
      <c r="B400" s="220" t="s">
        <v>196</v>
      </c>
      <c r="C400" s="216">
        <f t="shared" si="161"/>
        <v>0</v>
      </c>
      <c r="D400" s="221">
        <v>0</v>
      </c>
      <c r="E400" s="222">
        <v>0</v>
      </c>
      <c r="F400" s="223">
        <v>0</v>
      </c>
      <c r="G400" s="219">
        <f t="shared" si="162"/>
        <v>0</v>
      </c>
      <c r="H400" s="219">
        <f t="shared" si="163"/>
        <v>0</v>
      </c>
      <c r="I400" s="219">
        <f t="shared" si="164"/>
        <v>0</v>
      </c>
      <c r="J400" s="231">
        <f t="shared" si="165"/>
        <v>7</v>
      </c>
      <c r="K400" s="43">
        <f t="shared" si="179"/>
        <v>0</v>
      </c>
      <c r="L400" s="43">
        <f t="shared" si="166"/>
        <v>7</v>
      </c>
      <c r="M400" s="228">
        <v>2040802</v>
      </c>
      <c r="N400" s="228" t="s">
        <v>197</v>
      </c>
      <c r="O400" s="233">
        <v>0</v>
      </c>
      <c r="P400">
        <f t="shared" si="167"/>
        <v>7</v>
      </c>
      <c r="Q400">
        <f t="shared" si="173"/>
        <v>0</v>
      </c>
      <c r="U400">
        <f t="shared" si="168"/>
        <v>0</v>
      </c>
      <c r="V400">
        <f t="shared" si="169"/>
        <v>0</v>
      </c>
      <c r="W400">
        <f t="shared" si="174"/>
        <v>0</v>
      </c>
      <c r="Y400">
        <f t="shared" si="170"/>
        <v>0</v>
      </c>
      <c r="AB400" s="228">
        <v>2050404</v>
      </c>
      <c r="AC400">
        <f t="shared" si="171"/>
        <v>0</v>
      </c>
      <c r="AD400">
        <f t="shared" si="172"/>
        <v>0</v>
      </c>
      <c r="AE400">
        <f t="shared" si="175"/>
        <v>0</v>
      </c>
      <c r="AG400" s="228">
        <v>20408</v>
      </c>
      <c r="AH400" s="238" t="s">
        <v>701</v>
      </c>
      <c r="AI400" s="232">
        <f>SUM(AI401:AI408)</f>
        <v>0</v>
      </c>
      <c r="AJ400" s="239">
        <f t="shared" si="177"/>
        <v>0</v>
      </c>
      <c r="AK400" s="246">
        <f t="shared" si="178"/>
        <v>0</v>
      </c>
      <c r="AL400" s="240">
        <v>2040801</v>
      </c>
      <c r="AM400" s="240" t="s">
        <v>194</v>
      </c>
      <c r="AN400" s="249">
        <v>0</v>
      </c>
      <c r="AO400" s="249">
        <v>0</v>
      </c>
      <c r="AP400" s="256">
        <f t="shared" si="159"/>
        <v>0</v>
      </c>
      <c r="AQ400" s="257">
        <f t="shared" si="160"/>
        <v>0</v>
      </c>
      <c r="AR400">
        <f t="shared" si="176"/>
        <v>7</v>
      </c>
    </row>
    <row r="401" hidden="1" spans="1:44">
      <c r="A401" s="220">
        <v>2040803</v>
      </c>
      <c r="B401" s="220" t="s">
        <v>198</v>
      </c>
      <c r="C401" s="216">
        <f t="shared" si="161"/>
        <v>0</v>
      </c>
      <c r="D401" s="221">
        <v>0</v>
      </c>
      <c r="E401" s="222">
        <v>0</v>
      </c>
      <c r="F401" s="223">
        <v>0</v>
      </c>
      <c r="G401" s="219">
        <f t="shared" si="162"/>
        <v>0</v>
      </c>
      <c r="H401" s="219">
        <f t="shared" si="163"/>
        <v>0</v>
      </c>
      <c r="I401" s="219">
        <f t="shared" si="164"/>
        <v>0</v>
      </c>
      <c r="J401" s="231">
        <f t="shared" si="165"/>
        <v>7</v>
      </c>
      <c r="K401" s="43">
        <f t="shared" si="179"/>
        <v>0</v>
      </c>
      <c r="L401" s="43">
        <f t="shared" si="166"/>
        <v>7</v>
      </c>
      <c r="M401" s="228">
        <v>2040803</v>
      </c>
      <c r="N401" s="228" t="s">
        <v>199</v>
      </c>
      <c r="O401" s="233">
        <v>0</v>
      </c>
      <c r="P401">
        <f t="shared" si="167"/>
        <v>7</v>
      </c>
      <c r="Q401">
        <f t="shared" si="173"/>
        <v>0</v>
      </c>
      <c r="U401">
        <f t="shared" si="168"/>
        <v>0</v>
      </c>
      <c r="V401">
        <f t="shared" si="169"/>
        <v>0</v>
      </c>
      <c r="W401">
        <f t="shared" si="174"/>
        <v>0</v>
      </c>
      <c r="Y401">
        <f t="shared" si="170"/>
        <v>0</v>
      </c>
      <c r="AB401" s="228">
        <v>2050499</v>
      </c>
      <c r="AC401">
        <f t="shared" si="171"/>
        <v>0</v>
      </c>
      <c r="AD401">
        <f t="shared" si="172"/>
        <v>0</v>
      </c>
      <c r="AE401">
        <f t="shared" si="175"/>
        <v>0</v>
      </c>
      <c r="AG401" s="228">
        <v>2040801</v>
      </c>
      <c r="AH401" s="247" t="s">
        <v>195</v>
      </c>
      <c r="AI401" s="233">
        <v>0</v>
      </c>
      <c r="AJ401" s="248">
        <f t="shared" si="177"/>
        <v>0</v>
      </c>
      <c r="AK401" s="246">
        <f t="shared" si="178"/>
        <v>0</v>
      </c>
      <c r="AL401" s="240">
        <v>2040802</v>
      </c>
      <c r="AM401" s="240" t="s">
        <v>196</v>
      </c>
      <c r="AN401" s="249">
        <v>0</v>
      </c>
      <c r="AO401" s="249">
        <v>0</v>
      </c>
      <c r="AP401" s="256">
        <f t="shared" si="159"/>
        <v>0</v>
      </c>
      <c r="AQ401" s="257">
        <f t="shared" si="160"/>
        <v>0</v>
      </c>
      <c r="AR401">
        <f t="shared" si="176"/>
        <v>7</v>
      </c>
    </row>
    <row r="402" hidden="1" spans="1:44">
      <c r="A402" s="220">
        <v>2040804</v>
      </c>
      <c r="B402" s="220" t="s">
        <v>702</v>
      </c>
      <c r="C402" s="216">
        <f t="shared" si="161"/>
        <v>0</v>
      </c>
      <c r="D402" s="221">
        <v>0</v>
      </c>
      <c r="E402" s="222">
        <v>0</v>
      </c>
      <c r="F402" s="223">
        <v>0</v>
      </c>
      <c r="G402" s="219">
        <f t="shared" si="162"/>
        <v>0</v>
      </c>
      <c r="H402" s="219">
        <f t="shared" si="163"/>
        <v>0</v>
      </c>
      <c r="I402" s="219">
        <f t="shared" si="164"/>
        <v>0</v>
      </c>
      <c r="J402" s="231">
        <f t="shared" si="165"/>
        <v>7</v>
      </c>
      <c r="K402" s="43">
        <f t="shared" si="179"/>
        <v>0</v>
      </c>
      <c r="L402" s="43">
        <f t="shared" si="166"/>
        <v>7</v>
      </c>
      <c r="M402" s="228">
        <v>2040804</v>
      </c>
      <c r="N402" s="228" t="s">
        <v>703</v>
      </c>
      <c r="O402" s="233">
        <v>0</v>
      </c>
      <c r="P402">
        <f t="shared" si="167"/>
        <v>7</v>
      </c>
      <c r="Q402">
        <f t="shared" si="173"/>
        <v>0</v>
      </c>
      <c r="U402">
        <f t="shared" si="168"/>
        <v>0</v>
      </c>
      <c r="V402">
        <f t="shared" si="169"/>
        <v>0</v>
      </c>
      <c r="W402">
        <f t="shared" si="174"/>
        <v>0</v>
      </c>
      <c r="Y402">
        <f t="shared" si="170"/>
        <v>0</v>
      </c>
      <c r="AB402" s="228">
        <v>2050501</v>
      </c>
      <c r="AC402">
        <f t="shared" si="171"/>
        <v>0</v>
      </c>
      <c r="AD402">
        <f t="shared" si="172"/>
        <v>0</v>
      </c>
      <c r="AE402">
        <f t="shared" si="175"/>
        <v>0</v>
      </c>
      <c r="AG402" s="228">
        <v>2040802</v>
      </c>
      <c r="AH402" s="247" t="s">
        <v>197</v>
      </c>
      <c r="AI402" s="233">
        <v>0</v>
      </c>
      <c r="AJ402" s="248">
        <f t="shared" si="177"/>
        <v>0</v>
      </c>
      <c r="AK402" s="246">
        <f t="shared" si="178"/>
        <v>0</v>
      </c>
      <c r="AL402" s="240">
        <v>2040803</v>
      </c>
      <c r="AM402" s="240" t="s">
        <v>198</v>
      </c>
      <c r="AN402" s="249">
        <v>0</v>
      </c>
      <c r="AO402" s="249">
        <v>0</v>
      </c>
      <c r="AP402" s="256">
        <f t="shared" si="159"/>
        <v>0</v>
      </c>
      <c r="AQ402" s="257">
        <f t="shared" si="160"/>
        <v>0</v>
      </c>
      <c r="AR402">
        <f t="shared" si="176"/>
        <v>7</v>
      </c>
    </row>
    <row r="403" hidden="1" spans="1:44">
      <c r="A403" s="220">
        <v>2040805</v>
      </c>
      <c r="B403" s="220" t="s">
        <v>704</v>
      </c>
      <c r="C403" s="216">
        <f t="shared" si="161"/>
        <v>0</v>
      </c>
      <c r="D403" s="221">
        <v>0</v>
      </c>
      <c r="E403" s="222">
        <v>0</v>
      </c>
      <c r="F403" s="223">
        <v>0</v>
      </c>
      <c r="G403" s="219">
        <f t="shared" si="162"/>
        <v>0</v>
      </c>
      <c r="H403" s="219">
        <f t="shared" si="163"/>
        <v>0</v>
      </c>
      <c r="I403" s="219">
        <f t="shared" si="164"/>
        <v>0</v>
      </c>
      <c r="J403" s="231">
        <f t="shared" si="165"/>
        <v>7</v>
      </c>
      <c r="K403" s="43">
        <f t="shared" si="179"/>
        <v>0</v>
      </c>
      <c r="L403" s="43">
        <f t="shared" si="166"/>
        <v>7</v>
      </c>
      <c r="M403" s="228">
        <v>2040805</v>
      </c>
      <c r="N403" s="228" t="s">
        <v>705</v>
      </c>
      <c r="O403" s="233">
        <v>0</v>
      </c>
      <c r="P403">
        <f t="shared" si="167"/>
        <v>7</v>
      </c>
      <c r="Q403">
        <f t="shared" si="173"/>
        <v>0</v>
      </c>
      <c r="U403">
        <f t="shared" si="168"/>
        <v>0</v>
      </c>
      <c r="V403">
        <f t="shared" si="169"/>
        <v>0</v>
      </c>
      <c r="W403">
        <f t="shared" si="174"/>
        <v>0</v>
      </c>
      <c r="Y403">
        <f t="shared" si="170"/>
        <v>0</v>
      </c>
      <c r="AB403" s="228">
        <v>2050502</v>
      </c>
      <c r="AC403">
        <f t="shared" si="171"/>
        <v>0</v>
      </c>
      <c r="AD403">
        <f t="shared" si="172"/>
        <v>0</v>
      </c>
      <c r="AE403">
        <f t="shared" si="175"/>
        <v>0</v>
      </c>
      <c r="AG403" s="228">
        <v>2040803</v>
      </c>
      <c r="AH403" s="247" t="s">
        <v>199</v>
      </c>
      <c r="AI403" s="233">
        <v>0</v>
      </c>
      <c r="AJ403" s="248">
        <f t="shared" si="177"/>
        <v>0</v>
      </c>
      <c r="AK403" s="246">
        <f t="shared" si="178"/>
        <v>0</v>
      </c>
      <c r="AL403" s="240">
        <v>2040804</v>
      </c>
      <c r="AM403" s="240" t="s">
        <v>702</v>
      </c>
      <c r="AN403" s="249">
        <v>0</v>
      </c>
      <c r="AO403" s="249">
        <v>0</v>
      </c>
      <c r="AP403" s="256">
        <f t="shared" si="159"/>
        <v>0</v>
      </c>
      <c r="AQ403" s="257">
        <f t="shared" si="160"/>
        <v>0</v>
      </c>
      <c r="AR403">
        <f t="shared" si="176"/>
        <v>7</v>
      </c>
    </row>
    <row r="404" hidden="1" spans="1:44">
      <c r="A404" s="220">
        <v>2040806</v>
      </c>
      <c r="B404" s="220" t="s">
        <v>706</v>
      </c>
      <c r="C404" s="216">
        <f t="shared" si="161"/>
        <v>0</v>
      </c>
      <c r="D404" s="221">
        <v>0</v>
      </c>
      <c r="E404" s="222">
        <v>0</v>
      </c>
      <c r="F404" s="223">
        <v>0</v>
      </c>
      <c r="G404" s="219">
        <f t="shared" si="162"/>
        <v>0</v>
      </c>
      <c r="H404" s="219">
        <f t="shared" si="163"/>
        <v>0</v>
      </c>
      <c r="I404" s="219">
        <f t="shared" si="164"/>
        <v>0</v>
      </c>
      <c r="J404" s="231">
        <f t="shared" si="165"/>
        <v>7</v>
      </c>
      <c r="K404" s="43">
        <f t="shared" si="179"/>
        <v>0</v>
      </c>
      <c r="L404" s="43">
        <f t="shared" si="166"/>
        <v>7</v>
      </c>
      <c r="M404" s="228">
        <v>2040806</v>
      </c>
      <c r="N404" s="228" t="s">
        <v>707</v>
      </c>
      <c r="O404" s="233">
        <v>0</v>
      </c>
      <c r="P404">
        <f t="shared" si="167"/>
        <v>7</v>
      </c>
      <c r="Q404">
        <f t="shared" si="173"/>
        <v>0</v>
      </c>
      <c r="U404">
        <f t="shared" si="168"/>
        <v>0</v>
      </c>
      <c r="V404">
        <f t="shared" si="169"/>
        <v>0</v>
      </c>
      <c r="W404">
        <f t="shared" si="174"/>
        <v>0</v>
      </c>
      <c r="Y404">
        <f t="shared" si="170"/>
        <v>0</v>
      </c>
      <c r="AB404" s="228">
        <v>2050599</v>
      </c>
      <c r="AC404">
        <f t="shared" si="171"/>
        <v>0</v>
      </c>
      <c r="AD404">
        <f t="shared" si="172"/>
        <v>0</v>
      </c>
      <c r="AE404">
        <f t="shared" si="175"/>
        <v>0</v>
      </c>
      <c r="AG404" s="228">
        <v>2040804</v>
      </c>
      <c r="AH404" s="247" t="s">
        <v>703</v>
      </c>
      <c r="AI404" s="233">
        <v>0</v>
      </c>
      <c r="AJ404" s="248">
        <f t="shared" si="177"/>
        <v>0</v>
      </c>
      <c r="AK404" s="246">
        <f t="shared" si="178"/>
        <v>0</v>
      </c>
      <c r="AL404" s="240">
        <v>2040805</v>
      </c>
      <c r="AM404" s="240" t="s">
        <v>704</v>
      </c>
      <c r="AN404" s="249">
        <v>0</v>
      </c>
      <c r="AO404" s="249">
        <v>0</v>
      </c>
      <c r="AP404" s="256">
        <f t="shared" si="159"/>
        <v>0</v>
      </c>
      <c r="AQ404" s="257">
        <f t="shared" si="160"/>
        <v>0</v>
      </c>
      <c r="AR404">
        <f t="shared" si="176"/>
        <v>7</v>
      </c>
    </row>
    <row r="405" hidden="1" spans="1:44">
      <c r="A405" s="220">
        <v>2040850</v>
      </c>
      <c r="B405" s="220" t="s">
        <v>212</v>
      </c>
      <c r="C405" s="216">
        <f t="shared" si="161"/>
        <v>0</v>
      </c>
      <c r="D405" s="221">
        <v>0</v>
      </c>
      <c r="E405" s="222">
        <v>0</v>
      </c>
      <c r="F405" s="223">
        <v>0</v>
      </c>
      <c r="G405" s="219">
        <f t="shared" si="162"/>
        <v>0</v>
      </c>
      <c r="H405" s="219">
        <f t="shared" si="163"/>
        <v>0</v>
      </c>
      <c r="I405" s="219">
        <f t="shared" si="164"/>
        <v>0</v>
      </c>
      <c r="J405" s="231">
        <f t="shared" si="165"/>
        <v>7</v>
      </c>
      <c r="K405" s="43">
        <f t="shared" si="179"/>
        <v>0</v>
      </c>
      <c r="L405" s="43">
        <f t="shared" si="166"/>
        <v>7</v>
      </c>
      <c r="M405" s="228">
        <v>2040850</v>
      </c>
      <c r="N405" s="228" t="s">
        <v>213</v>
      </c>
      <c r="O405" s="233">
        <v>0</v>
      </c>
      <c r="P405">
        <f t="shared" si="167"/>
        <v>7</v>
      </c>
      <c r="Q405">
        <f t="shared" si="173"/>
        <v>0</v>
      </c>
      <c r="U405">
        <f t="shared" si="168"/>
        <v>0</v>
      </c>
      <c r="V405">
        <f t="shared" si="169"/>
        <v>0</v>
      </c>
      <c r="W405">
        <f t="shared" si="174"/>
        <v>0</v>
      </c>
      <c r="Y405">
        <f t="shared" si="170"/>
        <v>0</v>
      </c>
      <c r="AB405" s="228">
        <v>2050601</v>
      </c>
      <c r="AC405">
        <f t="shared" si="171"/>
        <v>0</v>
      </c>
      <c r="AD405">
        <f t="shared" si="172"/>
        <v>0</v>
      </c>
      <c r="AE405">
        <f t="shared" si="175"/>
        <v>0</v>
      </c>
      <c r="AG405" s="228">
        <v>2040805</v>
      </c>
      <c r="AH405" s="247" t="s">
        <v>705</v>
      </c>
      <c r="AI405" s="233">
        <v>0</v>
      </c>
      <c r="AJ405" s="248">
        <f t="shared" si="177"/>
        <v>0</v>
      </c>
      <c r="AK405" s="246">
        <f t="shared" si="178"/>
        <v>0</v>
      </c>
      <c r="AL405" s="240">
        <v>2040806</v>
      </c>
      <c r="AM405" s="240" t="s">
        <v>706</v>
      </c>
      <c r="AN405" s="249">
        <v>0</v>
      </c>
      <c r="AO405" s="249">
        <v>0</v>
      </c>
      <c r="AP405" s="256">
        <f t="shared" si="159"/>
        <v>0</v>
      </c>
      <c r="AQ405" s="257">
        <f t="shared" si="160"/>
        <v>0</v>
      </c>
      <c r="AR405">
        <f t="shared" si="176"/>
        <v>7</v>
      </c>
    </row>
    <row r="406" hidden="1" spans="1:44">
      <c r="A406" s="220">
        <v>2040899</v>
      </c>
      <c r="B406" s="220" t="s">
        <v>708</v>
      </c>
      <c r="C406" s="216">
        <f t="shared" si="161"/>
        <v>0</v>
      </c>
      <c r="D406" s="221">
        <v>0</v>
      </c>
      <c r="E406" s="222">
        <v>0</v>
      </c>
      <c r="F406" s="223">
        <v>0</v>
      </c>
      <c r="G406" s="219">
        <f t="shared" si="162"/>
        <v>0</v>
      </c>
      <c r="H406" s="219">
        <f t="shared" si="163"/>
        <v>0</v>
      </c>
      <c r="I406" s="219">
        <f t="shared" si="164"/>
        <v>0</v>
      </c>
      <c r="J406" s="231">
        <f t="shared" si="165"/>
        <v>7</v>
      </c>
      <c r="K406" s="43">
        <f t="shared" si="179"/>
        <v>0</v>
      </c>
      <c r="L406" s="43">
        <f t="shared" si="166"/>
        <v>7</v>
      </c>
      <c r="M406" s="228">
        <v>2040899</v>
      </c>
      <c r="N406" s="228" t="s">
        <v>709</v>
      </c>
      <c r="O406" s="233">
        <v>0</v>
      </c>
      <c r="P406">
        <f t="shared" si="167"/>
        <v>7</v>
      </c>
      <c r="Q406">
        <f t="shared" si="173"/>
        <v>0</v>
      </c>
      <c r="U406">
        <f t="shared" si="168"/>
        <v>0</v>
      </c>
      <c r="V406">
        <f t="shared" si="169"/>
        <v>0</v>
      </c>
      <c r="W406">
        <f t="shared" si="174"/>
        <v>0</v>
      </c>
      <c r="Y406">
        <f t="shared" si="170"/>
        <v>0</v>
      </c>
      <c r="AB406" s="228">
        <v>2050602</v>
      </c>
      <c r="AC406">
        <f t="shared" si="171"/>
        <v>0</v>
      </c>
      <c r="AD406">
        <f t="shared" si="172"/>
        <v>0</v>
      </c>
      <c r="AE406">
        <f t="shared" si="175"/>
        <v>0</v>
      </c>
      <c r="AG406" s="228">
        <v>2040806</v>
      </c>
      <c r="AH406" s="247" t="s">
        <v>707</v>
      </c>
      <c r="AI406" s="233">
        <v>0</v>
      </c>
      <c r="AJ406" s="248">
        <f t="shared" si="177"/>
        <v>0</v>
      </c>
      <c r="AK406" s="246">
        <f t="shared" si="178"/>
        <v>0</v>
      </c>
      <c r="AL406" s="240">
        <v>2040850</v>
      </c>
      <c r="AM406" s="240" t="s">
        <v>212</v>
      </c>
      <c r="AN406" s="249">
        <v>0</v>
      </c>
      <c r="AO406" s="249">
        <v>0</v>
      </c>
      <c r="AP406" s="256">
        <f t="shared" si="159"/>
        <v>0</v>
      </c>
      <c r="AQ406" s="257">
        <f t="shared" si="160"/>
        <v>0</v>
      </c>
      <c r="AR406">
        <f t="shared" si="176"/>
        <v>7</v>
      </c>
    </row>
    <row r="407" hidden="1" spans="1:44">
      <c r="A407" s="220">
        <v>20409</v>
      </c>
      <c r="B407" s="220" t="s">
        <v>710</v>
      </c>
      <c r="C407" s="216">
        <f t="shared" si="161"/>
        <v>0</v>
      </c>
      <c r="D407" s="221">
        <v>0</v>
      </c>
      <c r="E407" s="222">
        <v>0</v>
      </c>
      <c r="F407" s="223">
        <v>0</v>
      </c>
      <c r="G407" s="219">
        <f t="shared" si="162"/>
        <v>0</v>
      </c>
      <c r="H407" s="219">
        <f t="shared" si="163"/>
        <v>0</v>
      </c>
      <c r="I407" s="219">
        <f t="shared" si="164"/>
        <v>0</v>
      </c>
      <c r="J407" s="231">
        <f t="shared" si="165"/>
        <v>5</v>
      </c>
      <c r="K407" s="43">
        <f t="shared" si="179"/>
        <v>0</v>
      </c>
      <c r="L407" s="43">
        <f t="shared" si="166"/>
        <v>5</v>
      </c>
      <c r="M407" s="228">
        <v>20409</v>
      </c>
      <c r="N407" s="229" t="s">
        <v>711</v>
      </c>
      <c r="O407" s="232">
        <f>SUM(O408:O414)</f>
        <v>0</v>
      </c>
      <c r="P407">
        <f t="shared" si="167"/>
        <v>5</v>
      </c>
      <c r="Q407">
        <f t="shared" si="173"/>
        <v>204</v>
      </c>
      <c r="U407">
        <f t="shared" si="168"/>
        <v>0</v>
      </c>
      <c r="V407">
        <f t="shared" si="169"/>
        <v>0</v>
      </c>
      <c r="W407">
        <f t="shared" si="174"/>
        <v>0</v>
      </c>
      <c r="Y407">
        <f t="shared" si="170"/>
        <v>0</v>
      </c>
      <c r="AB407" s="228">
        <v>2050699</v>
      </c>
      <c r="AC407">
        <f t="shared" si="171"/>
        <v>0</v>
      </c>
      <c r="AD407">
        <f t="shared" si="172"/>
        <v>0</v>
      </c>
      <c r="AE407">
        <f t="shared" si="175"/>
        <v>0</v>
      </c>
      <c r="AG407" s="237">
        <v>2040850</v>
      </c>
      <c r="AH407" s="247" t="s">
        <v>213</v>
      </c>
      <c r="AI407" s="233">
        <v>0</v>
      </c>
      <c r="AJ407" s="248">
        <f t="shared" si="177"/>
        <v>0</v>
      </c>
      <c r="AK407" s="246">
        <f t="shared" si="178"/>
        <v>0</v>
      </c>
      <c r="AL407" s="240">
        <v>2040899</v>
      </c>
      <c r="AM407" s="240" t="s">
        <v>708</v>
      </c>
      <c r="AN407" s="249">
        <v>0</v>
      </c>
      <c r="AO407" s="249">
        <v>0</v>
      </c>
      <c r="AP407" s="256">
        <f t="shared" si="159"/>
        <v>0</v>
      </c>
      <c r="AQ407" s="257">
        <f t="shared" si="160"/>
        <v>0</v>
      </c>
      <c r="AR407">
        <f t="shared" si="176"/>
        <v>7</v>
      </c>
    </row>
    <row r="408" hidden="1" spans="1:44">
      <c r="A408" s="220">
        <v>2040901</v>
      </c>
      <c r="B408" s="220" t="s">
        <v>194</v>
      </c>
      <c r="C408" s="216">
        <f t="shared" si="161"/>
        <v>0</v>
      </c>
      <c r="D408" s="221">
        <v>0</v>
      </c>
      <c r="E408" s="222">
        <v>0</v>
      </c>
      <c r="F408" s="223">
        <v>0</v>
      </c>
      <c r="G408" s="219">
        <f t="shared" si="162"/>
        <v>0</v>
      </c>
      <c r="H408" s="219">
        <f t="shared" si="163"/>
        <v>0</v>
      </c>
      <c r="I408" s="219">
        <f t="shared" si="164"/>
        <v>0</v>
      </c>
      <c r="J408" s="231">
        <f t="shared" si="165"/>
        <v>7</v>
      </c>
      <c r="K408" s="43">
        <f t="shared" ref="K408:K415" si="180">SUM(C408:F408)</f>
        <v>0</v>
      </c>
      <c r="L408" s="43">
        <f t="shared" si="166"/>
        <v>7</v>
      </c>
      <c r="M408" s="228">
        <v>2040901</v>
      </c>
      <c r="N408" s="228" t="s">
        <v>195</v>
      </c>
      <c r="O408" s="233">
        <v>0</v>
      </c>
      <c r="P408">
        <f t="shared" si="167"/>
        <v>7</v>
      </c>
      <c r="Q408">
        <f t="shared" si="173"/>
        <v>0</v>
      </c>
      <c r="U408">
        <f t="shared" si="168"/>
        <v>0</v>
      </c>
      <c r="V408">
        <f t="shared" si="169"/>
        <v>0</v>
      </c>
      <c r="W408">
        <f t="shared" si="174"/>
        <v>0</v>
      </c>
      <c r="Y408">
        <f t="shared" si="170"/>
        <v>0</v>
      </c>
      <c r="AB408" s="228">
        <v>2050701</v>
      </c>
      <c r="AC408">
        <f t="shared" si="171"/>
        <v>75</v>
      </c>
      <c r="AD408">
        <f t="shared" si="172"/>
        <v>75</v>
      </c>
      <c r="AE408">
        <f t="shared" si="175"/>
        <v>0</v>
      </c>
      <c r="AG408" s="237">
        <v>2040899</v>
      </c>
      <c r="AH408" s="247" t="s">
        <v>709</v>
      </c>
      <c r="AI408" s="233">
        <v>0</v>
      </c>
      <c r="AJ408" s="248">
        <f t="shared" si="177"/>
        <v>0</v>
      </c>
      <c r="AK408" s="246">
        <f t="shared" si="178"/>
        <v>0</v>
      </c>
      <c r="AL408" s="240">
        <v>20409</v>
      </c>
      <c r="AM408" s="240" t="s">
        <v>710</v>
      </c>
      <c r="AN408" s="249">
        <v>0</v>
      </c>
      <c r="AO408" s="249">
        <v>0</v>
      </c>
      <c r="AP408" s="256">
        <f t="shared" si="159"/>
        <v>0</v>
      </c>
      <c r="AQ408" s="257">
        <f t="shared" si="160"/>
        <v>0</v>
      </c>
      <c r="AR408">
        <f t="shared" si="176"/>
        <v>5</v>
      </c>
    </row>
    <row r="409" hidden="1" spans="1:44">
      <c r="A409" s="220">
        <v>2040902</v>
      </c>
      <c r="B409" s="220" t="s">
        <v>196</v>
      </c>
      <c r="C409" s="216">
        <f t="shared" si="161"/>
        <v>0</v>
      </c>
      <c r="D409" s="221">
        <v>0</v>
      </c>
      <c r="E409" s="222">
        <v>0</v>
      </c>
      <c r="F409" s="223">
        <v>0</v>
      </c>
      <c r="G409" s="219">
        <f t="shared" si="162"/>
        <v>0</v>
      </c>
      <c r="H409" s="219">
        <f t="shared" si="163"/>
        <v>0</v>
      </c>
      <c r="I409" s="219">
        <f t="shared" si="164"/>
        <v>0</v>
      </c>
      <c r="J409" s="231">
        <f t="shared" si="165"/>
        <v>7</v>
      </c>
      <c r="K409" s="43">
        <f t="shared" si="180"/>
        <v>0</v>
      </c>
      <c r="L409" s="43">
        <f t="shared" si="166"/>
        <v>7</v>
      </c>
      <c r="M409" s="228">
        <v>2040902</v>
      </c>
      <c r="N409" s="228" t="s">
        <v>197</v>
      </c>
      <c r="O409" s="233">
        <v>0</v>
      </c>
      <c r="P409">
        <f t="shared" si="167"/>
        <v>7</v>
      </c>
      <c r="Q409">
        <f t="shared" si="173"/>
        <v>0</v>
      </c>
      <c r="U409">
        <f t="shared" si="168"/>
        <v>0</v>
      </c>
      <c r="V409">
        <f t="shared" si="169"/>
        <v>0</v>
      </c>
      <c r="W409">
        <f t="shared" si="174"/>
        <v>0</v>
      </c>
      <c r="Y409">
        <f t="shared" si="170"/>
        <v>0</v>
      </c>
      <c r="AB409" s="228">
        <v>2050702</v>
      </c>
      <c r="AC409">
        <f t="shared" si="171"/>
        <v>0</v>
      </c>
      <c r="AD409">
        <f t="shared" si="172"/>
        <v>0</v>
      </c>
      <c r="AE409">
        <f t="shared" si="175"/>
        <v>0</v>
      </c>
      <c r="AG409" s="237">
        <v>20409</v>
      </c>
      <c r="AH409" s="238" t="s">
        <v>711</v>
      </c>
      <c r="AI409" s="232">
        <f>SUM(AI410:AI416)</f>
        <v>0</v>
      </c>
      <c r="AJ409" s="239">
        <f t="shared" si="177"/>
        <v>0</v>
      </c>
      <c r="AK409" s="246">
        <f t="shared" si="178"/>
        <v>0</v>
      </c>
      <c r="AL409" s="240">
        <v>2040901</v>
      </c>
      <c r="AM409" s="240" t="s">
        <v>194</v>
      </c>
      <c r="AN409" s="249">
        <v>0</v>
      </c>
      <c r="AO409" s="249">
        <v>0</v>
      </c>
      <c r="AP409" s="256">
        <f t="shared" si="159"/>
        <v>0</v>
      </c>
      <c r="AQ409" s="257">
        <f t="shared" si="160"/>
        <v>0</v>
      </c>
      <c r="AR409">
        <f t="shared" si="176"/>
        <v>7</v>
      </c>
    </row>
    <row r="410" hidden="1" spans="1:44">
      <c r="A410" s="220">
        <v>2040903</v>
      </c>
      <c r="B410" s="220" t="s">
        <v>198</v>
      </c>
      <c r="C410" s="216">
        <f t="shared" si="161"/>
        <v>0</v>
      </c>
      <c r="D410" s="221">
        <v>0</v>
      </c>
      <c r="E410" s="222">
        <v>0</v>
      </c>
      <c r="F410" s="223">
        <v>0</v>
      </c>
      <c r="G410" s="219">
        <f t="shared" si="162"/>
        <v>0</v>
      </c>
      <c r="H410" s="219">
        <f t="shared" si="163"/>
        <v>0</v>
      </c>
      <c r="I410" s="219">
        <f t="shared" si="164"/>
        <v>0</v>
      </c>
      <c r="J410" s="231">
        <f t="shared" si="165"/>
        <v>7</v>
      </c>
      <c r="K410" s="43">
        <f t="shared" si="180"/>
        <v>0</v>
      </c>
      <c r="L410" s="43">
        <f t="shared" si="166"/>
        <v>7</v>
      </c>
      <c r="M410" s="228">
        <v>2040903</v>
      </c>
      <c r="N410" s="228" t="s">
        <v>199</v>
      </c>
      <c r="O410" s="233">
        <v>0</v>
      </c>
      <c r="P410">
        <f t="shared" si="167"/>
        <v>7</v>
      </c>
      <c r="Q410">
        <f t="shared" si="173"/>
        <v>0</v>
      </c>
      <c r="U410">
        <f t="shared" si="168"/>
        <v>0</v>
      </c>
      <c r="V410">
        <f t="shared" si="169"/>
        <v>0</v>
      </c>
      <c r="W410">
        <f t="shared" si="174"/>
        <v>0</v>
      </c>
      <c r="Y410">
        <f t="shared" si="170"/>
        <v>0</v>
      </c>
      <c r="AB410" s="228">
        <v>2050799</v>
      </c>
      <c r="AC410">
        <f t="shared" si="171"/>
        <v>0</v>
      </c>
      <c r="AD410">
        <f t="shared" si="172"/>
        <v>0</v>
      </c>
      <c r="AE410">
        <f t="shared" si="175"/>
        <v>0</v>
      </c>
      <c r="AG410" s="237">
        <v>2040901</v>
      </c>
      <c r="AH410" s="247" t="s">
        <v>195</v>
      </c>
      <c r="AI410" s="233">
        <v>0</v>
      </c>
      <c r="AJ410" s="248">
        <f t="shared" si="177"/>
        <v>0</v>
      </c>
      <c r="AK410" s="246">
        <f t="shared" si="178"/>
        <v>0</v>
      </c>
      <c r="AL410" s="240">
        <v>2040902</v>
      </c>
      <c r="AM410" s="240" t="s">
        <v>196</v>
      </c>
      <c r="AN410" s="249">
        <v>0</v>
      </c>
      <c r="AO410" s="249">
        <v>0</v>
      </c>
      <c r="AP410" s="256">
        <f t="shared" si="159"/>
        <v>0</v>
      </c>
      <c r="AQ410" s="257">
        <f t="shared" si="160"/>
        <v>0</v>
      </c>
      <c r="AR410">
        <f t="shared" si="176"/>
        <v>7</v>
      </c>
    </row>
    <row r="411" hidden="1" spans="1:44">
      <c r="A411" s="220">
        <v>2040904</v>
      </c>
      <c r="B411" s="220" t="s">
        <v>712</v>
      </c>
      <c r="C411" s="216">
        <f t="shared" si="161"/>
        <v>0</v>
      </c>
      <c r="D411" s="221">
        <v>0</v>
      </c>
      <c r="E411" s="222">
        <v>0</v>
      </c>
      <c r="F411" s="223">
        <v>0</v>
      </c>
      <c r="G411" s="219">
        <f t="shared" si="162"/>
        <v>0</v>
      </c>
      <c r="H411" s="219">
        <f t="shared" si="163"/>
        <v>0</v>
      </c>
      <c r="I411" s="219">
        <f t="shared" si="164"/>
        <v>0</v>
      </c>
      <c r="J411" s="231">
        <f t="shared" si="165"/>
        <v>7</v>
      </c>
      <c r="K411" s="43">
        <f t="shared" si="180"/>
        <v>0</v>
      </c>
      <c r="L411" s="43">
        <f t="shared" si="166"/>
        <v>7</v>
      </c>
      <c r="M411" s="228">
        <v>2040904</v>
      </c>
      <c r="N411" s="228" t="s">
        <v>713</v>
      </c>
      <c r="O411" s="233">
        <v>0</v>
      </c>
      <c r="P411">
        <f t="shared" si="167"/>
        <v>7</v>
      </c>
      <c r="Q411">
        <f t="shared" si="173"/>
        <v>0</v>
      </c>
      <c r="U411">
        <f t="shared" si="168"/>
        <v>0</v>
      </c>
      <c r="V411">
        <f t="shared" si="169"/>
        <v>0</v>
      </c>
      <c r="W411">
        <f t="shared" si="174"/>
        <v>0</v>
      </c>
      <c r="Y411">
        <f t="shared" si="170"/>
        <v>0</v>
      </c>
      <c r="AB411" s="228">
        <v>2050801</v>
      </c>
      <c r="AC411">
        <f t="shared" si="171"/>
        <v>0</v>
      </c>
      <c r="AD411">
        <f t="shared" si="172"/>
        <v>0</v>
      </c>
      <c r="AE411">
        <f t="shared" si="175"/>
        <v>0</v>
      </c>
      <c r="AG411" s="237">
        <v>2040902</v>
      </c>
      <c r="AH411" s="247" t="s">
        <v>197</v>
      </c>
      <c r="AI411" s="233">
        <v>0</v>
      </c>
      <c r="AJ411" s="248">
        <f t="shared" si="177"/>
        <v>0</v>
      </c>
      <c r="AK411" s="246">
        <f t="shared" si="178"/>
        <v>0</v>
      </c>
      <c r="AL411" s="240">
        <v>2040903</v>
      </c>
      <c r="AM411" s="240" t="s">
        <v>198</v>
      </c>
      <c r="AN411" s="249">
        <v>0</v>
      </c>
      <c r="AO411" s="249">
        <v>0</v>
      </c>
      <c r="AP411" s="256">
        <f t="shared" si="159"/>
        <v>0</v>
      </c>
      <c r="AQ411" s="257">
        <f t="shared" si="160"/>
        <v>0</v>
      </c>
      <c r="AR411">
        <f t="shared" si="176"/>
        <v>7</v>
      </c>
    </row>
    <row r="412" hidden="1" spans="1:44">
      <c r="A412" s="220">
        <v>2040905</v>
      </c>
      <c r="B412" s="220" t="s">
        <v>714</v>
      </c>
      <c r="C412" s="216">
        <f t="shared" si="161"/>
        <v>0</v>
      </c>
      <c r="D412" s="221">
        <v>0</v>
      </c>
      <c r="E412" s="222">
        <v>0</v>
      </c>
      <c r="F412" s="223">
        <v>0</v>
      </c>
      <c r="G412" s="219">
        <f t="shared" si="162"/>
        <v>0</v>
      </c>
      <c r="H412" s="219">
        <f t="shared" si="163"/>
        <v>0</v>
      </c>
      <c r="I412" s="219">
        <f t="shared" si="164"/>
        <v>0</v>
      </c>
      <c r="J412" s="231">
        <f t="shared" si="165"/>
        <v>7</v>
      </c>
      <c r="K412" s="43">
        <f t="shared" si="180"/>
        <v>0</v>
      </c>
      <c r="L412" s="43">
        <f t="shared" si="166"/>
        <v>7</v>
      </c>
      <c r="M412" s="228">
        <v>2040905</v>
      </c>
      <c r="N412" s="228" t="s">
        <v>715</v>
      </c>
      <c r="O412" s="233">
        <v>0</v>
      </c>
      <c r="P412">
        <f t="shared" si="167"/>
        <v>7</v>
      </c>
      <c r="Q412">
        <f t="shared" si="173"/>
        <v>0</v>
      </c>
      <c r="U412">
        <f t="shared" si="168"/>
        <v>0</v>
      </c>
      <c r="V412">
        <f t="shared" si="169"/>
        <v>0</v>
      </c>
      <c r="W412">
        <f t="shared" si="174"/>
        <v>0</v>
      </c>
      <c r="Y412">
        <f t="shared" si="170"/>
        <v>0</v>
      </c>
      <c r="AB412" s="228">
        <v>2050802</v>
      </c>
      <c r="AC412">
        <f t="shared" si="171"/>
        <v>602</v>
      </c>
      <c r="AD412">
        <f t="shared" si="172"/>
        <v>602</v>
      </c>
      <c r="AE412">
        <f t="shared" si="175"/>
        <v>0</v>
      </c>
      <c r="AG412" s="237">
        <v>2040903</v>
      </c>
      <c r="AH412" s="247" t="s">
        <v>199</v>
      </c>
      <c r="AI412" s="233">
        <v>0</v>
      </c>
      <c r="AJ412" s="248">
        <f t="shared" si="177"/>
        <v>0</v>
      </c>
      <c r="AK412" s="246">
        <f t="shared" si="178"/>
        <v>0</v>
      </c>
      <c r="AL412" s="240">
        <v>2040904</v>
      </c>
      <c r="AM412" s="240" t="s">
        <v>712</v>
      </c>
      <c r="AN412" s="249">
        <v>0</v>
      </c>
      <c r="AO412" s="249">
        <v>0</v>
      </c>
      <c r="AP412" s="256">
        <f t="shared" si="159"/>
        <v>0</v>
      </c>
      <c r="AQ412" s="257">
        <f t="shared" si="160"/>
        <v>0</v>
      </c>
      <c r="AR412">
        <f t="shared" si="176"/>
        <v>7</v>
      </c>
    </row>
    <row r="413" hidden="1" spans="1:44">
      <c r="A413" s="220">
        <v>2040950</v>
      </c>
      <c r="B413" s="220" t="s">
        <v>212</v>
      </c>
      <c r="C413" s="216">
        <f t="shared" si="161"/>
        <v>0</v>
      </c>
      <c r="D413" s="221">
        <v>0</v>
      </c>
      <c r="E413" s="222">
        <v>0</v>
      </c>
      <c r="F413" s="223">
        <v>0</v>
      </c>
      <c r="G413" s="219">
        <f t="shared" si="162"/>
        <v>0</v>
      </c>
      <c r="H413" s="219">
        <f t="shared" si="163"/>
        <v>0</v>
      </c>
      <c r="I413" s="219">
        <f t="shared" si="164"/>
        <v>0</v>
      </c>
      <c r="J413" s="231">
        <f t="shared" si="165"/>
        <v>7</v>
      </c>
      <c r="K413" s="43">
        <f t="shared" si="180"/>
        <v>0</v>
      </c>
      <c r="L413" s="43">
        <f t="shared" si="166"/>
        <v>7</v>
      </c>
      <c r="M413" s="228">
        <v>2040950</v>
      </c>
      <c r="N413" s="228" t="s">
        <v>213</v>
      </c>
      <c r="O413" s="233">
        <v>0</v>
      </c>
      <c r="P413">
        <f t="shared" si="167"/>
        <v>7</v>
      </c>
      <c r="Q413">
        <f t="shared" si="173"/>
        <v>0</v>
      </c>
      <c r="U413">
        <f t="shared" si="168"/>
        <v>0</v>
      </c>
      <c r="V413">
        <f t="shared" si="169"/>
        <v>0</v>
      </c>
      <c r="W413">
        <f t="shared" si="174"/>
        <v>0</v>
      </c>
      <c r="Y413">
        <f t="shared" si="170"/>
        <v>0</v>
      </c>
      <c r="AB413" s="228">
        <v>2050803</v>
      </c>
      <c r="AC413">
        <f t="shared" si="171"/>
        <v>12</v>
      </c>
      <c r="AD413">
        <f t="shared" si="172"/>
        <v>12</v>
      </c>
      <c r="AE413">
        <f t="shared" si="175"/>
        <v>0</v>
      </c>
      <c r="AG413" s="237">
        <v>2040904</v>
      </c>
      <c r="AH413" s="247" t="s">
        <v>713</v>
      </c>
      <c r="AI413" s="233">
        <v>0</v>
      </c>
      <c r="AJ413" s="248">
        <f t="shared" si="177"/>
        <v>0</v>
      </c>
      <c r="AK413" s="246">
        <f t="shared" si="178"/>
        <v>0</v>
      </c>
      <c r="AL413" s="240">
        <v>2040905</v>
      </c>
      <c r="AM413" s="240" t="s">
        <v>714</v>
      </c>
      <c r="AN413" s="249">
        <v>0</v>
      </c>
      <c r="AO413" s="249">
        <v>0</v>
      </c>
      <c r="AP413" s="256">
        <f t="shared" si="159"/>
        <v>0</v>
      </c>
      <c r="AQ413" s="257">
        <f t="shared" si="160"/>
        <v>0</v>
      </c>
      <c r="AR413">
        <f t="shared" si="176"/>
        <v>7</v>
      </c>
    </row>
    <row r="414" hidden="1" spans="1:44">
      <c r="A414" s="220">
        <v>2040999</v>
      </c>
      <c r="B414" s="220" t="s">
        <v>716</v>
      </c>
      <c r="C414" s="216">
        <f t="shared" si="161"/>
        <v>0</v>
      </c>
      <c r="D414" s="221">
        <v>0</v>
      </c>
      <c r="E414" s="222">
        <v>0</v>
      </c>
      <c r="F414" s="223">
        <v>0</v>
      </c>
      <c r="G414" s="219">
        <f t="shared" si="162"/>
        <v>0</v>
      </c>
      <c r="H414" s="219">
        <f t="shared" si="163"/>
        <v>0</v>
      </c>
      <c r="I414" s="219">
        <f t="shared" si="164"/>
        <v>0</v>
      </c>
      <c r="J414" s="231">
        <f t="shared" si="165"/>
        <v>7</v>
      </c>
      <c r="K414" s="43">
        <f t="shared" si="180"/>
        <v>0</v>
      </c>
      <c r="L414" s="43">
        <f t="shared" si="166"/>
        <v>7</v>
      </c>
      <c r="M414" s="228">
        <v>2040999</v>
      </c>
      <c r="N414" s="228" t="s">
        <v>717</v>
      </c>
      <c r="O414" s="233">
        <v>0</v>
      </c>
      <c r="P414">
        <f t="shared" si="167"/>
        <v>7</v>
      </c>
      <c r="Q414">
        <f t="shared" si="173"/>
        <v>0</v>
      </c>
      <c r="U414">
        <f t="shared" si="168"/>
        <v>0</v>
      </c>
      <c r="V414">
        <f t="shared" si="169"/>
        <v>0</v>
      </c>
      <c r="W414">
        <f t="shared" si="174"/>
        <v>0</v>
      </c>
      <c r="Y414">
        <f t="shared" si="170"/>
        <v>0</v>
      </c>
      <c r="AB414" s="228">
        <v>2050804</v>
      </c>
      <c r="AC414">
        <f t="shared" si="171"/>
        <v>0</v>
      </c>
      <c r="AD414">
        <f t="shared" si="172"/>
        <v>0</v>
      </c>
      <c r="AE414">
        <f t="shared" si="175"/>
        <v>0</v>
      </c>
      <c r="AG414" s="237">
        <v>2040905</v>
      </c>
      <c r="AH414" s="247" t="s">
        <v>715</v>
      </c>
      <c r="AI414" s="233">
        <v>0</v>
      </c>
      <c r="AJ414" s="248">
        <f t="shared" si="177"/>
        <v>0</v>
      </c>
      <c r="AK414" s="246">
        <f t="shared" si="178"/>
        <v>0</v>
      </c>
      <c r="AL414" s="240">
        <v>2040950</v>
      </c>
      <c r="AM414" s="240" t="s">
        <v>212</v>
      </c>
      <c r="AN414" s="249">
        <v>0</v>
      </c>
      <c r="AO414" s="249">
        <v>0</v>
      </c>
      <c r="AP414" s="256">
        <f t="shared" si="159"/>
        <v>0</v>
      </c>
      <c r="AQ414" s="257">
        <f t="shared" si="160"/>
        <v>0</v>
      </c>
      <c r="AR414">
        <f t="shared" si="176"/>
        <v>7</v>
      </c>
    </row>
    <row r="415" hidden="1" spans="1:44">
      <c r="A415" s="220">
        <v>20410</v>
      </c>
      <c r="B415" s="220" t="s">
        <v>718</v>
      </c>
      <c r="C415" s="216">
        <f t="shared" si="161"/>
        <v>0</v>
      </c>
      <c r="D415" s="221">
        <v>0</v>
      </c>
      <c r="E415" s="222">
        <v>0</v>
      </c>
      <c r="F415" s="223">
        <v>0</v>
      </c>
      <c r="G415" s="219">
        <f t="shared" si="162"/>
        <v>0</v>
      </c>
      <c r="H415" s="219">
        <f t="shared" si="163"/>
        <v>0</v>
      </c>
      <c r="I415" s="219">
        <f t="shared" si="164"/>
        <v>0</v>
      </c>
      <c r="J415" s="231">
        <f t="shared" si="165"/>
        <v>5</v>
      </c>
      <c r="K415" s="43">
        <f t="shared" si="180"/>
        <v>0</v>
      </c>
      <c r="L415" s="43">
        <f t="shared" si="166"/>
        <v>5</v>
      </c>
      <c r="M415" s="228">
        <v>20410</v>
      </c>
      <c r="N415" s="229" t="s">
        <v>719</v>
      </c>
      <c r="O415" s="232">
        <f>SUM(O416:O422)</f>
        <v>0</v>
      </c>
      <c r="P415">
        <f t="shared" si="167"/>
        <v>5</v>
      </c>
      <c r="Q415">
        <f t="shared" si="173"/>
        <v>204</v>
      </c>
      <c r="U415">
        <f t="shared" si="168"/>
        <v>0</v>
      </c>
      <c r="V415">
        <f t="shared" si="169"/>
        <v>0</v>
      </c>
      <c r="W415">
        <f t="shared" si="174"/>
        <v>0</v>
      </c>
      <c r="Y415">
        <f t="shared" si="170"/>
        <v>0</v>
      </c>
      <c r="AB415" s="228">
        <v>2050899</v>
      </c>
      <c r="AC415">
        <f t="shared" si="171"/>
        <v>0</v>
      </c>
      <c r="AD415">
        <f t="shared" si="172"/>
        <v>0</v>
      </c>
      <c r="AE415">
        <f t="shared" si="175"/>
        <v>0</v>
      </c>
      <c r="AG415" s="237">
        <v>2040950</v>
      </c>
      <c r="AH415" s="247" t="s">
        <v>213</v>
      </c>
      <c r="AI415" s="233">
        <v>0</v>
      </c>
      <c r="AJ415" s="248">
        <f t="shared" si="177"/>
        <v>0</v>
      </c>
      <c r="AK415" s="246">
        <f t="shared" si="178"/>
        <v>0</v>
      </c>
      <c r="AL415" s="240">
        <v>2040999</v>
      </c>
      <c r="AM415" s="240" t="s">
        <v>716</v>
      </c>
      <c r="AN415" s="249">
        <v>0</v>
      </c>
      <c r="AO415" s="249">
        <v>0</v>
      </c>
      <c r="AP415" s="256">
        <f t="shared" si="159"/>
        <v>0</v>
      </c>
      <c r="AQ415" s="257">
        <f t="shared" si="160"/>
        <v>0</v>
      </c>
      <c r="AR415">
        <f t="shared" si="176"/>
        <v>7</v>
      </c>
    </row>
    <row r="416" hidden="1" spans="1:44">
      <c r="A416" s="220">
        <v>2041001</v>
      </c>
      <c r="B416" s="220" t="s">
        <v>194</v>
      </c>
      <c r="C416" s="216">
        <f t="shared" si="161"/>
        <v>0</v>
      </c>
      <c r="D416" s="221">
        <v>0</v>
      </c>
      <c r="E416" s="222">
        <v>0</v>
      </c>
      <c r="F416" s="223">
        <v>0</v>
      </c>
      <c r="G416" s="219">
        <f t="shared" si="162"/>
        <v>0</v>
      </c>
      <c r="H416" s="219">
        <f t="shared" si="163"/>
        <v>0</v>
      </c>
      <c r="I416" s="219">
        <f t="shared" si="164"/>
        <v>0</v>
      </c>
      <c r="J416" s="231">
        <f t="shared" si="165"/>
        <v>7</v>
      </c>
      <c r="K416" s="43">
        <f t="shared" ref="K416:K423" si="181">SUM(C416:F416)</f>
        <v>0</v>
      </c>
      <c r="L416" s="43">
        <f t="shared" si="166"/>
        <v>7</v>
      </c>
      <c r="M416" s="228">
        <v>2041001</v>
      </c>
      <c r="N416" s="228" t="s">
        <v>195</v>
      </c>
      <c r="O416" s="233">
        <v>0</v>
      </c>
      <c r="P416">
        <f t="shared" si="167"/>
        <v>7</v>
      </c>
      <c r="Q416">
        <f t="shared" si="173"/>
        <v>0</v>
      </c>
      <c r="U416">
        <f t="shared" si="168"/>
        <v>0</v>
      </c>
      <c r="V416">
        <f t="shared" si="169"/>
        <v>0</v>
      </c>
      <c r="W416">
        <f t="shared" si="174"/>
        <v>0</v>
      </c>
      <c r="Y416">
        <f t="shared" si="170"/>
        <v>0</v>
      </c>
      <c r="AB416" s="228">
        <v>2050901</v>
      </c>
      <c r="AC416">
        <f t="shared" si="171"/>
        <v>1176</v>
      </c>
      <c r="AD416">
        <f t="shared" si="172"/>
        <v>1176</v>
      </c>
      <c r="AE416">
        <f t="shared" si="175"/>
        <v>0</v>
      </c>
      <c r="AG416" s="237">
        <v>2040999</v>
      </c>
      <c r="AH416" s="247" t="s">
        <v>717</v>
      </c>
      <c r="AI416" s="233">
        <v>0</v>
      </c>
      <c r="AJ416" s="248">
        <f t="shared" si="177"/>
        <v>0</v>
      </c>
      <c r="AK416" s="246">
        <f t="shared" si="178"/>
        <v>0</v>
      </c>
      <c r="AL416" s="240">
        <v>20410</v>
      </c>
      <c r="AM416" s="240" t="s">
        <v>718</v>
      </c>
      <c r="AN416" s="249">
        <v>0</v>
      </c>
      <c r="AO416" s="249">
        <v>0</v>
      </c>
      <c r="AP416" s="256">
        <f t="shared" si="159"/>
        <v>0</v>
      </c>
      <c r="AQ416" s="257">
        <f t="shared" si="160"/>
        <v>0</v>
      </c>
      <c r="AR416">
        <f t="shared" si="176"/>
        <v>5</v>
      </c>
    </row>
    <row r="417" hidden="1" spans="1:44">
      <c r="A417" s="220">
        <v>2041002</v>
      </c>
      <c r="B417" s="220" t="s">
        <v>196</v>
      </c>
      <c r="C417" s="216">
        <f t="shared" si="161"/>
        <v>0</v>
      </c>
      <c r="D417" s="221">
        <v>0</v>
      </c>
      <c r="E417" s="222">
        <v>0</v>
      </c>
      <c r="F417" s="223">
        <v>0</v>
      </c>
      <c r="G417" s="219">
        <f t="shared" si="162"/>
        <v>0</v>
      </c>
      <c r="H417" s="219">
        <f t="shared" si="163"/>
        <v>0</v>
      </c>
      <c r="I417" s="219">
        <f t="shared" si="164"/>
        <v>0</v>
      </c>
      <c r="J417" s="231">
        <f t="shared" si="165"/>
        <v>7</v>
      </c>
      <c r="K417" s="43">
        <f t="shared" si="181"/>
        <v>0</v>
      </c>
      <c r="L417" s="43">
        <f t="shared" si="166"/>
        <v>7</v>
      </c>
      <c r="M417" s="228">
        <v>2041002</v>
      </c>
      <c r="N417" s="228" t="s">
        <v>197</v>
      </c>
      <c r="O417" s="233">
        <v>0</v>
      </c>
      <c r="P417">
        <f t="shared" si="167"/>
        <v>7</v>
      </c>
      <c r="Q417">
        <f t="shared" si="173"/>
        <v>0</v>
      </c>
      <c r="U417">
        <f t="shared" si="168"/>
        <v>0</v>
      </c>
      <c r="V417">
        <f t="shared" si="169"/>
        <v>0</v>
      </c>
      <c r="W417">
        <f t="shared" si="174"/>
        <v>0</v>
      </c>
      <c r="Y417">
        <f t="shared" si="170"/>
        <v>0</v>
      </c>
      <c r="AB417" s="228">
        <v>2050902</v>
      </c>
      <c r="AC417">
        <f t="shared" si="171"/>
        <v>0</v>
      </c>
      <c r="AD417">
        <f t="shared" si="172"/>
        <v>0</v>
      </c>
      <c r="AE417">
        <f t="shared" si="175"/>
        <v>0</v>
      </c>
      <c r="AG417" s="237">
        <v>20410</v>
      </c>
      <c r="AH417" s="238" t="s">
        <v>719</v>
      </c>
      <c r="AI417" s="232">
        <f>SUM(AI418:AI424)</f>
        <v>0</v>
      </c>
      <c r="AJ417" s="239">
        <f t="shared" si="177"/>
        <v>0</v>
      </c>
      <c r="AK417" s="246">
        <f t="shared" si="178"/>
        <v>0</v>
      </c>
      <c r="AL417" s="240">
        <v>2041001</v>
      </c>
      <c r="AM417" s="240" t="s">
        <v>194</v>
      </c>
      <c r="AN417" s="249">
        <v>0</v>
      </c>
      <c r="AO417" s="249">
        <v>0</v>
      </c>
      <c r="AP417" s="256">
        <f t="shared" si="159"/>
        <v>0</v>
      </c>
      <c r="AQ417" s="257">
        <f t="shared" si="160"/>
        <v>0</v>
      </c>
      <c r="AR417">
        <f t="shared" si="176"/>
        <v>7</v>
      </c>
    </row>
    <row r="418" hidden="1" spans="1:44">
      <c r="A418" s="220">
        <v>2041003</v>
      </c>
      <c r="B418" s="220" t="s">
        <v>720</v>
      </c>
      <c r="C418" s="216">
        <f t="shared" si="161"/>
        <v>0</v>
      </c>
      <c r="D418" s="221">
        <v>0</v>
      </c>
      <c r="E418" s="222">
        <v>0</v>
      </c>
      <c r="F418" s="223">
        <v>0</v>
      </c>
      <c r="G418" s="219">
        <f t="shared" si="162"/>
        <v>0</v>
      </c>
      <c r="H418" s="219">
        <f t="shared" si="163"/>
        <v>0</v>
      </c>
      <c r="I418" s="219">
        <f t="shared" si="164"/>
        <v>0</v>
      </c>
      <c r="J418" s="231">
        <f t="shared" si="165"/>
        <v>7</v>
      </c>
      <c r="K418" s="43">
        <f t="shared" si="181"/>
        <v>0</v>
      </c>
      <c r="L418" s="43">
        <f t="shared" si="166"/>
        <v>7</v>
      </c>
      <c r="M418" s="228">
        <v>2041003</v>
      </c>
      <c r="N418" s="228" t="s">
        <v>721</v>
      </c>
      <c r="O418" s="233">
        <v>0</v>
      </c>
      <c r="P418">
        <f t="shared" si="167"/>
        <v>7</v>
      </c>
      <c r="Q418">
        <f t="shared" si="173"/>
        <v>0</v>
      </c>
      <c r="U418">
        <f t="shared" si="168"/>
        <v>0</v>
      </c>
      <c r="V418">
        <f t="shared" si="169"/>
        <v>0</v>
      </c>
      <c r="W418">
        <f t="shared" si="174"/>
        <v>0</v>
      </c>
      <c r="Y418">
        <f t="shared" si="170"/>
        <v>0</v>
      </c>
      <c r="AB418" s="228">
        <v>2050903</v>
      </c>
      <c r="AC418">
        <f t="shared" si="171"/>
        <v>68</v>
      </c>
      <c r="AD418">
        <f t="shared" si="172"/>
        <v>68</v>
      </c>
      <c r="AE418">
        <f t="shared" si="175"/>
        <v>0</v>
      </c>
      <c r="AG418" s="237">
        <v>2041001</v>
      </c>
      <c r="AH418" s="247" t="s">
        <v>195</v>
      </c>
      <c r="AI418" s="233">
        <v>0</v>
      </c>
      <c r="AJ418" s="248">
        <f t="shared" si="177"/>
        <v>0</v>
      </c>
      <c r="AK418" s="246">
        <f t="shared" si="178"/>
        <v>0</v>
      </c>
      <c r="AL418" s="240">
        <v>2041002</v>
      </c>
      <c r="AM418" s="240" t="s">
        <v>196</v>
      </c>
      <c r="AN418" s="249">
        <v>0</v>
      </c>
      <c r="AO418" s="249">
        <v>0</v>
      </c>
      <c r="AP418" s="256">
        <f t="shared" si="159"/>
        <v>0</v>
      </c>
      <c r="AQ418" s="257">
        <f t="shared" si="160"/>
        <v>0</v>
      </c>
      <c r="AR418">
        <f t="shared" si="176"/>
        <v>7</v>
      </c>
    </row>
    <row r="419" hidden="1" spans="1:44">
      <c r="A419" s="220">
        <v>2041004</v>
      </c>
      <c r="B419" s="220" t="s">
        <v>722</v>
      </c>
      <c r="C419" s="216">
        <f t="shared" si="161"/>
        <v>0</v>
      </c>
      <c r="D419" s="221">
        <v>0</v>
      </c>
      <c r="E419" s="222">
        <v>0</v>
      </c>
      <c r="F419" s="223">
        <v>0</v>
      </c>
      <c r="G419" s="219">
        <f t="shared" si="162"/>
        <v>0</v>
      </c>
      <c r="H419" s="219">
        <f t="shared" si="163"/>
        <v>0</v>
      </c>
      <c r="I419" s="219">
        <f t="shared" si="164"/>
        <v>0</v>
      </c>
      <c r="J419" s="231">
        <f t="shared" si="165"/>
        <v>7</v>
      </c>
      <c r="K419" s="43">
        <f t="shared" si="181"/>
        <v>0</v>
      </c>
      <c r="L419" s="43">
        <f t="shared" si="166"/>
        <v>7</v>
      </c>
      <c r="M419" s="228">
        <v>2041004</v>
      </c>
      <c r="N419" s="228" t="s">
        <v>723</v>
      </c>
      <c r="O419" s="233">
        <v>0</v>
      </c>
      <c r="P419">
        <f t="shared" si="167"/>
        <v>7</v>
      </c>
      <c r="Q419">
        <f t="shared" si="173"/>
        <v>0</v>
      </c>
      <c r="U419">
        <f t="shared" si="168"/>
        <v>0</v>
      </c>
      <c r="V419">
        <f t="shared" si="169"/>
        <v>0</v>
      </c>
      <c r="W419">
        <f t="shared" si="174"/>
        <v>0</v>
      </c>
      <c r="Y419">
        <f t="shared" si="170"/>
        <v>0</v>
      </c>
      <c r="AB419" s="228">
        <v>2050904</v>
      </c>
      <c r="AC419">
        <f t="shared" si="171"/>
        <v>0</v>
      </c>
      <c r="AD419">
        <f t="shared" si="172"/>
        <v>0</v>
      </c>
      <c r="AE419">
        <f t="shared" si="175"/>
        <v>0</v>
      </c>
      <c r="AG419" s="237">
        <v>2041002</v>
      </c>
      <c r="AH419" s="247" t="s">
        <v>197</v>
      </c>
      <c r="AI419" s="233">
        <v>0</v>
      </c>
      <c r="AJ419" s="248">
        <f t="shared" si="177"/>
        <v>0</v>
      </c>
      <c r="AK419" s="246">
        <f t="shared" si="178"/>
        <v>0</v>
      </c>
      <c r="AL419" s="240">
        <v>2041003</v>
      </c>
      <c r="AM419" s="240" t="s">
        <v>720</v>
      </c>
      <c r="AN419" s="249">
        <v>0</v>
      </c>
      <c r="AO419" s="249">
        <v>0</v>
      </c>
      <c r="AP419" s="256">
        <f t="shared" si="159"/>
        <v>0</v>
      </c>
      <c r="AQ419" s="257">
        <f t="shared" si="160"/>
        <v>0</v>
      </c>
      <c r="AR419">
        <f t="shared" si="176"/>
        <v>7</v>
      </c>
    </row>
    <row r="420" hidden="1" spans="1:44">
      <c r="A420" s="220">
        <v>2041005</v>
      </c>
      <c r="B420" s="220" t="s">
        <v>724</v>
      </c>
      <c r="C420" s="216">
        <f t="shared" si="161"/>
        <v>0</v>
      </c>
      <c r="D420" s="221">
        <v>0</v>
      </c>
      <c r="E420" s="222">
        <v>0</v>
      </c>
      <c r="F420" s="223">
        <v>0</v>
      </c>
      <c r="G420" s="219">
        <f t="shared" si="162"/>
        <v>0</v>
      </c>
      <c r="H420" s="219">
        <f t="shared" si="163"/>
        <v>0</v>
      </c>
      <c r="I420" s="219">
        <f t="shared" si="164"/>
        <v>0</v>
      </c>
      <c r="J420" s="231">
        <f t="shared" si="165"/>
        <v>7</v>
      </c>
      <c r="K420" s="43">
        <f t="shared" si="181"/>
        <v>0</v>
      </c>
      <c r="L420" s="43">
        <f t="shared" si="166"/>
        <v>7</v>
      </c>
      <c r="M420" s="228">
        <v>2041005</v>
      </c>
      <c r="N420" s="228" t="s">
        <v>725</v>
      </c>
      <c r="O420" s="233">
        <v>0</v>
      </c>
      <c r="P420">
        <f t="shared" si="167"/>
        <v>7</v>
      </c>
      <c r="Q420">
        <f t="shared" si="173"/>
        <v>0</v>
      </c>
      <c r="U420">
        <f t="shared" si="168"/>
        <v>0</v>
      </c>
      <c r="V420">
        <f t="shared" si="169"/>
        <v>0</v>
      </c>
      <c r="W420">
        <f t="shared" si="174"/>
        <v>0</v>
      </c>
      <c r="Y420">
        <f t="shared" si="170"/>
        <v>0</v>
      </c>
      <c r="AB420" s="228">
        <v>2050905</v>
      </c>
      <c r="AC420">
        <f t="shared" si="171"/>
        <v>0</v>
      </c>
      <c r="AD420">
        <f t="shared" si="172"/>
        <v>0</v>
      </c>
      <c r="AE420">
        <f t="shared" si="175"/>
        <v>0</v>
      </c>
      <c r="AG420" s="237">
        <v>2041003</v>
      </c>
      <c r="AH420" s="247" t="s">
        <v>721</v>
      </c>
      <c r="AI420" s="233">
        <v>0</v>
      </c>
      <c r="AJ420" s="248">
        <f t="shared" si="177"/>
        <v>0</v>
      </c>
      <c r="AK420" s="246">
        <f t="shared" si="178"/>
        <v>0</v>
      </c>
      <c r="AL420" s="240">
        <v>2041004</v>
      </c>
      <c r="AM420" s="240" t="s">
        <v>722</v>
      </c>
      <c r="AN420" s="249">
        <v>0</v>
      </c>
      <c r="AO420" s="249">
        <v>0</v>
      </c>
      <c r="AP420" s="256">
        <f t="shared" si="159"/>
        <v>0</v>
      </c>
      <c r="AQ420" s="257">
        <f t="shared" si="160"/>
        <v>0</v>
      </c>
      <c r="AR420">
        <f t="shared" si="176"/>
        <v>7</v>
      </c>
    </row>
    <row r="421" hidden="1" spans="1:44">
      <c r="A421" s="220">
        <v>2041006</v>
      </c>
      <c r="B421" s="220" t="s">
        <v>629</v>
      </c>
      <c r="C421" s="216">
        <f t="shared" si="161"/>
        <v>0</v>
      </c>
      <c r="D421" s="221">
        <v>0</v>
      </c>
      <c r="E421" s="222">
        <v>0</v>
      </c>
      <c r="F421" s="223">
        <v>0</v>
      </c>
      <c r="G421" s="219">
        <f t="shared" si="162"/>
        <v>0</v>
      </c>
      <c r="H421" s="219">
        <f t="shared" si="163"/>
        <v>0</v>
      </c>
      <c r="I421" s="219">
        <f t="shared" si="164"/>
        <v>0</v>
      </c>
      <c r="J421" s="231">
        <f t="shared" si="165"/>
        <v>7</v>
      </c>
      <c r="K421" s="43">
        <f t="shared" si="181"/>
        <v>0</v>
      </c>
      <c r="L421" s="43">
        <f t="shared" si="166"/>
        <v>7</v>
      </c>
      <c r="M421" s="228">
        <v>2041006</v>
      </c>
      <c r="N421" s="228" t="s">
        <v>630</v>
      </c>
      <c r="O421" s="233">
        <v>0</v>
      </c>
      <c r="P421">
        <f t="shared" si="167"/>
        <v>7</v>
      </c>
      <c r="Q421">
        <f t="shared" si="173"/>
        <v>0</v>
      </c>
      <c r="U421">
        <f t="shared" si="168"/>
        <v>0</v>
      </c>
      <c r="V421">
        <f t="shared" si="169"/>
        <v>0</v>
      </c>
      <c r="W421">
        <f t="shared" si="174"/>
        <v>0</v>
      </c>
      <c r="Y421">
        <f t="shared" si="170"/>
        <v>0</v>
      </c>
      <c r="AB421" s="228">
        <v>2050999</v>
      </c>
      <c r="AC421">
        <f t="shared" si="171"/>
        <v>330</v>
      </c>
      <c r="AD421">
        <f t="shared" si="172"/>
        <v>330</v>
      </c>
      <c r="AE421">
        <f t="shared" si="175"/>
        <v>0</v>
      </c>
      <c r="AG421" s="237">
        <v>2041004</v>
      </c>
      <c r="AH421" s="247" t="s">
        <v>723</v>
      </c>
      <c r="AI421" s="233">
        <v>0</v>
      </c>
      <c r="AJ421" s="248">
        <f t="shared" si="177"/>
        <v>0</v>
      </c>
      <c r="AK421" s="246">
        <f t="shared" si="178"/>
        <v>0</v>
      </c>
      <c r="AL421" s="240">
        <v>2041005</v>
      </c>
      <c r="AM421" s="240" t="s">
        <v>724</v>
      </c>
      <c r="AN421" s="249">
        <v>0</v>
      </c>
      <c r="AO421" s="249">
        <v>0</v>
      </c>
      <c r="AP421" s="256">
        <f t="shared" si="159"/>
        <v>0</v>
      </c>
      <c r="AQ421" s="257">
        <f t="shared" si="160"/>
        <v>0</v>
      </c>
      <c r="AR421">
        <f t="shared" si="176"/>
        <v>7</v>
      </c>
    </row>
    <row r="422" hidden="1" spans="1:44">
      <c r="A422" s="215">
        <v>2041099</v>
      </c>
      <c r="B422" s="215" t="s">
        <v>726</v>
      </c>
      <c r="C422" s="216">
        <f t="shared" si="161"/>
        <v>0</v>
      </c>
      <c r="D422" s="222">
        <v>0</v>
      </c>
      <c r="E422" s="222">
        <v>0</v>
      </c>
      <c r="F422" s="223">
        <v>0</v>
      </c>
      <c r="G422" s="219">
        <f t="shared" si="162"/>
        <v>0</v>
      </c>
      <c r="H422" s="219">
        <f t="shared" si="163"/>
        <v>0</v>
      </c>
      <c r="I422" s="219">
        <f t="shared" si="164"/>
        <v>0</v>
      </c>
      <c r="J422" s="231">
        <f t="shared" si="165"/>
        <v>7</v>
      </c>
      <c r="K422" s="43">
        <f t="shared" si="181"/>
        <v>0</v>
      </c>
      <c r="L422" s="43">
        <f t="shared" si="166"/>
        <v>7</v>
      </c>
      <c r="M422" s="228">
        <v>2041099</v>
      </c>
      <c r="N422" s="228" t="s">
        <v>727</v>
      </c>
      <c r="O422" s="233">
        <v>0</v>
      </c>
      <c r="P422">
        <f t="shared" si="167"/>
        <v>7</v>
      </c>
      <c r="Q422">
        <f t="shared" si="173"/>
        <v>0</v>
      </c>
      <c r="U422">
        <f t="shared" si="168"/>
        <v>0</v>
      </c>
      <c r="V422">
        <f t="shared" si="169"/>
        <v>0</v>
      </c>
      <c r="W422">
        <f t="shared" si="174"/>
        <v>0</v>
      </c>
      <c r="Y422">
        <f t="shared" si="170"/>
        <v>0</v>
      </c>
      <c r="AB422" s="228">
        <v>2059999</v>
      </c>
      <c r="AC422">
        <f t="shared" si="171"/>
        <v>18</v>
      </c>
      <c r="AD422">
        <f t="shared" si="172"/>
        <v>18</v>
      </c>
      <c r="AE422">
        <f t="shared" si="175"/>
        <v>0</v>
      </c>
      <c r="AG422" s="237">
        <v>2041005</v>
      </c>
      <c r="AH422" s="247" t="s">
        <v>725</v>
      </c>
      <c r="AI422" s="233">
        <v>0</v>
      </c>
      <c r="AJ422" s="248">
        <f t="shared" si="177"/>
        <v>0</v>
      </c>
      <c r="AK422" s="246">
        <f t="shared" si="178"/>
        <v>0</v>
      </c>
      <c r="AL422" s="240">
        <v>2041006</v>
      </c>
      <c r="AM422" s="240" t="s">
        <v>629</v>
      </c>
      <c r="AN422" s="249">
        <v>0</v>
      </c>
      <c r="AO422" s="249">
        <v>0</v>
      </c>
      <c r="AP422" s="256">
        <f t="shared" si="159"/>
        <v>0</v>
      </c>
      <c r="AQ422" s="257">
        <f t="shared" si="160"/>
        <v>0</v>
      </c>
      <c r="AR422">
        <f t="shared" si="176"/>
        <v>7</v>
      </c>
    </row>
    <row r="423" hidden="1" spans="1:44">
      <c r="A423" s="215">
        <v>20411</v>
      </c>
      <c r="B423" s="215" t="s">
        <v>728</v>
      </c>
      <c r="C423" s="216">
        <f t="shared" si="161"/>
        <v>0</v>
      </c>
      <c r="D423" s="222">
        <v>0</v>
      </c>
      <c r="E423" s="222">
        <v>0</v>
      </c>
      <c r="F423" s="223">
        <v>0</v>
      </c>
      <c r="G423" s="219">
        <f t="shared" si="162"/>
        <v>0</v>
      </c>
      <c r="H423" s="219">
        <f t="shared" si="163"/>
        <v>0</v>
      </c>
      <c r="I423" s="219">
        <f t="shared" si="164"/>
        <v>0</v>
      </c>
      <c r="J423" s="231">
        <f t="shared" si="165"/>
        <v>5</v>
      </c>
      <c r="K423" s="43">
        <f t="shared" si="181"/>
        <v>0</v>
      </c>
      <c r="L423" s="43">
        <f t="shared" si="166"/>
        <v>5</v>
      </c>
      <c r="M423" s="228">
        <v>20411</v>
      </c>
      <c r="N423" s="229" t="s">
        <v>729</v>
      </c>
      <c r="O423" s="232">
        <f>SUM(O424:O431)</f>
        <v>0</v>
      </c>
      <c r="P423">
        <f t="shared" si="167"/>
        <v>5</v>
      </c>
      <c r="Q423">
        <f t="shared" si="173"/>
        <v>204</v>
      </c>
      <c r="U423">
        <f t="shared" si="168"/>
        <v>0</v>
      </c>
      <c r="V423">
        <f t="shared" si="169"/>
        <v>0</v>
      </c>
      <c r="W423">
        <f t="shared" si="174"/>
        <v>0</v>
      </c>
      <c r="Y423">
        <f t="shared" si="170"/>
        <v>0</v>
      </c>
      <c r="AB423" s="228">
        <v>2060101</v>
      </c>
      <c r="AC423">
        <f t="shared" si="171"/>
        <v>157</v>
      </c>
      <c r="AD423">
        <f t="shared" si="172"/>
        <v>157</v>
      </c>
      <c r="AE423">
        <f t="shared" si="175"/>
        <v>0</v>
      </c>
      <c r="AG423" s="237">
        <v>2041006</v>
      </c>
      <c r="AH423" s="247" t="s">
        <v>630</v>
      </c>
      <c r="AI423" s="233">
        <v>0</v>
      </c>
      <c r="AJ423" s="248">
        <f t="shared" si="177"/>
        <v>0</v>
      </c>
      <c r="AK423" s="246">
        <f t="shared" si="178"/>
        <v>0</v>
      </c>
      <c r="AL423" s="240">
        <v>2041099</v>
      </c>
      <c r="AM423" s="240" t="s">
        <v>726</v>
      </c>
      <c r="AN423" s="249">
        <v>0</v>
      </c>
      <c r="AO423" s="249">
        <v>0</v>
      </c>
      <c r="AP423" s="256">
        <f t="shared" si="159"/>
        <v>0</v>
      </c>
      <c r="AQ423" s="257">
        <f t="shared" si="160"/>
        <v>0</v>
      </c>
      <c r="AR423">
        <f t="shared" si="176"/>
        <v>7</v>
      </c>
    </row>
    <row r="424" hidden="1" spans="1:44">
      <c r="A424" s="220">
        <v>2041101</v>
      </c>
      <c r="B424" s="220" t="s">
        <v>730</v>
      </c>
      <c r="C424" s="216">
        <f t="shared" si="161"/>
        <v>0</v>
      </c>
      <c r="D424" s="221">
        <v>0</v>
      </c>
      <c r="E424" s="222">
        <v>0</v>
      </c>
      <c r="F424" s="223">
        <v>0</v>
      </c>
      <c r="G424" s="219">
        <f t="shared" si="162"/>
        <v>0</v>
      </c>
      <c r="H424" s="219">
        <f t="shared" si="163"/>
        <v>0</v>
      </c>
      <c r="I424" s="219">
        <f t="shared" si="164"/>
        <v>0</v>
      </c>
      <c r="J424" s="231">
        <f t="shared" si="165"/>
        <v>7</v>
      </c>
      <c r="K424" s="43">
        <f t="shared" ref="K424:K431" si="182">SUM(C424:F424)</f>
        <v>0</v>
      </c>
      <c r="L424" s="43">
        <f t="shared" si="166"/>
        <v>7</v>
      </c>
      <c r="M424" s="228">
        <v>2041101</v>
      </c>
      <c r="N424" s="228" t="s">
        <v>731</v>
      </c>
      <c r="O424" s="233">
        <v>0</v>
      </c>
      <c r="P424">
        <f t="shared" si="167"/>
        <v>7</v>
      </c>
      <c r="Q424">
        <f t="shared" si="173"/>
        <v>0</v>
      </c>
      <c r="U424">
        <f t="shared" si="168"/>
        <v>0</v>
      </c>
      <c r="V424">
        <f t="shared" si="169"/>
        <v>0</v>
      </c>
      <c r="W424">
        <f t="shared" si="174"/>
        <v>0</v>
      </c>
      <c r="Y424">
        <f t="shared" si="170"/>
        <v>0</v>
      </c>
      <c r="AB424" s="228">
        <v>2060102</v>
      </c>
      <c r="AC424">
        <f t="shared" si="171"/>
        <v>2</v>
      </c>
      <c r="AD424">
        <f t="shared" si="172"/>
        <v>2</v>
      </c>
      <c r="AE424">
        <f t="shared" si="175"/>
        <v>0</v>
      </c>
      <c r="AG424" s="237">
        <v>2041099</v>
      </c>
      <c r="AH424" s="247" t="s">
        <v>727</v>
      </c>
      <c r="AI424" s="233">
        <v>0</v>
      </c>
      <c r="AJ424" s="248">
        <f t="shared" si="177"/>
        <v>0</v>
      </c>
      <c r="AK424" s="246">
        <f t="shared" si="178"/>
        <v>0</v>
      </c>
      <c r="AL424" s="240">
        <v>20411</v>
      </c>
      <c r="AM424" s="240" t="s">
        <v>728</v>
      </c>
      <c r="AN424" s="249">
        <v>0</v>
      </c>
      <c r="AO424" s="249">
        <v>0</v>
      </c>
      <c r="AP424" s="256">
        <f t="shared" si="159"/>
        <v>0</v>
      </c>
      <c r="AQ424" s="257">
        <f t="shared" si="160"/>
        <v>0</v>
      </c>
      <c r="AR424">
        <f t="shared" si="176"/>
        <v>5</v>
      </c>
    </row>
    <row r="425" hidden="1" spans="1:44">
      <c r="A425" s="215">
        <v>2041102</v>
      </c>
      <c r="B425" s="215" t="s">
        <v>194</v>
      </c>
      <c r="C425" s="216">
        <f t="shared" si="161"/>
        <v>0</v>
      </c>
      <c r="D425" s="222">
        <v>0</v>
      </c>
      <c r="E425" s="222">
        <v>0</v>
      </c>
      <c r="F425" s="223">
        <v>0</v>
      </c>
      <c r="G425" s="219">
        <f t="shared" si="162"/>
        <v>0</v>
      </c>
      <c r="H425" s="219">
        <f t="shared" si="163"/>
        <v>0</v>
      </c>
      <c r="I425" s="219">
        <f t="shared" si="164"/>
        <v>0</v>
      </c>
      <c r="J425" s="231">
        <f t="shared" si="165"/>
        <v>7</v>
      </c>
      <c r="K425" s="43">
        <f t="shared" si="182"/>
        <v>0</v>
      </c>
      <c r="L425" s="43">
        <f t="shared" si="166"/>
        <v>7</v>
      </c>
      <c r="M425" s="228">
        <v>2041102</v>
      </c>
      <c r="N425" s="228" t="s">
        <v>195</v>
      </c>
      <c r="O425" s="233">
        <v>0</v>
      </c>
      <c r="P425">
        <f t="shared" si="167"/>
        <v>7</v>
      </c>
      <c r="Q425">
        <f t="shared" si="173"/>
        <v>0</v>
      </c>
      <c r="U425">
        <f t="shared" si="168"/>
        <v>0</v>
      </c>
      <c r="V425">
        <f t="shared" si="169"/>
        <v>0</v>
      </c>
      <c r="W425">
        <f t="shared" si="174"/>
        <v>0</v>
      </c>
      <c r="Y425">
        <f t="shared" si="170"/>
        <v>0</v>
      </c>
      <c r="AB425" s="228">
        <v>2060103</v>
      </c>
      <c r="AC425">
        <f t="shared" si="171"/>
        <v>0</v>
      </c>
      <c r="AD425">
        <f t="shared" si="172"/>
        <v>0</v>
      </c>
      <c r="AE425">
        <f t="shared" si="175"/>
        <v>0</v>
      </c>
      <c r="AG425" s="237">
        <v>20411</v>
      </c>
      <c r="AH425" s="238" t="s">
        <v>729</v>
      </c>
      <c r="AI425" s="232">
        <f>SUM(AI426:AI433)</f>
        <v>0</v>
      </c>
      <c r="AJ425" s="239">
        <f t="shared" si="177"/>
        <v>0</v>
      </c>
      <c r="AK425" s="246">
        <f t="shared" si="178"/>
        <v>0</v>
      </c>
      <c r="AL425" s="240">
        <v>2041101</v>
      </c>
      <c r="AM425" s="240" t="s">
        <v>730</v>
      </c>
      <c r="AN425" s="249">
        <v>0</v>
      </c>
      <c r="AO425" s="249">
        <v>0</v>
      </c>
      <c r="AP425" s="256">
        <f t="shared" si="159"/>
        <v>0</v>
      </c>
      <c r="AQ425" s="257">
        <f t="shared" si="160"/>
        <v>0</v>
      </c>
      <c r="AR425">
        <f t="shared" si="176"/>
        <v>7</v>
      </c>
    </row>
    <row r="426" hidden="1" spans="1:44">
      <c r="A426" s="215">
        <v>2041103</v>
      </c>
      <c r="B426" s="215" t="s">
        <v>732</v>
      </c>
      <c r="C426" s="216">
        <f t="shared" si="161"/>
        <v>0</v>
      </c>
      <c r="D426" s="222">
        <v>0</v>
      </c>
      <c r="E426" s="222">
        <v>0</v>
      </c>
      <c r="F426" s="223">
        <v>0</v>
      </c>
      <c r="G426" s="219">
        <f t="shared" si="162"/>
        <v>0</v>
      </c>
      <c r="H426" s="219">
        <f t="shared" si="163"/>
        <v>0</v>
      </c>
      <c r="I426" s="219">
        <f t="shared" si="164"/>
        <v>0</v>
      </c>
      <c r="J426" s="231">
        <f t="shared" si="165"/>
        <v>7</v>
      </c>
      <c r="K426" s="43">
        <f t="shared" si="182"/>
        <v>0</v>
      </c>
      <c r="L426" s="43">
        <f t="shared" si="166"/>
        <v>7</v>
      </c>
      <c r="M426" s="228">
        <v>2041103</v>
      </c>
      <c r="N426" s="228" t="s">
        <v>733</v>
      </c>
      <c r="O426" s="233">
        <v>0</v>
      </c>
      <c r="P426">
        <f t="shared" si="167"/>
        <v>7</v>
      </c>
      <c r="Q426">
        <f t="shared" si="173"/>
        <v>0</v>
      </c>
      <c r="U426">
        <f t="shared" si="168"/>
        <v>0</v>
      </c>
      <c r="V426">
        <f t="shared" si="169"/>
        <v>0</v>
      </c>
      <c r="W426">
        <f t="shared" si="174"/>
        <v>0</v>
      </c>
      <c r="Y426">
        <f t="shared" si="170"/>
        <v>0</v>
      </c>
      <c r="AB426" s="228">
        <v>2060199</v>
      </c>
      <c r="AC426">
        <f t="shared" si="171"/>
        <v>0</v>
      </c>
      <c r="AD426">
        <f t="shared" si="172"/>
        <v>0</v>
      </c>
      <c r="AE426">
        <f t="shared" si="175"/>
        <v>0</v>
      </c>
      <c r="AG426" s="237">
        <v>2041101</v>
      </c>
      <c r="AH426" s="247" t="s">
        <v>731</v>
      </c>
      <c r="AI426" s="233">
        <v>0</v>
      </c>
      <c r="AJ426" s="248">
        <f t="shared" si="177"/>
        <v>0</v>
      </c>
      <c r="AK426" s="246">
        <f t="shared" si="178"/>
        <v>0</v>
      </c>
      <c r="AL426" s="240">
        <v>2041102</v>
      </c>
      <c r="AM426" s="240" t="s">
        <v>194</v>
      </c>
      <c r="AN426" s="249">
        <v>0</v>
      </c>
      <c r="AO426" s="249">
        <v>0</v>
      </c>
      <c r="AP426" s="256">
        <f t="shared" si="159"/>
        <v>0</v>
      </c>
      <c r="AQ426" s="257">
        <f t="shared" si="160"/>
        <v>0</v>
      </c>
      <c r="AR426">
        <f t="shared" si="176"/>
        <v>7</v>
      </c>
    </row>
    <row r="427" hidden="1" spans="1:44">
      <c r="A427" s="215">
        <v>2041104</v>
      </c>
      <c r="B427" s="215" t="s">
        <v>734</v>
      </c>
      <c r="C427" s="216">
        <f t="shared" si="161"/>
        <v>0</v>
      </c>
      <c r="D427" s="222">
        <v>0</v>
      </c>
      <c r="E427" s="222">
        <v>0</v>
      </c>
      <c r="F427" s="223">
        <v>0</v>
      </c>
      <c r="G427" s="219">
        <f t="shared" si="162"/>
        <v>0</v>
      </c>
      <c r="H427" s="219">
        <f t="shared" si="163"/>
        <v>0</v>
      </c>
      <c r="I427" s="219">
        <f t="shared" si="164"/>
        <v>0</v>
      </c>
      <c r="J427" s="231">
        <f t="shared" si="165"/>
        <v>7</v>
      </c>
      <c r="K427" s="43">
        <f t="shared" si="182"/>
        <v>0</v>
      </c>
      <c r="L427" s="43">
        <f t="shared" si="166"/>
        <v>7</v>
      </c>
      <c r="M427" s="228">
        <v>2041104</v>
      </c>
      <c r="N427" s="228" t="s">
        <v>735</v>
      </c>
      <c r="O427" s="233">
        <v>0</v>
      </c>
      <c r="P427">
        <f t="shared" si="167"/>
        <v>7</v>
      </c>
      <c r="Q427">
        <f t="shared" si="173"/>
        <v>0</v>
      </c>
      <c r="U427">
        <f t="shared" si="168"/>
        <v>0</v>
      </c>
      <c r="V427">
        <f t="shared" si="169"/>
        <v>0</v>
      </c>
      <c r="W427">
        <f t="shared" si="174"/>
        <v>0</v>
      </c>
      <c r="Y427">
        <f t="shared" si="170"/>
        <v>0</v>
      </c>
      <c r="AB427" s="228">
        <v>2060201</v>
      </c>
      <c r="AC427">
        <f t="shared" si="171"/>
        <v>0</v>
      </c>
      <c r="AD427">
        <f t="shared" si="172"/>
        <v>0</v>
      </c>
      <c r="AE427">
        <f t="shared" si="175"/>
        <v>0</v>
      </c>
      <c r="AG427" s="237">
        <v>2041102</v>
      </c>
      <c r="AH427" s="247" t="s">
        <v>195</v>
      </c>
      <c r="AI427" s="233">
        <v>0</v>
      </c>
      <c r="AJ427" s="248">
        <f t="shared" si="177"/>
        <v>0</v>
      </c>
      <c r="AK427" s="246">
        <f t="shared" si="178"/>
        <v>0</v>
      </c>
      <c r="AL427" s="240">
        <v>2041103</v>
      </c>
      <c r="AM427" s="240" t="s">
        <v>732</v>
      </c>
      <c r="AN427" s="249">
        <v>0</v>
      </c>
      <c r="AO427" s="249">
        <v>0</v>
      </c>
      <c r="AP427" s="256">
        <f t="shared" si="159"/>
        <v>0</v>
      </c>
      <c r="AQ427" s="257">
        <f t="shared" si="160"/>
        <v>0</v>
      </c>
      <c r="AR427">
        <f t="shared" si="176"/>
        <v>7</v>
      </c>
    </row>
    <row r="428" hidden="1" spans="1:44">
      <c r="A428" s="220">
        <v>2041105</v>
      </c>
      <c r="B428" s="220" t="s">
        <v>736</v>
      </c>
      <c r="C428" s="216">
        <f t="shared" si="161"/>
        <v>0</v>
      </c>
      <c r="D428" s="221">
        <v>0</v>
      </c>
      <c r="E428" s="222">
        <v>0</v>
      </c>
      <c r="F428" s="223">
        <v>0</v>
      </c>
      <c r="G428" s="219">
        <f t="shared" si="162"/>
        <v>0</v>
      </c>
      <c r="H428" s="219">
        <f t="shared" si="163"/>
        <v>0</v>
      </c>
      <c r="I428" s="219">
        <f t="shared" si="164"/>
        <v>0</v>
      </c>
      <c r="J428" s="231">
        <f t="shared" si="165"/>
        <v>7</v>
      </c>
      <c r="K428" s="43">
        <f t="shared" si="182"/>
        <v>0</v>
      </c>
      <c r="L428" s="43">
        <f t="shared" si="166"/>
        <v>7</v>
      </c>
      <c r="M428" s="228">
        <v>2041105</v>
      </c>
      <c r="N428" s="228" t="s">
        <v>737</v>
      </c>
      <c r="O428" s="233">
        <v>0</v>
      </c>
      <c r="P428">
        <f t="shared" si="167"/>
        <v>7</v>
      </c>
      <c r="Q428">
        <f t="shared" si="173"/>
        <v>0</v>
      </c>
      <c r="U428">
        <f t="shared" si="168"/>
        <v>0</v>
      </c>
      <c r="V428">
        <f t="shared" si="169"/>
        <v>0</v>
      </c>
      <c r="W428">
        <f t="shared" si="174"/>
        <v>0</v>
      </c>
      <c r="Y428">
        <f t="shared" si="170"/>
        <v>0</v>
      </c>
      <c r="AB428" s="228">
        <v>2060202</v>
      </c>
      <c r="AC428">
        <f t="shared" si="171"/>
        <v>0</v>
      </c>
      <c r="AD428">
        <f t="shared" si="172"/>
        <v>0</v>
      </c>
      <c r="AE428">
        <f t="shared" si="175"/>
        <v>0</v>
      </c>
      <c r="AG428" s="237">
        <v>2041103</v>
      </c>
      <c r="AH428" s="247" t="s">
        <v>733</v>
      </c>
      <c r="AI428" s="233">
        <v>0</v>
      </c>
      <c r="AJ428" s="248">
        <f t="shared" si="177"/>
        <v>0</v>
      </c>
      <c r="AK428" s="246">
        <f t="shared" si="178"/>
        <v>0</v>
      </c>
      <c r="AL428" s="240">
        <v>2041104</v>
      </c>
      <c r="AM428" s="240" t="s">
        <v>734</v>
      </c>
      <c r="AN428" s="249">
        <v>0</v>
      </c>
      <c r="AO428" s="249">
        <v>0</v>
      </c>
      <c r="AP428" s="256">
        <f t="shared" si="159"/>
        <v>0</v>
      </c>
      <c r="AQ428" s="257">
        <f t="shared" si="160"/>
        <v>0</v>
      </c>
      <c r="AR428">
        <f t="shared" si="176"/>
        <v>7</v>
      </c>
    </row>
    <row r="429" hidden="1" spans="1:44">
      <c r="A429" s="220">
        <v>2041106</v>
      </c>
      <c r="B429" s="220" t="s">
        <v>738</v>
      </c>
      <c r="C429" s="216">
        <f t="shared" si="161"/>
        <v>0</v>
      </c>
      <c r="D429" s="221">
        <v>0</v>
      </c>
      <c r="E429" s="222">
        <v>0</v>
      </c>
      <c r="F429" s="223">
        <v>0</v>
      </c>
      <c r="G429" s="219">
        <f t="shared" si="162"/>
        <v>0</v>
      </c>
      <c r="H429" s="219">
        <f t="shared" si="163"/>
        <v>0</v>
      </c>
      <c r="I429" s="219">
        <f t="shared" si="164"/>
        <v>0</v>
      </c>
      <c r="J429" s="231">
        <f t="shared" si="165"/>
        <v>7</v>
      </c>
      <c r="K429" s="43">
        <f t="shared" si="182"/>
        <v>0</v>
      </c>
      <c r="L429" s="43">
        <f t="shared" si="166"/>
        <v>7</v>
      </c>
      <c r="M429" s="228">
        <v>2041106</v>
      </c>
      <c r="N429" s="228" t="s">
        <v>739</v>
      </c>
      <c r="O429" s="233">
        <v>0</v>
      </c>
      <c r="P429">
        <f t="shared" si="167"/>
        <v>7</v>
      </c>
      <c r="Q429">
        <f t="shared" si="173"/>
        <v>0</v>
      </c>
      <c r="U429">
        <f t="shared" si="168"/>
        <v>0</v>
      </c>
      <c r="V429">
        <f t="shared" si="169"/>
        <v>0</v>
      </c>
      <c r="W429">
        <f t="shared" si="174"/>
        <v>0</v>
      </c>
      <c r="Y429">
        <f t="shared" si="170"/>
        <v>0</v>
      </c>
      <c r="AB429" s="228">
        <v>2060203</v>
      </c>
      <c r="AC429">
        <f t="shared" si="171"/>
        <v>0</v>
      </c>
      <c r="AD429">
        <f t="shared" si="172"/>
        <v>0</v>
      </c>
      <c r="AE429">
        <f t="shared" si="175"/>
        <v>0</v>
      </c>
      <c r="AG429" s="237">
        <v>2041104</v>
      </c>
      <c r="AH429" s="247" t="s">
        <v>735</v>
      </c>
      <c r="AI429" s="233">
        <v>0</v>
      </c>
      <c r="AJ429" s="248">
        <f t="shared" si="177"/>
        <v>0</v>
      </c>
      <c r="AK429" s="246">
        <f t="shared" si="178"/>
        <v>0</v>
      </c>
      <c r="AL429" s="240">
        <v>2041105</v>
      </c>
      <c r="AM429" s="240" t="s">
        <v>736</v>
      </c>
      <c r="AN429" s="249">
        <v>0</v>
      </c>
      <c r="AO429" s="249">
        <v>0</v>
      </c>
      <c r="AP429" s="256">
        <f t="shared" si="159"/>
        <v>0</v>
      </c>
      <c r="AQ429" s="257">
        <f t="shared" si="160"/>
        <v>0</v>
      </c>
      <c r="AR429">
        <f t="shared" si="176"/>
        <v>7</v>
      </c>
    </row>
    <row r="430" hidden="1" spans="1:44">
      <c r="A430" s="215">
        <v>2041107</v>
      </c>
      <c r="B430" s="215" t="s">
        <v>740</v>
      </c>
      <c r="C430" s="216">
        <f t="shared" si="161"/>
        <v>0</v>
      </c>
      <c r="D430" s="222">
        <v>0</v>
      </c>
      <c r="E430" s="222">
        <v>0</v>
      </c>
      <c r="F430" s="223">
        <v>0</v>
      </c>
      <c r="G430" s="219">
        <f t="shared" si="162"/>
        <v>0</v>
      </c>
      <c r="H430" s="219">
        <f t="shared" si="163"/>
        <v>0</v>
      </c>
      <c r="I430" s="219">
        <f t="shared" si="164"/>
        <v>0</v>
      </c>
      <c r="J430" s="231">
        <f t="shared" si="165"/>
        <v>7</v>
      </c>
      <c r="K430" s="43">
        <f t="shared" si="182"/>
        <v>0</v>
      </c>
      <c r="L430" s="43">
        <f t="shared" si="166"/>
        <v>7</v>
      </c>
      <c r="M430" s="228">
        <v>2041107</v>
      </c>
      <c r="N430" s="228" t="s">
        <v>741</v>
      </c>
      <c r="O430" s="233">
        <v>0</v>
      </c>
      <c r="P430">
        <f t="shared" si="167"/>
        <v>7</v>
      </c>
      <c r="Q430">
        <f t="shared" si="173"/>
        <v>0</v>
      </c>
      <c r="U430">
        <f t="shared" si="168"/>
        <v>0</v>
      </c>
      <c r="V430">
        <f t="shared" si="169"/>
        <v>0</v>
      </c>
      <c r="W430">
        <f t="shared" si="174"/>
        <v>0</v>
      </c>
      <c r="Y430">
        <f t="shared" si="170"/>
        <v>0</v>
      </c>
      <c r="AB430" s="228">
        <v>2060204</v>
      </c>
      <c r="AC430">
        <f t="shared" si="171"/>
        <v>0</v>
      </c>
      <c r="AD430">
        <f t="shared" si="172"/>
        <v>0</v>
      </c>
      <c r="AE430">
        <f t="shared" si="175"/>
        <v>0</v>
      </c>
      <c r="AG430" s="237">
        <v>2041105</v>
      </c>
      <c r="AH430" s="247" t="s">
        <v>737</v>
      </c>
      <c r="AI430" s="233">
        <v>0</v>
      </c>
      <c r="AJ430" s="248">
        <f t="shared" si="177"/>
        <v>0</v>
      </c>
      <c r="AK430" s="246">
        <f t="shared" si="178"/>
        <v>0</v>
      </c>
      <c r="AL430" s="240">
        <v>2041106</v>
      </c>
      <c r="AM430" s="240" t="s">
        <v>738</v>
      </c>
      <c r="AN430" s="249">
        <v>0</v>
      </c>
      <c r="AO430" s="249">
        <v>0</v>
      </c>
      <c r="AP430" s="256">
        <f t="shared" si="159"/>
        <v>0</v>
      </c>
      <c r="AQ430" s="257">
        <f t="shared" si="160"/>
        <v>0</v>
      </c>
      <c r="AR430">
        <f t="shared" si="176"/>
        <v>7</v>
      </c>
    </row>
    <row r="431" hidden="1" spans="1:44">
      <c r="A431" s="215">
        <v>2041108</v>
      </c>
      <c r="B431" s="215" t="s">
        <v>742</v>
      </c>
      <c r="C431" s="216">
        <f t="shared" si="161"/>
        <v>0</v>
      </c>
      <c r="D431" s="222">
        <v>0</v>
      </c>
      <c r="E431" s="222">
        <v>0</v>
      </c>
      <c r="F431" s="223">
        <v>0</v>
      </c>
      <c r="G431" s="219">
        <f t="shared" si="162"/>
        <v>0</v>
      </c>
      <c r="H431" s="219">
        <f t="shared" si="163"/>
        <v>0</v>
      </c>
      <c r="I431" s="219">
        <f t="shared" si="164"/>
        <v>0</v>
      </c>
      <c r="J431" s="231">
        <f t="shared" si="165"/>
        <v>7</v>
      </c>
      <c r="K431" s="43">
        <f t="shared" si="182"/>
        <v>0</v>
      </c>
      <c r="L431" s="43">
        <f t="shared" si="166"/>
        <v>7</v>
      </c>
      <c r="M431" s="228">
        <v>2041108</v>
      </c>
      <c r="N431" s="228" t="s">
        <v>743</v>
      </c>
      <c r="O431" s="233">
        <v>0</v>
      </c>
      <c r="P431">
        <f t="shared" si="167"/>
        <v>7</v>
      </c>
      <c r="Q431">
        <f t="shared" si="173"/>
        <v>0</v>
      </c>
      <c r="U431">
        <f t="shared" si="168"/>
        <v>0</v>
      </c>
      <c r="V431">
        <f t="shared" si="169"/>
        <v>0</v>
      </c>
      <c r="W431">
        <f t="shared" si="174"/>
        <v>0</v>
      </c>
      <c r="Y431">
        <f t="shared" si="170"/>
        <v>0</v>
      </c>
      <c r="AB431" s="228">
        <v>2060205</v>
      </c>
      <c r="AC431">
        <f t="shared" si="171"/>
        <v>0</v>
      </c>
      <c r="AD431">
        <f t="shared" si="172"/>
        <v>0</v>
      </c>
      <c r="AE431">
        <f t="shared" si="175"/>
        <v>0</v>
      </c>
      <c r="AG431" s="237">
        <v>2041106</v>
      </c>
      <c r="AH431" s="247" t="s">
        <v>739</v>
      </c>
      <c r="AI431" s="233">
        <v>0</v>
      </c>
      <c r="AJ431" s="248">
        <f t="shared" si="177"/>
        <v>0</v>
      </c>
      <c r="AK431" s="246">
        <f t="shared" si="178"/>
        <v>0</v>
      </c>
      <c r="AL431" s="240">
        <v>2041107</v>
      </c>
      <c r="AM431" s="240" t="s">
        <v>740</v>
      </c>
      <c r="AN431" s="249">
        <v>0</v>
      </c>
      <c r="AO431" s="249">
        <v>0</v>
      </c>
      <c r="AP431" s="256">
        <f t="shared" si="159"/>
        <v>0</v>
      </c>
      <c r="AQ431" s="257">
        <f t="shared" si="160"/>
        <v>0</v>
      </c>
      <c r="AR431">
        <f t="shared" si="176"/>
        <v>7</v>
      </c>
    </row>
    <row r="432" hidden="1" customHeight="1" spans="1:44">
      <c r="A432" s="215">
        <v>20499</v>
      </c>
      <c r="B432" s="215" t="s">
        <v>744</v>
      </c>
      <c r="C432" s="216">
        <f t="shared" si="161"/>
        <v>3</v>
      </c>
      <c r="D432" s="217">
        <v>80</v>
      </c>
      <c r="E432" s="217">
        <v>1452</v>
      </c>
      <c r="F432" s="218">
        <v>1497</v>
      </c>
      <c r="G432" s="219">
        <f t="shared" si="162"/>
        <v>498</v>
      </c>
      <c r="H432" s="219">
        <f t="shared" si="163"/>
        <v>18.7125</v>
      </c>
      <c r="I432" s="219">
        <f t="shared" si="164"/>
        <v>1.03099173553719</v>
      </c>
      <c r="J432" s="231">
        <f t="shared" si="165"/>
        <v>5</v>
      </c>
      <c r="K432" s="43">
        <f t="shared" ref="K432:K441" si="183">SUM(C432:F432)</f>
        <v>3032</v>
      </c>
      <c r="L432" s="43">
        <f t="shared" si="166"/>
        <v>5</v>
      </c>
      <c r="M432" s="228">
        <v>20499</v>
      </c>
      <c r="N432" s="229" t="s">
        <v>745</v>
      </c>
      <c r="O432" s="232">
        <f>O433+O434</f>
        <v>1497</v>
      </c>
      <c r="P432">
        <f t="shared" si="167"/>
        <v>5</v>
      </c>
      <c r="Q432">
        <f t="shared" si="173"/>
        <v>204</v>
      </c>
      <c r="U432">
        <f t="shared" si="168"/>
        <v>0</v>
      </c>
      <c r="V432">
        <f t="shared" si="169"/>
        <v>0</v>
      </c>
      <c r="W432">
        <f t="shared" si="174"/>
        <v>0</v>
      </c>
      <c r="Y432">
        <f t="shared" si="170"/>
        <v>0</v>
      </c>
      <c r="AB432" s="228">
        <v>2060206</v>
      </c>
      <c r="AC432">
        <f t="shared" si="171"/>
        <v>0</v>
      </c>
      <c r="AD432">
        <f t="shared" si="172"/>
        <v>0</v>
      </c>
      <c r="AE432">
        <f t="shared" si="175"/>
        <v>0</v>
      </c>
      <c r="AG432" s="237">
        <v>2041107</v>
      </c>
      <c r="AH432" s="247" t="s">
        <v>741</v>
      </c>
      <c r="AI432" s="233">
        <v>0</v>
      </c>
      <c r="AJ432" s="248">
        <f t="shared" si="177"/>
        <v>0</v>
      </c>
      <c r="AK432" s="246">
        <f t="shared" si="178"/>
        <v>0</v>
      </c>
      <c r="AL432" s="240">
        <v>2041108</v>
      </c>
      <c r="AM432" s="240" t="s">
        <v>742</v>
      </c>
      <c r="AN432" s="249">
        <v>0</v>
      </c>
      <c r="AO432" s="249">
        <v>0</v>
      </c>
      <c r="AP432" s="256">
        <f t="shared" si="159"/>
        <v>0</v>
      </c>
      <c r="AQ432" s="257">
        <f t="shared" si="160"/>
        <v>0</v>
      </c>
      <c r="AR432">
        <f t="shared" si="176"/>
        <v>7</v>
      </c>
    </row>
    <row r="433" customHeight="1" spans="1:44">
      <c r="A433" s="215">
        <v>2049901</v>
      </c>
      <c r="B433" s="215" t="s">
        <v>744</v>
      </c>
      <c r="C433" s="216">
        <f t="shared" si="161"/>
        <v>3</v>
      </c>
      <c r="D433" s="217">
        <v>80</v>
      </c>
      <c r="E433" s="217">
        <v>1452</v>
      </c>
      <c r="F433" s="218">
        <v>1497</v>
      </c>
      <c r="G433" s="219">
        <f t="shared" si="162"/>
        <v>498</v>
      </c>
      <c r="H433" s="219">
        <f t="shared" si="163"/>
        <v>18.7125</v>
      </c>
      <c r="I433" s="219">
        <f t="shared" si="164"/>
        <v>1.03099173553719</v>
      </c>
      <c r="J433" s="231">
        <f t="shared" si="165"/>
        <v>7</v>
      </c>
      <c r="K433" s="43">
        <f t="shared" si="183"/>
        <v>3032</v>
      </c>
      <c r="L433" s="43">
        <f t="shared" si="166"/>
        <v>7</v>
      </c>
      <c r="M433" s="228">
        <v>2049901</v>
      </c>
      <c r="N433" s="228" t="s">
        <v>746</v>
      </c>
      <c r="O433" s="233">
        <v>1497</v>
      </c>
      <c r="P433">
        <f t="shared" si="167"/>
        <v>7</v>
      </c>
      <c r="Q433">
        <f t="shared" si="173"/>
        <v>0</v>
      </c>
      <c r="U433">
        <f t="shared" si="168"/>
        <v>0</v>
      </c>
      <c r="V433">
        <f t="shared" si="169"/>
        <v>0</v>
      </c>
      <c r="W433">
        <f t="shared" si="174"/>
        <v>0</v>
      </c>
      <c r="Y433">
        <f t="shared" si="170"/>
        <v>0</v>
      </c>
      <c r="AB433" s="228">
        <v>2060207</v>
      </c>
      <c r="AC433">
        <f t="shared" si="171"/>
        <v>0</v>
      </c>
      <c r="AD433">
        <f t="shared" si="172"/>
        <v>0</v>
      </c>
      <c r="AE433">
        <f t="shared" si="175"/>
        <v>0</v>
      </c>
      <c r="AG433" s="237">
        <v>2041108</v>
      </c>
      <c r="AH433" s="247" t="s">
        <v>743</v>
      </c>
      <c r="AI433" s="233">
        <v>0</v>
      </c>
      <c r="AJ433" s="248">
        <f t="shared" si="177"/>
        <v>0</v>
      </c>
      <c r="AK433" s="246">
        <f t="shared" si="178"/>
        <v>0</v>
      </c>
      <c r="AL433" s="240">
        <v>20499</v>
      </c>
      <c r="AM433" s="241" t="s">
        <v>744</v>
      </c>
      <c r="AN433" s="242">
        <v>80</v>
      </c>
      <c r="AO433" s="242">
        <v>1452</v>
      </c>
      <c r="AP433" s="256">
        <f t="shared" si="159"/>
        <v>1372</v>
      </c>
      <c r="AQ433" s="257">
        <f t="shared" si="160"/>
        <v>17.15</v>
      </c>
      <c r="AR433">
        <f t="shared" si="176"/>
        <v>5</v>
      </c>
    </row>
    <row r="434" hidden="1" spans="1:44">
      <c r="A434" s="215">
        <v>2049902</v>
      </c>
      <c r="B434" s="215" t="s">
        <v>747</v>
      </c>
      <c r="C434" s="216">
        <f t="shared" si="161"/>
        <v>0</v>
      </c>
      <c r="D434" s="222">
        <v>0</v>
      </c>
      <c r="E434" s="222">
        <v>0</v>
      </c>
      <c r="F434" s="223">
        <v>0</v>
      </c>
      <c r="G434" s="219">
        <f t="shared" si="162"/>
        <v>0</v>
      </c>
      <c r="H434" s="219">
        <f t="shared" si="163"/>
        <v>0</v>
      </c>
      <c r="I434" s="219">
        <f t="shared" si="164"/>
        <v>0</v>
      </c>
      <c r="J434" s="231">
        <f t="shared" si="165"/>
        <v>7</v>
      </c>
      <c r="K434" s="43">
        <f t="shared" si="183"/>
        <v>0</v>
      </c>
      <c r="L434" s="43">
        <f t="shared" si="166"/>
        <v>7</v>
      </c>
      <c r="M434" s="228">
        <v>2049902</v>
      </c>
      <c r="N434" s="228" t="s">
        <v>748</v>
      </c>
      <c r="O434" s="233">
        <v>0</v>
      </c>
      <c r="P434">
        <f t="shared" si="167"/>
        <v>7</v>
      </c>
      <c r="Q434">
        <f t="shared" si="173"/>
        <v>0</v>
      </c>
      <c r="U434">
        <f t="shared" si="168"/>
        <v>0</v>
      </c>
      <c r="V434">
        <f t="shared" si="169"/>
        <v>0</v>
      </c>
      <c r="W434">
        <f t="shared" si="174"/>
        <v>0</v>
      </c>
      <c r="Y434">
        <f t="shared" si="170"/>
        <v>0</v>
      </c>
      <c r="AB434" s="228">
        <v>2060299</v>
      </c>
      <c r="AC434">
        <f t="shared" si="171"/>
        <v>24</v>
      </c>
      <c r="AD434">
        <f t="shared" si="172"/>
        <v>24</v>
      </c>
      <c r="AE434">
        <f t="shared" si="175"/>
        <v>0</v>
      </c>
      <c r="AG434" s="237">
        <v>20499</v>
      </c>
      <c r="AH434" s="238" t="s">
        <v>749</v>
      </c>
      <c r="AI434" s="232">
        <f>AI435+AI436</f>
        <v>3</v>
      </c>
      <c r="AJ434" s="239">
        <f t="shared" si="177"/>
        <v>3</v>
      </c>
      <c r="AK434" s="246">
        <f t="shared" si="178"/>
        <v>0</v>
      </c>
      <c r="AL434" s="240">
        <v>2049901</v>
      </c>
      <c r="AM434" s="241" t="s">
        <v>744</v>
      </c>
      <c r="AN434" s="242">
        <v>80</v>
      </c>
      <c r="AO434" s="242">
        <v>1452</v>
      </c>
      <c r="AP434" s="256">
        <f t="shared" si="159"/>
        <v>1372</v>
      </c>
      <c r="AQ434" s="257">
        <f t="shared" si="160"/>
        <v>17.15</v>
      </c>
      <c r="AR434">
        <f t="shared" si="176"/>
        <v>7</v>
      </c>
    </row>
    <row r="435" hidden="1" customHeight="1" spans="1:44">
      <c r="A435" s="215">
        <v>205</v>
      </c>
      <c r="B435" s="215" t="s">
        <v>750</v>
      </c>
      <c r="C435" s="216">
        <f t="shared" si="161"/>
        <v>38446</v>
      </c>
      <c r="D435" s="217">
        <v>27566</v>
      </c>
      <c r="E435" s="217">
        <v>35977</v>
      </c>
      <c r="F435" s="218">
        <v>38993</v>
      </c>
      <c r="G435" s="219">
        <f t="shared" si="162"/>
        <v>0.0142277480101962</v>
      </c>
      <c r="H435" s="219">
        <f t="shared" si="163"/>
        <v>1.41453239497932</v>
      </c>
      <c r="I435" s="219">
        <f t="shared" si="164"/>
        <v>1.08383133668733</v>
      </c>
      <c r="J435" s="231">
        <f t="shared" si="165"/>
        <v>3</v>
      </c>
      <c r="K435" s="43">
        <f t="shared" si="183"/>
        <v>140982</v>
      </c>
      <c r="L435" s="43">
        <f t="shared" si="166"/>
        <v>3</v>
      </c>
      <c r="M435" s="228">
        <v>205</v>
      </c>
      <c r="N435" s="229" t="s">
        <v>751</v>
      </c>
      <c r="O435" s="230">
        <f>O436+O441+O450+O457+O463+O467+O471+O475+O481+O488</f>
        <v>38993</v>
      </c>
      <c r="P435">
        <f t="shared" si="167"/>
        <v>3</v>
      </c>
      <c r="Q435">
        <f t="shared" si="173"/>
        <v>0</v>
      </c>
      <c r="U435">
        <f t="shared" si="168"/>
        <v>0</v>
      </c>
      <c r="V435">
        <f t="shared" si="169"/>
        <v>0</v>
      </c>
      <c r="W435">
        <f t="shared" si="174"/>
        <v>0</v>
      </c>
      <c r="Y435">
        <f t="shared" si="170"/>
        <v>0</v>
      </c>
      <c r="AB435" s="228">
        <v>2060301</v>
      </c>
      <c r="AC435">
        <f t="shared" si="171"/>
        <v>0</v>
      </c>
      <c r="AD435">
        <f t="shared" si="172"/>
        <v>0</v>
      </c>
      <c r="AE435">
        <f t="shared" si="175"/>
        <v>0</v>
      </c>
      <c r="AG435" s="237">
        <v>2049901</v>
      </c>
      <c r="AH435" s="247" t="s">
        <v>746</v>
      </c>
      <c r="AI435" s="233">
        <v>3</v>
      </c>
      <c r="AJ435" s="248">
        <f t="shared" si="177"/>
        <v>3</v>
      </c>
      <c r="AK435" s="246">
        <f t="shared" si="178"/>
        <v>0</v>
      </c>
      <c r="AL435" s="240">
        <v>2049902</v>
      </c>
      <c r="AM435" s="240" t="s">
        <v>747</v>
      </c>
      <c r="AN435" s="249">
        <v>0</v>
      </c>
      <c r="AO435" s="249">
        <v>0</v>
      </c>
      <c r="AP435" s="256">
        <f t="shared" si="159"/>
        <v>0</v>
      </c>
      <c r="AQ435" s="257">
        <f t="shared" si="160"/>
        <v>0</v>
      </c>
      <c r="AR435">
        <f t="shared" si="176"/>
        <v>7</v>
      </c>
    </row>
    <row r="436" hidden="1" customHeight="1" spans="1:44">
      <c r="A436" s="215">
        <v>20501</v>
      </c>
      <c r="B436" s="215" t="s">
        <v>752</v>
      </c>
      <c r="C436" s="216">
        <f t="shared" si="161"/>
        <v>149</v>
      </c>
      <c r="D436" s="217">
        <v>100</v>
      </c>
      <c r="E436" s="217">
        <v>243</v>
      </c>
      <c r="F436" s="218">
        <v>250</v>
      </c>
      <c r="G436" s="219">
        <f t="shared" si="162"/>
        <v>0.677852348993289</v>
      </c>
      <c r="H436" s="219">
        <f t="shared" si="163"/>
        <v>2.5</v>
      </c>
      <c r="I436" s="219">
        <f t="shared" si="164"/>
        <v>1.02880658436214</v>
      </c>
      <c r="J436" s="231">
        <f t="shared" si="165"/>
        <v>5</v>
      </c>
      <c r="K436" s="43">
        <f t="shared" si="183"/>
        <v>742</v>
      </c>
      <c r="L436" s="43">
        <f t="shared" si="166"/>
        <v>5</v>
      </c>
      <c r="M436" s="228">
        <v>20501</v>
      </c>
      <c r="N436" s="229" t="s">
        <v>753</v>
      </c>
      <c r="O436" s="232">
        <f>SUM(O437:O440)</f>
        <v>250</v>
      </c>
      <c r="P436">
        <f t="shared" si="167"/>
        <v>5</v>
      </c>
      <c r="Q436">
        <f t="shared" si="173"/>
        <v>205</v>
      </c>
      <c r="U436">
        <f t="shared" si="168"/>
        <v>0</v>
      </c>
      <c r="V436">
        <f t="shared" si="169"/>
        <v>0</v>
      </c>
      <c r="W436">
        <f t="shared" si="174"/>
        <v>0</v>
      </c>
      <c r="Y436">
        <f t="shared" si="170"/>
        <v>0</v>
      </c>
      <c r="AB436" s="228">
        <v>2060302</v>
      </c>
      <c r="AC436">
        <f t="shared" si="171"/>
        <v>0</v>
      </c>
      <c r="AD436">
        <f t="shared" si="172"/>
        <v>0</v>
      </c>
      <c r="AE436">
        <f t="shared" si="175"/>
        <v>0</v>
      </c>
      <c r="AG436" s="237">
        <v>2049902</v>
      </c>
      <c r="AH436" s="247" t="s">
        <v>748</v>
      </c>
      <c r="AI436" s="233">
        <v>0</v>
      </c>
      <c r="AJ436" s="248">
        <f t="shared" si="177"/>
        <v>0</v>
      </c>
      <c r="AK436" s="246">
        <f t="shared" si="178"/>
        <v>0</v>
      </c>
      <c r="AL436" s="240">
        <v>205</v>
      </c>
      <c r="AM436" s="241" t="s">
        <v>750</v>
      </c>
      <c r="AN436" s="242">
        <v>27566</v>
      </c>
      <c r="AO436" s="242">
        <v>35977</v>
      </c>
      <c r="AP436" s="256">
        <f t="shared" si="159"/>
        <v>8411</v>
      </c>
      <c r="AQ436" s="257">
        <f t="shared" si="160"/>
        <v>0.305122252049626</v>
      </c>
      <c r="AR436">
        <f t="shared" si="176"/>
        <v>3</v>
      </c>
    </row>
    <row r="437" customHeight="1" spans="1:44">
      <c r="A437" s="220">
        <v>2050101</v>
      </c>
      <c r="B437" s="220" t="s">
        <v>194</v>
      </c>
      <c r="C437" s="216">
        <f t="shared" si="161"/>
        <v>137</v>
      </c>
      <c r="D437" s="224">
        <v>97</v>
      </c>
      <c r="E437" s="217">
        <v>228</v>
      </c>
      <c r="F437" s="218">
        <v>227</v>
      </c>
      <c r="G437" s="219">
        <f t="shared" si="162"/>
        <v>0.656934306569343</v>
      </c>
      <c r="H437" s="219">
        <f t="shared" si="163"/>
        <v>2.34020618556701</v>
      </c>
      <c r="I437" s="219">
        <f t="shared" si="164"/>
        <v>0.995614035087719</v>
      </c>
      <c r="J437" s="231">
        <f t="shared" si="165"/>
        <v>7</v>
      </c>
      <c r="K437" s="43">
        <f t="shared" si="183"/>
        <v>689</v>
      </c>
      <c r="L437" s="43">
        <f t="shared" si="166"/>
        <v>7</v>
      </c>
      <c r="M437" s="228">
        <v>2050101</v>
      </c>
      <c r="N437" s="228" t="s">
        <v>195</v>
      </c>
      <c r="O437" s="233">
        <v>227</v>
      </c>
      <c r="P437">
        <f t="shared" si="167"/>
        <v>7</v>
      </c>
      <c r="Q437">
        <f t="shared" si="173"/>
        <v>0</v>
      </c>
      <c r="U437">
        <f t="shared" si="168"/>
        <v>0</v>
      </c>
      <c r="V437">
        <f t="shared" si="169"/>
        <v>0</v>
      </c>
      <c r="W437">
        <f t="shared" si="174"/>
        <v>0</v>
      </c>
      <c r="Y437">
        <f t="shared" si="170"/>
        <v>0</v>
      </c>
      <c r="AB437" s="228">
        <v>2060303</v>
      </c>
      <c r="AC437">
        <f t="shared" si="171"/>
        <v>0</v>
      </c>
      <c r="AD437">
        <f t="shared" si="172"/>
        <v>0</v>
      </c>
      <c r="AE437">
        <f t="shared" si="175"/>
        <v>0</v>
      </c>
      <c r="AG437" s="260">
        <v>205</v>
      </c>
      <c r="AH437" s="244" t="s">
        <v>751</v>
      </c>
      <c r="AI437" s="230">
        <f>AI438+AI443+AI452+AI459+AI465+AI469+AI473+AI477+AI483+AI490</f>
        <v>38446</v>
      </c>
      <c r="AJ437" s="245">
        <f t="shared" si="177"/>
        <v>38446</v>
      </c>
      <c r="AK437" s="246">
        <f t="shared" si="178"/>
        <v>0</v>
      </c>
      <c r="AL437" s="240">
        <v>20501</v>
      </c>
      <c r="AM437" s="241" t="s">
        <v>752</v>
      </c>
      <c r="AN437" s="242">
        <v>100</v>
      </c>
      <c r="AO437" s="242">
        <v>243</v>
      </c>
      <c r="AP437" s="256">
        <f t="shared" si="159"/>
        <v>143</v>
      </c>
      <c r="AQ437" s="257">
        <f t="shared" si="160"/>
        <v>1.43</v>
      </c>
      <c r="AR437">
        <f t="shared" si="176"/>
        <v>5</v>
      </c>
    </row>
    <row r="438" hidden="1" spans="1:44">
      <c r="A438" s="220">
        <v>2050102</v>
      </c>
      <c r="B438" s="220" t="s">
        <v>196</v>
      </c>
      <c r="C438" s="216">
        <f t="shared" si="161"/>
        <v>0</v>
      </c>
      <c r="D438" s="221">
        <v>0</v>
      </c>
      <c r="E438" s="222">
        <v>0</v>
      </c>
      <c r="F438" s="223">
        <v>0</v>
      </c>
      <c r="G438" s="219">
        <f t="shared" si="162"/>
        <v>0</v>
      </c>
      <c r="H438" s="219">
        <f t="shared" si="163"/>
        <v>0</v>
      </c>
      <c r="I438" s="219">
        <f t="shared" si="164"/>
        <v>0</v>
      </c>
      <c r="J438" s="231">
        <f t="shared" si="165"/>
        <v>7</v>
      </c>
      <c r="K438" s="43">
        <f t="shared" si="183"/>
        <v>0</v>
      </c>
      <c r="L438" s="43">
        <f t="shared" si="166"/>
        <v>7</v>
      </c>
      <c r="M438" s="228">
        <v>2050102</v>
      </c>
      <c r="N438" s="228" t="s">
        <v>197</v>
      </c>
      <c r="O438" s="233">
        <v>0</v>
      </c>
      <c r="P438">
        <f t="shared" si="167"/>
        <v>7</v>
      </c>
      <c r="Q438">
        <f t="shared" si="173"/>
        <v>0</v>
      </c>
      <c r="U438">
        <f t="shared" si="168"/>
        <v>0</v>
      </c>
      <c r="V438">
        <f t="shared" si="169"/>
        <v>0</v>
      </c>
      <c r="W438">
        <f t="shared" si="174"/>
        <v>0</v>
      </c>
      <c r="Y438">
        <f t="shared" si="170"/>
        <v>0</v>
      </c>
      <c r="AB438" s="228">
        <v>2060304</v>
      </c>
      <c r="AC438">
        <f t="shared" si="171"/>
        <v>0</v>
      </c>
      <c r="AD438">
        <f t="shared" si="172"/>
        <v>0</v>
      </c>
      <c r="AE438">
        <f t="shared" si="175"/>
        <v>0</v>
      </c>
      <c r="AG438" s="228">
        <v>20501</v>
      </c>
      <c r="AH438" s="238" t="s">
        <v>753</v>
      </c>
      <c r="AI438" s="232">
        <f>SUM(AI439:AI442)</f>
        <v>149</v>
      </c>
      <c r="AJ438" s="239">
        <f t="shared" si="177"/>
        <v>149</v>
      </c>
      <c r="AK438" s="246">
        <f t="shared" si="178"/>
        <v>0</v>
      </c>
      <c r="AL438" s="240">
        <v>2050101</v>
      </c>
      <c r="AM438" s="241" t="s">
        <v>194</v>
      </c>
      <c r="AN438" s="242">
        <v>97</v>
      </c>
      <c r="AO438" s="242">
        <v>228</v>
      </c>
      <c r="AP438" s="256">
        <f t="shared" si="159"/>
        <v>131</v>
      </c>
      <c r="AQ438" s="257">
        <f t="shared" si="160"/>
        <v>1.35051546391753</v>
      </c>
      <c r="AR438">
        <f t="shared" si="176"/>
        <v>7</v>
      </c>
    </row>
    <row r="439" hidden="1" spans="1:44">
      <c r="A439" s="215">
        <v>2050103</v>
      </c>
      <c r="B439" s="215" t="s">
        <v>198</v>
      </c>
      <c r="C439" s="216">
        <f t="shared" si="161"/>
        <v>0</v>
      </c>
      <c r="D439" s="222">
        <v>0</v>
      </c>
      <c r="E439" s="222">
        <v>0</v>
      </c>
      <c r="F439" s="223">
        <v>0</v>
      </c>
      <c r="G439" s="219">
        <f t="shared" si="162"/>
        <v>0</v>
      </c>
      <c r="H439" s="219">
        <f t="shared" si="163"/>
        <v>0</v>
      </c>
      <c r="I439" s="219">
        <f t="shared" si="164"/>
        <v>0</v>
      </c>
      <c r="J439" s="231">
        <f t="shared" si="165"/>
        <v>7</v>
      </c>
      <c r="K439" s="43">
        <f t="shared" si="183"/>
        <v>0</v>
      </c>
      <c r="L439" s="43">
        <f t="shared" si="166"/>
        <v>7</v>
      </c>
      <c r="M439" s="228">
        <v>2050103</v>
      </c>
      <c r="N439" s="228" t="s">
        <v>199</v>
      </c>
      <c r="O439" s="233">
        <v>0</v>
      </c>
      <c r="P439">
        <f t="shared" si="167"/>
        <v>7</v>
      </c>
      <c r="Q439">
        <f t="shared" si="173"/>
        <v>0</v>
      </c>
      <c r="U439">
        <f t="shared" si="168"/>
        <v>0</v>
      </c>
      <c r="V439">
        <f t="shared" si="169"/>
        <v>0</v>
      </c>
      <c r="W439">
        <f t="shared" si="174"/>
        <v>0</v>
      </c>
      <c r="Y439">
        <f t="shared" si="170"/>
        <v>0</v>
      </c>
      <c r="AB439" s="228">
        <v>2060399</v>
      </c>
      <c r="AC439">
        <f t="shared" si="171"/>
        <v>-13</v>
      </c>
      <c r="AD439">
        <f t="shared" si="172"/>
        <v>-13</v>
      </c>
      <c r="AE439">
        <f t="shared" si="175"/>
        <v>0</v>
      </c>
      <c r="AG439" s="228">
        <v>2050101</v>
      </c>
      <c r="AH439" s="247" t="s">
        <v>195</v>
      </c>
      <c r="AI439" s="233">
        <v>137</v>
      </c>
      <c r="AJ439" s="248">
        <f t="shared" si="177"/>
        <v>137</v>
      </c>
      <c r="AK439" s="246">
        <f t="shared" si="178"/>
        <v>0</v>
      </c>
      <c r="AL439" s="240">
        <v>2050102</v>
      </c>
      <c r="AM439" s="240" t="s">
        <v>196</v>
      </c>
      <c r="AN439" s="249">
        <v>0</v>
      </c>
      <c r="AO439" s="249">
        <v>0</v>
      </c>
      <c r="AP439" s="256">
        <f t="shared" si="159"/>
        <v>0</v>
      </c>
      <c r="AQ439" s="257">
        <f t="shared" si="160"/>
        <v>0</v>
      </c>
      <c r="AR439">
        <f t="shared" si="176"/>
        <v>7</v>
      </c>
    </row>
    <row r="440" customHeight="1" spans="1:44">
      <c r="A440" s="215">
        <v>2050199</v>
      </c>
      <c r="B440" s="215" t="s">
        <v>754</v>
      </c>
      <c r="C440" s="216">
        <f t="shared" si="161"/>
        <v>12</v>
      </c>
      <c r="D440" s="217">
        <v>3</v>
      </c>
      <c r="E440" s="217">
        <v>15</v>
      </c>
      <c r="F440" s="218">
        <v>23</v>
      </c>
      <c r="G440" s="219">
        <f t="shared" si="162"/>
        <v>0.916666666666667</v>
      </c>
      <c r="H440" s="219">
        <f t="shared" si="163"/>
        <v>7.66666666666667</v>
      </c>
      <c r="I440" s="219">
        <f t="shared" si="164"/>
        <v>1.53333333333333</v>
      </c>
      <c r="J440" s="231">
        <f t="shared" si="165"/>
        <v>7</v>
      </c>
      <c r="K440" s="43">
        <f t="shared" si="183"/>
        <v>53</v>
      </c>
      <c r="L440" s="43">
        <f t="shared" si="166"/>
        <v>7</v>
      </c>
      <c r="M440" s="228">
        <v>2050199</v>
      </c>
      <c r="N440" s="228" t="s">
        <v>755</v>
      </c>
      <c r="O440" s="233">
        <v>23</v>
      </c>
      <c r="P440">
        <f t="shared" si="167"/>
        <v>7</v>
      </c>
      <c r="Q440">
        <f t="shared" si="173"/>
        <v>0</v>
      </c>
      <c r="U440">
        <f t="shared" si="168"/>
        <v>0</v>
      </c>
      <c r="V440">
        <f t="shared" si="169"/>
        <v>0</v>
      </c>
      <c r="W440">
        <f t="shared" si="174"/>
        <v>0</v>
      </c>
      <c r="Y440">
        <f t="shared" si="170"/>
        <v>0</v>
      </c>
      <c r="AB440" s="228">
        <v>2060401</v>
      </c>
      <c r="AC440">
        <f t="shared" si="171"/>
        <v>0</v>
      </c>
      <c r="AD440">
        <f t="shared" si="172"/>
        <v>0</v>
      </c>
      <c r="AE440">
        <f t="shared" si="175"/>
        <v>0</v>
      </c>
      <c r="AG440" s="228">
        <v>2050102</v>
      </c>
      <c r="AH440" s="247" t="s">
        <v>197</v>
      </c>
      <c r="AI440" s="233">
        <v>0</v>
      </c>
      <c r="AJ440" s="248">
        <f t="shared" si="177"/>
        <v>0</v>
      </c>
      <c r="AK440" s="246">
        <f t="shared" si="178"/>
        <v>0</v>
      </c>
      <c r="AL440" s="240">
        <v>2050103</v>
      </c>
      <c r="AM440" s="240" t="s">
        <v>198</v>
      </c>
      <c r="AN440" s="249">
        <v>0</v>
      </c>
      <c r="AO440" s="249">
        <v>0</v>
      </c>
      <c r="AP440" s="256">
        <f t="shared" si="159"/>
        <v>0</v>
      </c>
      <c r="AQ440" s="257">
        <f t="shared" si="160"/>
        <v>0</v>
      </c>
      <c r="AR440">
        <f t="shared" si="176"/>
        <v>7</v>
      </c>
    </row>
    <row r="441" hidden="1" customHeight="1" spans="1:44">
      <c r="A441" s="220">
        <v>20502</v>
      </c>
      <c r="B441" s="220" t="s">
        <v>756</v>
      </c>
      <c r="C441" s="216">
        <f t="shared" si="161"/>
        <v>34451</v>
      </c>
      <c r="D441" s="224">
        <v>25082</v>
      </c>
      <c r="E441" s="217">
        <v>31237</v>
      </c>
      <c r="F441" s="218">
        <v>35715</v>
      </c>
      <c r="G441" s="219">
        <f t="shared" si="162"/>
        <v>0.0366897912977853</v>
      </c>
      <c r="H441" s="219">
        <f t="shared" si="163"/>
        <v>1.42392951120325</v>
      </c>
      <c r="I441" s="219">
        <f t="shared" si="164"/>
        <v>1.14335563594455</v>
      </c>
      <c r="J441" s="231">
        <f t="shared" si="165"/>
        <v>5</v>
      </c>
      <c r="K441" s="43">
        <f t="shared" si="183"/>
        <v>126485</v>
      </c>
      <c r="L441" s="43">
        <f t="shared" si="166"/>
        <v>5</v>
      </c>
      <c r="M441" s="228">
        <v>20502</v>
      </c>
      <c r="N441" s="229" t="s">
        <v>757</v>
      </c>
      <c r="O441" s="232">
        <f>SUM(O442:O449)</f>
        <v>35715</v>
      </c>
      <c r="P441">
        <f t="shared" si="167"/>
        <v>5</v>
      </c>
      <c r="Q441">
        <f t="shared" si="173"/>
        <v>205</v>
      </c>
      <c r="U441">
        <f t="shared" si="168"/>
        <v>0</v>
      </c>
      <c r="V441">
        <f t="shared" si="169"/>
        <v>0</v>
      </c>
      <c r="W441">
        <f t="shared" si="174"/>
        <v>0</v>
      </c>
      <c r="Y441">
        <f t="shared" si="170"/>
        <v>0</v>
      </c>
      <c r="AB441" s="228">
        <v>2060402</v>
      </c>
      <c r="AC441">
        <f t="shared" si="171"/>
        <v>256</v>
      </c>
      <c r="AD441">
        <f t="shared" si="172"/>
        <v>256</v>
      </c>
      <c r="AE441">
        <f t="shared" si="175"/>
        <v>0</v>
      </c>
      <c r="AG441" s="228">
        <v>2050103</v>
      </c>
      <c r="AH441" s="247" t="s">
        <v>199</v>
      </c>
      <c r="AI441" s="233">
        <v>0</v>
      </c>
      <c r="AJ441" s="248">
        <f t="shared" si="177"/>
        <v>0</v>
      </c>
      <c r="AK441" s="246">
        <f t="shared" si="178"/>
        <v>0</v>
      </c>
      <c r="AL441" s="240">
        <v>2050199</v>
      </c>
      <c r="AM441" s="241" t="s">
        <v>754</v>
      </c>
      <c r="AN441" s="242">
        <v>3</v>
      </c>
      <c r="AO441" s="242">
        <v>15</v>
      </c>
      <c r="AP441" s="256">
        <f t="shared" si="159"/>
        <v>12</v>
      </c>
      <c r="AQ441" s="257">
        <f t="shared" si="160"/>
        <v>4</v>
      </c>
      <c r="AR441">
        <f t="shared" si="176"/>
        <v>7</v>
      </c>
    </row>
    <row r="442" customHeight="1" spans="1:44">
      <c r="A442" s="215">
        <v>2050201</v>
      </c>
      <c r="B442" s="215" t="s">
        <v>758</v>
      </c>
      <c r="C442" s="216">
        <f t="shared" si="161"/>
        <v>1793</v>
      </c>
      <c r="D442" s="217">
        <v>869</v>
      </c>
      <c r="E442" s="217">
        <v>1681</v>
      </c>
      <c r="F442" s="218">
        <v>1782</v>
      </c>
      <c r="G442" s="219">
        <f t="shared" si="162"/>
        <v>-0.00613496932515334</v>
      </c>
      <c r="H442" s="219">
        <f t="shared" si="163"/>
        <v>2.0506329113924</v>
      </c>
      <c r="I442" s="219">
        <f t="shared" si="164"/>
        <v>1.06008328375967</v>
      </c>
      <c r="J442" s="231">
        <f t="shared" si="165"/>
        <v>7</v>
      </c>
      <c r="K442" s="43">
        <f t="shared" ref="K442:K450" si="184">SUM(C442:F442)</f>
        <v>6125</v>
      </c>
      <c r="L442" s="43">
        <f t="shared" si="166"/>
        <v>7</v>
      </c>
      <c r="M442" s="228">
        <v>2050201</v>
      </c>
      <c r="N442" s="228" t="s">
        <v>759</v>
      </c>
      <c r="O442" s="233">
        <v>1782</v>
      </c>
      <c r="P442">
        <f t="shared" si="167"/>
        <v>7</v>
      </c>
      <c r="Q442">
        <f t="shared" si="173"/>
        <v>0</v>
      </c>
      <c r="U442">
        <f t="shared" si="168"/>
        <v>0</v>
      </c>
      <c r="V442">
        <f t="shared" si="169"/>
        <v>0</v>
      </c>
      <c r="W442">
        <f t="shared" si="174"/>
        <v>0</v>
      </c>
      <c r="Y442">
        <f t="shared" si="170"/>
        <v>0</v>
      </c>
      <c r="AB442" s="228">
        <v>2060403</v>
      </c>
      <c r="AC442">
        <f t="shared" si="171"/>
        <v>0</v>
      </c>
      <c r="AD442">
        <f t="shared" si="172"/>
        <v>0</v>
      </c>
      <c r="AE442">
        <f t="shared" si="175"/>
        <v>0</v>
      </c>
      <c r="AG442" s="228">
        <v>2050199</v>
      </c>
      <c r="AH442" s="247" t="s">
        <v>755</v>
      </c>
      <c r="AI442" s="233">
        <v>12</v>
      </c>
      <c r="AJ442" s="248">
        <f t="shared" si="177"/>
        <v>12</v>
      </c>
      <c r="AK442" s="246">
        <f t="shared" si="178"/>
        <v>0</v>
      </c>
      <c r="AL442" s="240">
        <v>20502</v>
      </c>
      <c r="AM442" s="241" t="s">
        <v>756</v>
      </c>
      <c r="AN442" s="242">
        <v>25082</v>
      </c>
      <c r="AO442" s="242">
        <v>31237</v>
      </c>
      <c r="AP442" s="256">
        <f t="shared" si="159"/>
        <v>6155</v>
      </c>
      <c r="AQ442" s="257">
        <f t="shared" si="160"/>
        <v>0.245395104058688</v>
      </c>
      <c r="AR442">
        <f t="shared" si="176"/>
        <v>5</v>
      </c>
    </row>
    <row r="443" customHeight="1" spans="1:44">
      <c r="A443" s="220">
        <v>2050202</v>
      </c>
      <c r="B443" s="220" t="s">
        <v>760</v>
      </c>
      <c r="C443" s="216">
        <f t="shared" si="161"/>
        <v>19568</v>
      </c>
      <c r="D443" s="224">
        <v>14166</v>
      </c>
      <c r="E443" s="217">
        <v>16510</v>
      </c>
      <c r="F443" s="218">
        <v>18892</v>
      </c>
      <c r="G443" s="219">
        <f t="shared" si="162"/>
        <v>-0.0345461978740801</v>
      </c>
      <c r="H443" s="219">
        <f t="shared" si="163"/>
        <v>1.33361569956233</v>
      </c>
      <c r="I443" s="219">
        <f t="shared" si="164"/>
        <v>1.1442761962447</v>
      </c>
      <c r="J443" s="231">
        <f t="shared" si="165"/>
        <v>7</v>
      </c>
      <c r="K443" s="43">
        <f t="shared" si="184"/>
        <v>69136</v>
      </c>
      <c r="L443" s="43">
        <f t="shared" si="166"/>
        <v>7</v>
      </c>
      <c r="M443" s="228">
        <v>2050202</v>
      </c>
      <c r="N443" s="228" t="s">
        <v>761</v>
      </c>
      <c r="O443" s="233">
        <v>18892</v>
      </c>
      <c r="P443">
        <f t="shared" si="167"/>
        <v>7</v>
      </c>
      <c r="Q443">
        <f t="shared" si="173"/>
        <v>0</v>
      </c>
      <c r="U443">
        <f t="shared" si="168"/>
        <v>0</v>
      </c>
      <c r="V443">
        <f t="shared" si="169"/>
        <v>0</v>
      </c>
      <c r="W443">
        <f t="shared" si="174"/>
        <v>0</v>
      </c>
      <c r="Y443">
        <f t="shared" si="170"/>
        <v>0</v>
      </c>
      <c r="AB443" s="228">
        <v>2060404</v>
      </c>
      <c r="AC443">
        <f t="shared" si="171"/>
        <v>4</v>
      </c>
      <c r="AD443">
        <f t="shared" si="172"/>
        <v>4</v>
      </c>
      <c r="AE443">
        <f t="shared" si="175"/>
        <v>0</v>
      </c>
      <c r="AG443" s="228">
        <v>20502</v>
      </c>
      <c r="AH443" s="238" t="s">
        <v>757</v>
      </c>
      <c r="AI443" s="232">
        <f>SUM(AI444:AI451)</f>
        <v>34451</v>
      </c>
      <c r="AJ443" s="239">
        <f t="shared" si="177"/>
        <v>34451</v>
      </c>
      <c r="AK443" s="246">
        <f t="shared" si="178"/>
        <v>0</v>
      </c>
      <c r="AL443" s="240">
        <v>2050201</v>
      </c>
      <c r="AM443" s="241" t="s">
        <v>758</v>
      </c>
      <c r="AN443" s="242">
        <v>869</v>
      </c>
      <c r="AO443" s="242">
        <v>1681</v>
      </c>
      <c r="AP443" s="256">
        <f t="shared" si="159"/>
        <v>812</v>
      </c>
      <c r="AQ443" s="257">
        <f t="shared" si="160"/>
        <v>0.934407364787112</v>
      </c>
      <c r="AR443">
        <f t="shared" si="176"/>
        <v>7</v>
      </c>
    </row>
    <row r="444" customHeight="1" spans="1:44">
      <c r="A444" s="215">
        <v>2050203</v>
      </c>
      <c r="B444" s="215" t="s">
        <v>762</v>
      </c>
      <c r="C444" s="216">
        <f t="shared" si="161"/>
        <v>8783</v>
      </c>
      <c r="D444" s="217">
        <v>6104</v>
      </c>
      <c r="E444" s="217">
        <v>7705</v>
      </c>
      <c r="F444" s="218">
        <v>8217</v>
      </c>
      <c r="G444" s="219">
        <f t="shared" si="162"/>
        <v>-0.0644426733462371</v>
      </c>
      <c r="H444" s="219">
        <f t="shared" si="163"/>
        <v>1.34616644823067</v>
      </c>
      <c r="I444" s="219">
        <f t="shared" si="164"/>
        <v>1.0664503569111</v>
      </c>
      <c r="J444" s="231">
        <f t="shared" si="165"/>
        <v>7</v>
      </c>
      <c r="K444" s="43">
        <f t="shared" si="184"/>
        <v>30809</v>
      </c>
      <c r="L444" s="43">
        <f t="shared" si="166"/>
        <v>7</v>
      </c>
      <c r="M444" s="228">
        <v>2050203</v>
      </c>
      <c r="N444" s="228" t="s">
        <v>763</v>
      </c>
      <c r="O444" s="233">
        <v>8217</v>
      </c>
      <c r="P444">
        <f t="shared" si="167"/>
        <v>7</v>
      </c>
      <c r="Q444">
        <f t="shared" si="173"/>
        <v>0</v>
      </c>
      <c r="U444">
        <f t="shared" si="168"/>
        <v>0</v>
      </c>
      <c r="V444">
        <f t="shared" si="169"/>
        <v>0</v>
      </c>
      <c r="W444">
        <f t="shared" si="174"/>
        <v>0</v>
      </c>
      <c r="Y444">
        <f t="shared" si="170"/>
        <v>0</v>
      </c>
      <c r="AB444" s="228">
        <v>2060499</v>
      </c>
      <c r="AC444">
        <f t="shared" si="171"/>
        <v>3</v>
      </c>
      <c r="AD444">
        <f t="shared" si="172"/>
        <v>3</v>
      </c>
      <c r="AE444">
        <f t="shared" si="175"/>
        <v>0</v>
      </c>
      <c r="AG444" s="228">
        <v>2050201</v>
      </c>
      <c r="AH444" s="247" t="s">
        <v>759</v>
      </c>
      <c r="AI444" s="233">
        <v>1793</v>
      </c>
      <c r="AJ444" s="248">
        <f t="shared" si="177"/>
        <v>1793</v>
      </c>
      <c r="AK444" s="246">
        <f t="shared" si="178"/>
        <v>0</v>
      </c>
      <c r="AL444" s="240">
        <v>2050202</v>
      </c>
      <c r="AM444" s="241" t="s">
        <v>760</v>
      </c>
      <c r="AN444" s="242">
        <v>14166</v>
      </c>
      <c r="AO444" s="242">
        <v>16510</v>
      </c>
      <c r="AP444" s="256">
        <f t="shared" si="159"/>
        <v>2344</v>
      </c>
      <c r="AQ444" s="257">
        <f t="shared" si="160"/>
        <v>0.165466610193421</v>
      </c>
      <c r="AR444">
        <f t="shared" si="176"/>
        <v>7</v>
      </c>
    </row>
    <row r="445" customHeight="1" spans="1:44">
      <c r="A445" s="215">
        <v>2050204</v>
      </c>
      <c r="B445" s="215" t="s">
        <v>764</v>
      </c>
      <c r="C445" s="216">
        <f t="shared" si="161"/>
        <v>2535</v>
      </c>
      <c r="D445" s="217">
        <v>3332</v>
      </c>
      <c r="E445" s="217">
        <v>4789</v>
      </c>
      <c r="F445" s="218">
        <v>5400</v>
      </c>
      <c r="G445" s="219">
        <f t="shared" si="162"/>
        <v>1.1301775147929</v>
      </c>
      <c r="H445" s="219">
        <f t="shared" si="163"/>
        <v>1.62064825930372</v>
      </c>
      <c r="I445" s="219">
        <f t="shared" si="164"/>
        <v>1.12758404677386</v>
      </c>
      <c r="J445" s="231">
        <f t="shared" si="165"/>
        <v>7</v>
      </c>
      <c r="K445" s="43">
        <f t="shared" si="184"/>
        <v>16056</v>
      </c>
      <c r="L445" s="43">
        <f t="shared" si="166"/>
        <v>7</v>
      </c>
      <c r="M445" s="228">
        <v>2050204</v>
      </c>
      <c r="N445" s="228" t="s">
        <v>765</v>
      </c>
      <c r="O445" s="233">
        <v>5400</v>
      </c>
      <c r="P445">
        <f t="shared" si="167"/>
        <v>7</v>
      </c>
      <c r="Q445">
        <f t="shared" si="173"/>
        <v>0</v>
      </c>
      <c r="U445">
        <f t="shared" si="168"/>
        <v>0</v>
      </c>
      <c r="V445">
        <f t="shared" si="169"/>
        <v>0</v>
      </c>
      <c r="W445">
        <f t="shared" si="174"/>
        <v>0</v>
      </c>
      <c r="Y445">
        <f t="shared" si="170"/>
        <v>0</v>
      </c>
      <c r="AB445" s="228">
        <v>2060501</v>
      </c>
      <c r="AC445">
        <f t="shared" si="171"/>
        <v>0</v>
      </c>
      <c r="AD445">
        <f t="shared" si="172"/>
        <v>0</v>
      </c>
      <c r="AE445">
        <f t="shared" si="175"/>
        <v>0</v>
      </c>
      <c r="AG445" s="228">
        <v>2050202</v>
      </c>
      <c r="AH445" s="247" t="s">
        <v>761</v>
      </c>
      <c r="AI445" s="233">
        <v>19568</v>
      </c>
      <c r="AJ445" s="248">
        <f t="shared" si="177"/>
        <v>19568</v>
      </c>
      <c r="AK445" s="246">
        <f t="shared" si="178"/>
        <v>0</v>
      </c>
      <c r="AL445" s="240">
        <v>2050203</v>
      </c>
      <c r="AM445" s="241" t="s">
        <v>762</v>
      </c>
      <c r="AN445" s="242">
        <v>6104</v>
      </c>
      <c r="AO445" s="242">
        <v>7705</v>
      </c>
      <c r="AP445" s="256">
        <f t="shared" si="159"/>
        <v>1601</v>
      </c>
      <c r="AQ445" s="257">
        <f t="shared" si="160"/>
        <v>0.262287024901704</v>
      </c>
      <c r="AR445">
        <f t="shared" si="176"/>
        <v>7</v>
      </c>
    </row>
    <row r="446" customHeight="1" spans="1:44">
      <c r="A446" s="215">
        <v>2050205</v>
      </c>
      <c r="B446" s="215" t="s">
        <v>766</v>
      </c>
      <c r="C446" s="216">
        <f t="shared" si="161"/>
        <v>51</v>
      </c>
      <c r="D446" s="217">
        <v>23</v>
      </c>
      <c r="E446" s="217">
        <v>23</v>
      </c>
      <c r="F446" s="218">
        <v>39</v>
      </c>
      <c r="G446" s="219">
        <f t="shared" si="162"/>
        <v>-0.235294117647059</v>
      </c>
      <c r="H446" s="219">
        <f t="shared" si="163"/>
        <v>1.69565217391304</v>
      </c>
      <c r="I446" s="219">
        <f t="shared" si="164"/>
        <v>1.69565217391304</v>
      </c>
      <c r="J446" s="231">
        <f t="shared" si="165"/>
        <v>7</v>
      </c>
      <c r="K446" s="43">
        <f t="shared" si="184"/>
        <v>136</v>
      </c>
      <c r="L446" s="43">
        <f t="shared" si="166"/>
        <v>7</v>
      </c>
      <c r="M446" s="228">
        <v>2050205</v>
      </c>
      <c r="N446" s="228" t="s">
        <v>767</v>
      </c>
      <c r="O446" s="233">
        <v>39</v>
      </c>
      <c r="P446">
        <f t="shared" si="167"/>
        <v>7</v>
      </c>
      <c r="Q446">
        <f t="shared" si="173"/>
        <v>0</v>
      </c>
      <c r="U446">
        <f t="shared" si="168"/>
        <v>0</v>
      </c>
      <c r="V446">
        <f t="shared" si="169"/>
        <v>0</v>
      </c>
      <c r="W446">
        <f t="shared" si="174"/>
        <v>0</v>
      </c>
      <c r="Y446">
        <f t="shared" si="170"/>
        <v>0</v>
      </c>
      <c r="AB446" s="228">
        <v>2060502</v>
      </c>
      <c r="AC446">
        <f t="shared" si="171"/>
        <v>0</v>
      </c>
      <c r="AD446">
        <f t="shared" si="172"/>
        <v>0</v>
      </c>
      <c r="AE446">
        <f t="shared" si="175"/>
        <v>0</v>
      </c>
      <c r="AG446" s="228">
        <v>2050203</v>
      </c>
      <c r="AH446" s="247" t="s">
        <v>763</v>
      </c>
      <c r="AI446" s="233">
        <v>8783</v>
      </c>
      <c r="AJ446" s="248">
        <f t="shared" si="177"/>
        <v>8783</v>
      </c>
      <c r="AK446" s="246">
        <f t="shared" si="178"/>
        <v>0</v>
      </c>
      <c r="AL446" s="240">
        <v>2050204</v>
      </c>
      <c r="AM446" s="241" t="s">
        <v>764</v>
      </c>
      <c r="AN446" s="242">
        <v>3332</v>
      </c>
      <c r="AO446" s="242">
        <v>4789</v>
      </c>
      <c r="AP446" s="256">
        <f t="shared" si="159"/>
        <v>1457</v>
      </c>
      <c r="AQ446" s="257">
        <f t="shared" si="160"/>
        <v>0.437274909963986</v>
      </c>
      <c r="AR446">
        <f t="shared" si="176"/>
        <v>7</v>
      </c>
    </row>
    <row r="447" hidden="1" spans="1:44">
      <c r="A447" s="215">
        <v>2050206</v>
      </c>
      <c r="B447" s="215" t="s">
        <v>768</v>
      </c>
      <c r="C447" s="216">
        <f t="shared" si="161"/>
        <v>0</v>
      </c>
      <c r="D447" s="222">
        <v>0</v>
      </c>
      <c r="E447" s="222">
        <v>0</v>
      </c>
      <c r="F447" s="223">
        <v>0</v>
      </c>
      <c r="G447" s="219">
        <f t="shared" si="162"/>
        <v>0</v>
      </c>
      <c r="H447" s="219">
        <f t="shared" si="163"/>
        <v>0</v>
      </c>
      <c r="I447" s="219">
        <f t="shared" si="164"/>
        <v>0</v>
      </c>
      <c r="J447" s="231">
        <f t="shared" si="165"/>
        <v>7</v>
      </c>
      <c r="K447" s="43">
        <f t="shared" si="184"/>
        <v>0</v>
      </c>
      <c r="L447" s="43">
        <f t="shared" si="166"/>
        <v>7</v>
      </c>
      <c r="M447" s="228">
        <v>2050206</v>
      </c>
      <c r="N447" s="228" t="s">
        <v>769</v>
      </c>
      <c r="O447" s="233">
        <v>0</v>
      </c>
      <c r="P447">
        <f t="shared" si="167"/>
        <v>7</v>
      </c>
      <c r="Q447">
        <f t="shared" si="173"/>
        <v>0</v>
      </c>
      <c r="U447">
        <f t="shared" si="168"/>
        <v>0</v>
      </c>
      <c r="V447">
        <f t="shared" si="169"/>
        <v>0</v>
      </c>
      <c r="W447">
        <f t="shared" si="174"/>
        <v>0</v>
      </c>
      <c r="Y447">
        <f t="shared" si="170"/>
        <v>0</v>
      </c>
      <c r="AB447" s="228">
        <v>2060503</v>
      </c>
      <c r="AC447">
        <f t="shared" si="171"/>
        <v>0</v>
      </c>
      <c r="AD447">
        <f t="shared" si="172"/>
        <v>0</v>
      </c>
      <c r="AE447">
        <f t="shared" si="175"/>
        <v>0</v>
      </c>
      <c r="AG447" s="228">
        <v>2050204</v>
      </c>
      <c r="AH447" s="247" t="s">
        <v>765</v>
      </c>
      <c r="AI447" s="233">
        <v>2535</v>
      </c>
      <c r="AJ447" s="248">
        <f t="shared" si="177"/>
        <v>2535</v>
      </c>
      <c r="AK447" s="246">
        <f t="shared" si="178"/>
        <v>0</v>
      </c>
      <c r="AL447" s="240">
        <v>2050205</v>
      </c>
      <c r="AM447" s="241" t="s">
        <v>766</v>
      </c>
      <c r="AN447" s="242">
        <v>23</v>
      </c>
      <c r="AO447" s="242">
        <v>23</v>
      </c>
      <c r="AP447" s="256">
        <f t="shared" si="159"/>
        <v>0</v>
      </c>
      <c r="AQ447" s="257">
        <f t="shared" si="160"/>
        <v>0</v>
      </c>
      <c r="AR447">
        <f t="shared" si="176"/>
        <v>7</v>
      </c>
    </row>
    <row r="448" hidden="1" spans="1:44">
      <c r="A448" s="220">
        <v>2050207</v>
      </c>
      <c r="B448" s="220" t="s">
        <v>770</v>
      </c>
      <c r="C448" s="216">
        <f t="shared" si="161"/>
        <v>0</v>
      </c>
      <c r="D448" s="221">
        <v>0</v>
      </c>
      <c r="E448" s="222">
        <v>0</v>
      </c>
      <c r="F448" s="223">
        <v>0</v>
      </c>
      <c r="G448" s="219">
        <f t="shared" si="162"/>
        <v>0</v>
      </c>
      <c r="H448" s="219">
        <f t="shared" si="163"/>
        <v>0</v>
      </c>
      <c r="I448" s="219">
        <f t="shared" si="164"/>
        <v>0</v>
      </c>
      <c r="J448" s="231">
        <f t="shared" si="165"/>
        <v>7</v>
      </c>
      <c r="K448" s="43">
        <f t="shared" si="184"/>
        <v>0</v>
      </c>
      <c r="L448" s="43">
        <f t="shared" si="166"/>
        <v>7</v>
      </c>
      <c r="M448" s="228">
        <v>2050207</v>
      </c>
      <c r="N448" s="228" t="s">
        <v>771</v>
      </c>
      <c r="O448" s="233">
        <v>0</v>
      </c>
      <c r="P448">
        <f t="shared" si="167"/>
        <v>7</v>
      </c>
      <c r="Q448">
        <f t="shared" si="173"/>
        <v>0</v>
      </c>
      <c r="U448">
        <f t="shared" si="168"/>
        <v>0</v>
      </c>
      <c r="V448">
        <f t="shared" si="169"/>
        <v>0</v>
      </c>
      <c r="W448">
        <f t="shared" si="174"/>
        <v>0</v>
      </c>
      <c r="Y448">
        <f t="shared" si="170"/>
        <v>0</v>
      </c>
      <c r="AB448" s="228">
        <v>2060599</v>
      </c>
      <c r="AC448">
        <f t="shared" si="171"/>
        <v>38</v>
      </c>
      <c r="AD448">
        <f t="shared" si="172"/>
        <v>38</v>
      </c>
      <c r="AE448">
        <f t="shared" si="175"/>
        <v>0</v>
      </c>
      <c r="AG448" s="228">
        <v>2050205</v>
      </c>
      <c r="AH448" s="247" t="s">
        <v>767</v>
      </c>
      <c r="AI448" s="233">
        <v>51</v>
      </c>
      <c r="AJ448" s="248">
        <f t="shared" si="177"/>
        <v>51</v>
      </c>
      <c r="AK448" s="246">
        <f t="shared" si="178"/>
        <v>0</v>
      </c>
      <c r="AL448" s="240">
        <v>2050206</v>
      </c>
      <c r="AM448" s="240" t="s">
        <v>768</v>
      </c>
      <c r="AN448" s="249">
        <v>0</v>
      </c>
      <c r="AO448" s="249">
        <v>0</v>
      </c>
      <c r="AP448" s="256">
        <f t="shared" si="159"/>
        <v>0</v>
      </c>
      <c r="AQ448" s="257">
        <f t="shared" si="160"/>
        <v>0</v>
      </c>
      <c r="AR448">
        <f t="shared" si="176"/>
        <v>7</v>
      </c>
    </row>
    <row r="449" customHeight="1" spans="1:44">
      <c r="A449" s="220">
        <v>2050299</v>
      </c>
      <c r="B449" s="220" t="s">
        <v>772</v>
      </c>
      <c r="C449" s="216">
        <f t="shared" si="161"/>
        <v>1721</v>
      </c>
      <c r="D449" s="224">
        <v>588</v>
      </c>
      <c r="E449" s="217">
        <v>529</v>
      </c>
      <c r="F449" s="218">
        <v>1385</v>
      </c>
      <c r="G449" s="219">
        <f t="shared" si="162"/>
        <v>-0.195235328297501</v>
      </c>
      <c r="H449" s="219">
        <f t="shared" si="163"/>
        <v>2.35544217687075</v>
      </c>
      <c r="I449" s="219">
        <f t="shared" si="164"/>
        <v>2.61814744801512</v>
      </c>
      <c r="J449" s="231">
        <f t="shared" si="165"/>
        <v>7</v>
      </c>
      <c r="K449" s="43">
        <f t="shared" si="184"/>
        <v>4223</v>
      </c>
      <c r="L449" s="43">
        <f t="shared" si="166"/>
        <v>7</v>
      </c>
      <c r="M449" s="228">
        <v>2050299</v>
      </c>
      <c r="N449" s="228" t="s">
        <v>773</v>
      </c>
      <c r="O449" s="233">
        <v>1385</v>
      </c>
      <c r="P449">
        <f t="shared" si="167"/>
        <v>7</v>
      </c>
      <c r="Q449">
        <f t="shared" si="173"/>
        <v>0</v>
      </c>
      <c r="U449">
        <f t="shared" si="168"/>
        <v>0</v>
      </c>
      <c r="V449">
        <f t="shared" si="169"/>
        <v>0</v>
      </c>
      <c r="W449">
        <f t="shared" si="174"/>
        <v>0</v>
      </c>
      <c r="Y449">
        <f t="shared" si="170"/>
        <v>0</v>
      </c>
      <c r="AB449" s="228">
        <v>2060601</v>
      </c>
      <c r="AC449">
        <f t="shared" si="171"/>
        <v>0</v>
      </c>
      <c r="AD449">
        <f t="shared" si="172"/>
        <v>0</v>
      </c>
      <c r="AE449">
        <f t="shared" si="175"/>
        <v>0</v>
      </c>
      <c r="AG449" s="228">
        <v>2050206</v>
      </c>
      <c r="AH449" s="247" t="s">
        <v>769</v>
      </c>
      <c r="AI449" s="233">
        <v>0</v>
      </c>
      <c r="AJ449" s="248">
        <f t="shared" si="177"/>
        <v>0</v>
      </c>
      <c r="AK449" s="246">
        <f t="shared" si="178"/>
        <v>0</v>
      </c>
      <c r="AL449" s="240">
        <v>2050207</v>
      </c>
      <c r="AM449" s="240" t="s">
        <v>770</v>
      </c>
      <c r="AN449" s="249">
        <v>0</v>
      </c>
      <c r="AO449" s="249">
        <v>0</v>
      </c>
      <c r="AP449" s="256">
        <f t="shared" si="159"/>
        <v>0</v>
      </c>
      <c r="AQ449" s="257">
        <f t="shared" si="160"/>
        <v>0</v>
      </c>
      <c r="AR449">
        <f t="shared" si="176"/>
        <v>7</v>
      </c>
    </row>
    <row r="450" hidden="1" customHeight="1" spans="1:44">
      <c r="A450" s="220">
        <v>20503</v>
      </c>
      <c r="B450" s="220" t="s">
        <v>774</v>
      </c>
      <c r="C450" s="216">
        <f t="shared" si="161"/>
        <v>1173</v>
      </c>
      <c r="D450" s="224">
        <v>566</v>
      </c>
      <c r="E450" s="217">
        <v>762</v>
      </c>
      <c r="F450" s="218">
        <v>747</v>
      </c>
      <c r="G450" s="219">
        <f t="shared" si="162"/>
        <v>-0.363171355498721</v>
      </c>
      <c r="H450" s="219">
        <f t="shared" si="163"/>
        <v>1.31978798586572</v>
      </c>
      <c r="I450" s="219">
        <f t="shared" si="164"/>
        <v>0.980314960629921</v>
      </c>
      <c r="J450" s="231">
        <f t="shared" si="165"/>
        <v>5</v>
      </c>
      <c r="K450" s="43">
        <f t="shared" si="184"/>
        <v>3248</v>
      </c>
      <c r="L450" s="43">
        <f t="shared" si="166"/>
        <v>5</v>
      </c>
      <c r="M450" s="228">
        <v>20503</v>
      </c>
      <c r="N450" s="229" t="s">
        <v>775</v>
      </c>
      <c r="O450" s="232">
        <f>SUM(O451:O456)</f>
        <v>747</v>
      </c>
      <c r="P450">
        <f t="shared" si="167"/>
        <v>5</v>
      </c>
      <c r="Q450">
        <f t="shared" si="173"/>
        <v>205</v>
      </c>
      <c r="U450">
        <f t="shared" si="168"/>
        <v>0</v>
      </c>
      <c r="V450">
        <f t="shared" si="169"/>
        <v>0</v>
      </c>
      <c r="W450">
        <f t="shared" si="174"/>
        <v>0</v>
      </c>
      <c r="Y450">
        <f t="shared" si="170"/>
        <v>0</v>
      </c>
      <c r="AB450" s="228">
        <v>2060602</v>
      </c>
      <c r="AC450">
        <f t="shared" si="171"/>
        <v>0</v>
      </c>
      <c r="AD450">
        <f t="shared" si="172"/>
        <v>0</v>
      </c>
      <c r="AE450">
        <f t="shared" si="175"/>
        <v>0</v>
      </c>
      <c r="AG450" s="228">
        <v>2050207</v>
      </c>
      <c r="AH450" s="247" t="s">
        <v>771</v>
      </c>
      <c r="AI450" s="233">
        <v>0</v>
      </c>
      <c r="AJ450" s="248">
        <f t="shared" si="177"/>
        <v>0</v>
      </c>
      <c r="AK450" s="246">
        <f t="shared" si="178"/>
        <v>0</v>
      </c>
      <c r="AL450" s="240">
        <v>2050299</v>
      </c>
      <c r="AM450" s="241" t="s">
        <v>772</v>
      </c>
      <c r="AN450" s="242">
        <v>588</v>
      </c>
      <c r="AO450" s="242">
        <v>529</v>
      </c>
      <c r="AP450" s="256">
        <f t="shared" si="159"/>
        <v>-59</v>
      </c>
      <c r="AQ450" s="257">
        <f t="shared" si="160"/>
        <v>-0.100340136054422</v>
      </c>
      <c r="AR450">
        <f t="shared" si="176"/>
        <v>7</v>
      </c>
    </row>
    <row r="451" hidden="1" spans="1:44">
      <c r="A451" s="220">
        <v>2050301</v>
      </c>
      <c r="B451" s="220" t="s">
        <v>776</v>
      </c>
      <c r="C451" s="216">
        <f t="shared" si="161"/>
        <v>0</v>
      </c>
      <c r="D451" s="221">
        <v>0</v>
      </c>
      <c r="E451" s="222">
        <v>0</v>
      </c>
      <c r="F451" s="223">
        <v>0</v>
      </c>
      <c r="G451" s="219">
        <f t="shared" si="162"/>
        <v>0</v>
      </c>
      <c r="H451" s="219">
        <f t="shared" si="163"/>
        <v>0</v>
      </c>
      <c r="I451" s="219">
        <f t="shared" si="164"/>
        <v>0</v>
      </c>
      <c r="J451" s="231">
        <f t="shared" si="165"/>
        <v>7</v>
      </c>
      <c r="K451" s="43">
        <f t="shared" ref="K451:K456" si="185">SUM(C451:F451)</f>
        <v>0</v>
      </c>
      <c r="L451" s="43">
        <f t="shared" si="166"/>
        <v>7</v>
      </c>
      <c r="M451" s="228">
        <v>2050301</v>
      </c>
      <c r="N451" s="228" t="s">
        <v>777</v>
      </c>
      <c r="O451" s="233">
        <v>0</v>
      </c>
      <c r="P451">
        <f t="shared" si="167"/>
        <v>7</v>
      </c>
      <c r="Q451">
        <f t="shared" si="173"/>
        <v>0</v>
      </c>
      <c r="U451">
        <f t="shared" si="168"/>
        <v>0</v>
      </c>
      <c r="V451">
        <f t="shared" si="169"/>
        <v>0</v>
      </c>
      <c r="W451">
        <f t="shared" si="174"/>
        <v>0</v>
      </c>
      <c r="Y451">
        <f t="shared" si="170"/>
        <v>0</v>
      </c>
      <c r="AB451" s="228">
        <v>2060603</v>
      </c>
      <c r="AC451">
        <f t="shared" si="171"/>
        <v>0</v>
      </c>
      <c r="AD451">
        <f t="shared" si="172"/>
        <v>0</v>
      </c>
      <c r="AE451">
        <f t="shared" si="175"/>
        <v>0</v>
      </c>
      <c r="AG451" s="228">
        <v>2050299</v>
      </c>
      <c r="AH451" s="247" t="s">
        <v>773</v>
      </c>
      <c r="AI451" s="233">
        <v>1721</v>
      </c>
      <c r="AJ451" s="248">
        <f t="shared" si="177"/>
        <v>1721</v>
      </c>
      <c r="AK451" s="246">
        <f t="shared" si="178"/>
        <v>0</v>
      </c>
      <c r="AL451" s="240">
        <v>20503</v>
      </c>
      <c r="AM451" s="241" t="s">
        <v>774</v>
      </c>
      <c r="AN451" s="242">
        <v>566</v>
      </c>
      <c r="AO451" s="242">
        <v>762</v>
      </c>
      <c r="AP451" s="256">
        <f t="shared" si="159"/>
        <v>196</v>
      </c>
      <c r="AQ451" s="257">
        <f t="shared" si="160"/>
        <v>0.346289752650177</v>
      </c>
      <c r="AR451">
        <f t="shared" si="176"/>
        <v>5</v>
      </c>
    </row>
    <row r="452" customHeight="1" spans="1:44">
      <c r="A452" s="215">
        <v>2050302</v>
      </c>
      <c r="B452" s="215" t="s">
        <v>778</v>
      </c>
      <c r="C452" s="216">
        <f t="shared" si="161"/>
        <v>60</v>
      </c>
      <c r="D452" s="217">
        <v>20</v>
      </c>
      <c r="E452" s="217">
        <v>0</v>
      </c>
      <c r="F452" s="218">
        <v>0</v>
      </c>
      <c r="G452" s="219">
        <f t="shared" si="162"/>
        <v>0</v>
      </c>
      <c r="H452" s="219">
        <f t="shared" si="163"/>
        <v>0</v>
      </c>
      <c r="I452" s="219">
        <f t="shared" si="164"/>
        <v>0</v>
      </c>
      <c r="J452" s="231">
        <f t="shared" si="165"/>
        <v>7</v>
      </c>
      <c r="K452" s="43">
        <f t="shared" si="185"/>
        <v>80</v>
      </c>
      <c r="L452" s="43">
        <f t="shared" si="166"/>
        <v>7</v>
      </c>
      <c r="M452" s="228">
        <v>2050302</v>
      </c>
      <c r="N452" s="228" t="s">
        <v>779</v>
      </c>
      <c r="O452" s="233">
        <v>0</v>
      </c>
      <c r="P452">
        <f t="shared" si="167"/>
        <v>7</v>
      </c>
      <c r="Q452">
        <f t="shared" si="173"/>
        <v>0</v>
      </c>
      <c r="U452">
        <f t="shared" si="168"/>
        <v>0</v>
      </c>
      <c r="V452">
        <f t="shared" si="169"/>
        <v>0</v>
      </c>
      <c r="W452">
        <f t="shared" si="174"/>
        <v>0</v>
      </c>
      <c r="Y452">
        <f t="shared" si="170"/>
        <v>0</v>
      </c>
      <c r="AB452" s="228">
        <v>2060699</v>
      </c>
      <c r="AC452">
        <f t="shared" si="171"/>
        <v>2</v>
      </c>
      <c r="AD452">
        <f t="shared" si="172"/>
        <v>2</v>
      </c>
      <c r="AE452">
        <f t="shared" si="175"/>
        <v>0</v>
      </c>
      <c r="AG452" s="228">
        <v>20503</v>
      </c>
      <c r="AH452" s="238" t="s">
        <v>775</v>
      </c>
      <c r="AI452" s="232">
        <f>SUM(AI453:AI458)</f>
        <v>1173</v>
      </c>
      <c r="AJ452" s="239">
        <f t="shared" si="177"/>
        <v>1173</v>
      </c>
      <c r="AK452" s="246">
        <f t="shared" si="178"/>
        <v>0</v>
      </c>
      <c r="AL452" s="240">
        <v>2050301</v>
      </c>
      <c r="AM452" s="240" t="s">
        <v>776</v>
      </c>
      <c r="AN452" s="249">
        <v>0</v>
      </c>
      <c r="AO452" s="249">
        <v>0</v>
      </c>
      <c r="AP452" s="256">
        <f t="shared" si="159"/>
        <v>0</v>
      </c>
      <c r="AQ452" s="257">
        <f t="shared" si="160"/>
        <v>0</v>
      </c>
      <c r="AR452">
        <f t="shared" si="176"/>
        <v>7</v>
      </c>
    </row>
    <row r="453" hidden="1" spans="1:44">
      <c r="A453" s="220">
        <v>2050303</v>
      </c>
      <c r="B453" s="220" t="s">
        <v>780</v>
      </c>
      <c r="C453" s="216">
        <f t="shared" si="161"/>
        <v>0</v>
      </c>
      <c r="D453" s="221">
        <v>0</v>
      </c>
      <c r="E453" s="222">
        <v>0</v>
      </c>
      <c r="F453" s="223">
        <v>0</v>
      </c>
      <c r="G453" s="219">
        <f t="shared" si="162"/>
        <v>0</v>
      </c>
      <c r="H453" s="219">
        <f t="shared" si="163"/>
        <v>0</v>
      </c>
      <c r="I453" s="219">
        <f t="shared" si="164"/>
        <v>0</v>
      </c>
      <c r="J453" s="231">
        <f t="shared" si="165"/>
        <v>7</v>
      </c>
      <c r="K453" s="43">
        <f t="shared" si="185"/>
        <v>0</v>
      </c>
      <c r="L453" s="43">
        <f t="shared" si="166"/>
        <v>7</v>
      </c>
      <c r="M453" s="228">
        <v>2050303</v>
      </c>
      <c r="N453" s="228" t="s">
        <v>781</v>
      </c>
      <c r="O453" s="233">
        <v>0</v>
      </c>
      <c r="P453">
        <f t="shared" si="167"/>
        <v>7</v>
      </c>
      <c r="Q453">
        <f t="shared" si="173"/>
        <v>0</v>
      </c>
      <c r="U453">
        <f t="shared" si="168"/>
        <v>0</v>
      </c>
      <c r="V453">
        <f t="shared" si="169"/>
        <v>0</v>
      </c>
      <c r="W453">
        <f t="shared" si="174"/>
        <v>0</v>
      </c>
      <c r="Y453">
        <f t="shared" si="170"/>
        <v>0</v>
      </c>
      <c r="AB453" s="228">
        <v>2060701</v>
      </c>
      <c r="AC453">
        <f t="shared" si="171"/>
        <v>0</v>
      </c>
      <c r="AD453">
        <f t="shared" si="172"/>
        <v>0</v>
      </c>
      <c r="AE453">
        <f t="shared" si="175"/>
        <v>0</v>
      </c>
      <c r="AG453" s="228">
        <v>2050301</v>
      </c>
      <c r="AH453" s="247" t="s">
        <v>777</v>
      </c>
      <c r="AI453" s="233">
        <v>0</v>
      </c>
      <c r="AJ453" s="248">
        <f t="shared" si="177"/>
        <v>0</v>
      </c>
      <c r="AK453" s="246">
        <f t="shared" si="178"/>
        <v>0</v>
      </c>
      <c r="AL453" s="240">
        <v>2050302</v>
      </c>
      <c r="AM453" s="241" t="s">
        <v>778</v>
      </c>
      <c r="AN453" s="242">
        <v>20</v>
      </c>
      <c r="AO453" s="242">
        <v>0</v>
      </c>
      <c r="AP453" s="256">
        <f t="shared" si="159"/>
        <v>-20</v>
      </c>
      <c r="AQ453" s="257">
        <f t="shared" si="160"/>
        <v>-1</v>
      </c>
      <c r="AR453">
        <f t="shared" si="176"/>
        <v>7</v>
      </c>
    </row>
    <row r="454" customHeight="1" spans="1:44">
      <c r="A454" s="220">
        <v>2050304</v>
      </c>
      <c r="B454" s="220" t="s">
        <v>782</v>
      </c>
      <c r="C454" s="216">
        <f t="shared" si="161"/>
        <v>1067</v>
      </c>
      <c r="D454" s="224">
        <v>535</v>
      </c>
      <c r="E454" s="217">
        <v>762</v>
      </c>
      <c r="F454" s="218">
        <v>747</v>
      </c>
      <c r="G454" s="219">
        <f t="shared" si="162"/>
        <v>-0.299906279287723</v>
      </c>
      <c r="H454" s="219">
        <f t="shared" si="163"/>
        <v>1.39626168224299</v>
      </c>
      <c r="I454" s="219">
        <f t="shared" si="164"/>
        <v>0.980314960629921</v>
      </c>
      <c r="J454" s="231">
        <f t="shared" si="165"/>
        <v>7</v>
      </c>
      <c r="K454" s="43">
        <f t="shared" si="185"/>
        <v>3111</v>
      </c>
      <c r="L454" s="43">
        <f t="shared" si="166"/>
        <v>7</v>
      </c>
      <c r="M454" s="228">
        <v>2050304</v>
      </c>
      <c r="N454" s="228" t="s">
        <v>783</v>
      </c>
      <c r="O454" s="233">
        <v>747</v>
      </c>
      <c r="P454">
        <f t="shared" si="167"/>
        <v>7</v>
      </c>
      <c r="Q454">
        <f t="shared" si="173"/>
        <v>0</v>
      </c>
      <c r="U454">
        <f t="shared" si="168"/>
        <v>0</v>
      </c>
      <c r="V454">
        <f t="shared" si="169"/>
        <v>0</v>
      </c>
      <c r="W454">
        <f t="shared" si="174"/>
        <v>0</v>
      </c>
      <c r="Y454">
        <f t="shared" si="170"/>
        <v>0</v>
      </c>
      <c r="AB454" s="228">
        <v>2060702</v>
      </c>
      <c r="AC454">
        <f t="shared" si="171"/>
        <v>95</v>
      </c>
      <c r="AD454">
        <f t="shared" si="172"/>
        <v>95</v>
      </c>
      <c r="AE454">
        <f t="shared" si="175"/>
        <v>0</v>
      </c>
      <c r="AG454" s="228">
        <v>2050302</v>
      </c>
      <c r="AH454" s="247" t="s">
        <v>779</v>
      </c>
      <c r="AI454" s="233">
        <v>60</v>
      </c>
      <c r="AJ454" s="248">
        <f t="shared" si="177"/>
        <v>60</v>
      </c>
      <c r="AK454" s="246">
        <f t="shared" si="178"/>
        <v>0</v>
      </c>
      <c r="AL454" s="240">
        <v>2050303</v>
      </c>
      <c r="AM454" s="240" t="s">
        <v>780</v>
      </c>
      <c r="AN454" s="249">
        <v>0</v>
      </c>
      <c r="AO454" s="249">
        <v>0</v>
      </c>
      <c r="AP454" s="256">
        <f t="shared" ref="AP454:AP517" si="186">AO454-AN454</f>
        <v>0</v>
      </c>
      <c r="AQ454" s="257">
        <f t="shared" ref="AQ454:AQ517" si="187">IF(AN454&lt;&gt;0,AP454/AN454,)</f>
        <v>0</v>
      </c>
      <c r="AR454">
        <f t="shared" si="176"/>
        <v>7</v>
      </c>
    </row>
    <row r="455" customHeight="1" spans="1:44">
      <c r="A455" s="220">
        <v>2050305</v>
      </c>
      <c r="B455" s="220" t="s">
        <v>784</v>
      </c>
      <c r="C455" s="216">
        <f t="shared" ref="C455:C518" si="188">SUMIF(AG:AG,A455,AI:AI)</f>
        <v>24</v>
      </c>
      <c r="D455" s="224">
        <v>4</v>
      </c>
      <c r="E455" s="217">
        <v>0</v>
      </c>
      <c r="F455" s="218">
        <v>0</v>
      </c>
      <c r="G455" s="219">
        <f t="shared" ref="G455:G518" si="189">IF(F455&lt;&gt;0,F455/C455-1,)</f>
        <v>0</v>
      </c>
      <c r="H455" s="219">
        <f t="shared" ref="H455:H518" si="190">IF(F455&lt;&gt;0,F455/D455,)</f>
        <v>0</v>
      </c>
      <c r="I455" s="219">
        <f t="shared" ref="I455:I518" si="191">IF(F455&lt;&gt;0,F455/E455,)</f>
        <v>0</v>
      </c>
      <c r="J455" s="231">
        <f t="shared" ref="J455:J518" si="192">LEN(A455)</f>
        <v>7</v>
      </c>
      <c r="K455" s="43">
        <f t="shared" si="185"/>
        <v>28</v>
      </c>
      <c r="L455" s="43">
        <f t="shared" ref="L455:L518" si="193">LEN(A455)</f>
        <v>7</v>
      </c>
      <c r="M455" s="228">
        <v>2050305</v>
      </c>
      <c r="N455" s="228" t="s">
        <v>785</v>
      </c>
      <c r="O455" s="233">
        <v>0</v>
      </c>
      <c r="P455">
        <f t="shared" ref="P455:P518" si="194">LEN(M455)</f>
        <v>7</v>
      </c>
      <c r="Q455">
        <f t="shared" si="173"/>
        <v>0</v>
      </c>
      <c r="U455">
        <f t="shared" ref="U455:U518" si="195">SUMIF(A:A,T455,F:F)</f>
        <v>0</v>
      </c>
      <c r="V455">
        <f t="shared" ref="V455:V518" si="196">SUMIF(M:M,T455,O:O)</f>
        <v>0</v>
      </c>
      <c r="W455">
        <f t="shared" si="174"/>
        <v>0</v>
      </c>
      <c r="Y455">
        <f t="shared" ref="Y455:Y518" si="197">SUMIF(A:A,X455,F:F)</f>
        <v>0</v>
      </c>
      <c r="AB455" s="228">
        <v>2060703</v>
      </c>
      <c r="AC455">
        <f t="shared" ref="AC455:AC518" si="198">SUMIF(A:A,AB455,F:F)</f>
        <v>0</v>
      </c>
      <c r="AD455">
        <f t="shared" ref="AD455:AD518" si="199">SUMIF(M:M,AB455,O:O)</f>
        <v>0</v>
      </c>
      <c r="AE455">
        <f t="shared" si="175"/>
        <v>0</v>
      </c>
      <c r="AG455" s="228">
        <v>2050303</v>
      </c>
      <c r="AH455" s="247" t="s">
        <v>781</v>
      </c>
      <c r="AI455" s="233">
        <v>0</v>
      </c>
      <c r="AJ455" s="248">
        <f t="shared" si="177"/>
        <v>0</v>
      </c>
      <c r="AK455" s="246">
        <f t="shared" si="178"/>
        <v>0</v>
      </c>
      <c r="AL455" s="240">
        <v>2050304</v>
      </c>
      <c r="AM455" s="241" t="s">
        <v>782</v>
      </c>
      <c r="AN455" s="242">
        <v>535</v>
      </c>
      <c r="AO455" s="242">
        <v>762</v>
      </c>
      <c r="AP455" s="256">
        <f t="shared" si="186"/>
        <v>227</v>
      </c>
      <c r="AQ455" s="257">
        <f t="shared" si="187"/>
        <v>0.424299065420561</v>
      </c>
      <c r="AR455">
        <f t="shared" si="176"/>
        <v>7</v>
      </c>
    </row>
    <row r="456" customHeight="1" spans="1:44">
      <c r="A456" s="220">
        <v>2050399</v>
      </c>
      <c r="B456" s="220" t="s">
        <v>786</v>
      </c>
      <c r="C456" s="216">
        <f t="shared" si="188"/>
        <v>22</v>
      </c>
      <c r="D456" s="224">
        <v>7</v>
      </c>
      <c r="E456" s="217">
        <v>0</v>
      </c>
      <c r="F456" s="218">
        <v>0</v>
      </c>
      <c r="G456" s="219">
        <f t="shared" si="189"/>
        <v>0</v>
      </c>
      <c r="H456" s="219">
        <f t="shared" si="190"/>
        <v>0</v>
      </c>
      <c r="I456" s="219">
        <f t="shared" si="191"/>
        <v>0</v>
      </c>
      <c r="J456" s="231">
        <f t="shared" si="192"/>
        <v>7</v>
      </c>
      <c r="K456" s="43">
        <f t="shared" si="185"/>
        <v>29</v>
      </c>
      <c r="L456" s="43">
        <f t="shared" si="193"/>
        <v>7</v>
      </c>
      <c r="M456" s="228">
        <v>2050399</v>
      </c>
      <c r="N456" s="228" t="s">
        <v>787</v>
      </c>
      <c r="O456" s="233">
        <v>0</v>
      </c>
      <c r="P456">
        <f t="shared" si="194"/>
        <v>7</v>
      </c>
      <c r="Q456">
        <f t="shared" ref="Q456:Q519" si="200">IF(LEN(A456)=5,--LEFT(A456,3),)</f>
        <v>0</v>
      </c>
      <c r="U456">
        <f t="shared" si="195"/>
        <v>0</v>
      </c>
      <c r="V456">
        <f t="shared" si="196"/>
        <v>0</v>
      </c>
      <c r="W456">
        <f t="shared" ref="W456:W519" si="201">U456-V456</f>
        <v>0</v>
      </c>
      <c r="Y456">
        <f t="shared" si="197"/>
        <v>0</v>
      </c>
      <c r="AB456" s="228">
        <v>2060704</v>
      </c>
      <c r="AC456">
        <f t="shared" si="198"/>
        <v>0</v>
      </c>
      <c r="AD456">
        <f t="shared" si="199"/>
        <v>0</v>
      </c>
      <c r="AE456">
        <f t="shared" ref="AE456:AE519" si="202">AC456-AD456</f>
        <v>0</v>
      </c>
      <c r="AG456" s="228">
        <v>2050304</v>
      </c>
      <c r="AH456" s="247" t="s">
        <v>783</v>
      </c>
      <c r="AI456" s="233">
        <v>1067</v>
      </c>
      <c r="AJ456" s="248">
        <f t="shared" si="177"/>
        <v>1067</v>
      </c>
      <c r="AK456" s="246">
        <f t="shared" si="178"/>
        <v>0</v>
      </c>
      <c r="AL456" s="240">
        <v>2050305</v>
      </c>
      <c r="AM456" s="241" t="s">
        <v>784</v>
      </c>
      <c r="AN456" s="242">
        <v>4</v>
      </c>
      <c r="AO456" s="242">
        <v>0</v>
      </c>
      <c r="AP456" s="256">
        <f t="shared" si="186"/>
        <v>-4</v>
      </c>
      <c r="AQ456" s="257">
        <f t="shared" si="187"/>
        <v>-1</v>
      </c>
      <c r="AR456">
        <f t="shared" ref="AR456:AR519" si="203">LEN(AL456)</f>
        <v>7</v>
      </c>
    </row>
    <row r="457" hidden="1" customHeight="1" spans="1:44">
      <c r="A457" s="220">
        <v>20504</v>
      </c>
      <c r="B457" s="220" t="s">
        <v>788</v>
      </c>
      <c r="C457" s="216">
        <f t="shared" si="188"/>
        <v>6</v>
      </c>
      <c r="D457" s="224">
        <v>0</v>
      </c>
      <c r="E457" s="217">
        <v>0</v>
      </c>
      <c r="F457" s="218">
        <v>0</v>
      </c>
      <c r="G457" s="219">
        <f t="shared" si="189"/>
        <v>0</v>
      </c>
      <c r="H457" s="219">
        <f t="shared" si="190"/>
        <v>0</v>
      </c>
      <c r="I457" s="219">
        <f t="shared" si="191"/>
        <v>0</v>
      </c>
      <c r="J457" s="231">
        <f t="shared" si="192"/>
        <v>5</v>
      </c>
      <c r="K457" s="43">
        <f t="shared" ref="K457:K481" si="204">SUM(C457:F457)</f>
        <v>6</v>
      </c>
      <c r="L457" s="43">
        <f t="shared" si="193"/>
        <v>5</v>
      </c>
      <c r="M457" s="228">
        <v>20504</v>
      </c>
      <c r="N457" s="229" t="s">
        <v>789</v>
      </c>
      <c r="O457" s="232">
        <f>SUM(O458:O462)</f>
        <v>0</v>
      </c>
      <c r="P457">
        <f t="shared" si="194"/>
        <v>5</v>
      </c>
      <c r="Q457">
        <f t="shared" si="200"/>
        <v>205</v>
      </c>
      <c r="U457">
        <f t="shared" si="195"/>
        <v>0</v>
      </c>
      <c r="V457">
        <f t="shared" si="196"/>
        <v>0</v>
      </c>
      <c r="W457">
        <f t="shared" si="201"/>
        <v>0</v>
      </c>
      <c r="Y457">
        <f t="shared" si="197"/>
        <v>0</v>
      </c>
      <c r="AB457" s="228">
        <v>2060705</v>
      </c>
      <c r="AC457">
        <f t="shared" si="198"/>
        <v>0</v>
      </c>
      <c r="AD457">
        <f t="shared" si="199"/>
        <v>0</v>
      </c>
      <c r="AE457">
        <f t="shared" si="202"/>
        <v>0</v>
      </c>
      <c r="AG457" s="228">
        <v>2050305</v>
      </c>
      <c r="AH457" s="247" t="s">
        <v>785</v>
      </c>
      <c r="AI457" s="233">
        <v>24</v>
      </c>
      <c r="AJ457" s="248">
        <f t="shared" ref="AJ457:AJ520" si="205">SUMIF(A:A,AG457,C:C)</f>
        <v>24</v>
      </c>
      <c r="AK457" s="246">
        <f t="shared" ref="AK457:AK520" si="206">AI457-AJ457</f>
        <v>0</v>
      </c>
      <c r="AL457" s="240">
        <v>2050399</v>
      </c>
      <c r="AM457" s="241" t="s">
        <v>786</v>
      </c>
      <c r="AN457" s="242">
        <v>7</v>
      </c>
      <c r="AO457" s="242">
        <v>0</v>
      </c>
      <c r="AP457" s="256">
        <f t="shared" si="186"/>
        <v>-7</v>
      </c>
      <c r="AQ457" s="257">
        <f t="shared" si="187"/>
        <v>-1</v>
      </c>
      <c r="AR457">
        <f t="shared" si="203"/>
        <v>7</v>
      </c>
    </row>
    <row r="458" hidden="1" spans="1:44">
      <c r="A458" s="220">
        <v>2050401</v>
      </c>
      <c r="B458" s="220" t="s">
        <v>790</v>
      </c>
      <c r="C458" s="216">
        <f t="shared" si="188"/>
        <v>0</v>
      </c>
      <c r="D458" s="221">
        <v>0</v>
      </c>
      <c r="E458" s="222">
        <v>0</v>
      </c>
      <c r="F458" s="223">
        <v>0</v>
      </c>
      <c r="G458" s="219">
        <f t="shared" si="189"/>
        <v>0</v>
      </c>
      <c r="H458" s="219">
        <f t="shared" si="190"/>
        <v>0</v>
      </c>
      <c r="I458" s="219">
        <f t="shared" si="191"/>
        <v>0</v>
      </c>
      <c r="J458" s="231">
        <f t="shared" si="192"/>
        <v>7</v>
      </c>
      <c r="K458" s="43">
        <f t="shared" si="204"/>
        <v>0</v>
      </c>
      <c r="L458" s="43">
        <f t="shared" si="193"/>
        <v>7</v>
      </c>
      <c r="M458" s="228">
        <v>2050401</v>
      </c>
      <c r="N458" s="228" t="s">
        <v>791</v>
      </c>
      <c r="O458" s="233">
        <v>0</v>
      </c>
      <c r="P458">
        <f t="shared" si="194"/>
        <v>7</v>
      </c>
      <c r="Q458">
        <f t="shared" si="200"/>
        <v>0</v>
      </c>
      <c r="U458">
        <f t="shared" si="195"/>
        <v>0</v>
      </c>
      <c r="V458">
        <f t="shared" si="196"/>
        <v>0</v>
      </c>
      <c r="W458">
        <f t="shared" si="201"/>
        <v>0</v>
      </c>
      <c r="Y458">
        <f t="shared" si="197"/>
        <v>0</v>
      </c>
      <c r="AB458" s="228">
        <v>2060799</v>
      </c>
      <c r="AC458">
        <f t="shared" si="198"/>
        <v>31</v>
      </c>
      <c r="AD458">
        <f t="shared" si="199"/>
        <v>31</v>
      </c>
      <c r="AE458">
        <f t="shared" si="202"/>
        <v>0</v>
      </c>
      <c r="AG458" s="228">
        <v>2050399</v>
      </c>
      <c r="AH458" s="247" t="s">
        <v>787</v>
      </c>
      <c r="AI458" s="233">
        <v>22</v>
      </c>
      <c r="AJ458" s="248">
        <f t="shared" si="205"/>
        <v>22</v>
      </c>
      <c r="AK458" s="246">
        <f t="shared" si="206"/>
        <v>0</v>
      </c>
      <c r="AL458" s="240">
        <v>20504</v>
      </c>
      <c r="AM458" s="240" t="s">
        <v>788</v>
      </c>
      <c r="AN458" s="249">
        <v>0</v>
      </c>
      <c r="AO458" s="249">
        <v>0</v>
      </c>
      <c r="AP458" s="256">
        <f t="shared" si="186"/>
        <v>0</v>
      </c>
      <c r="AQ458" s="257">
        <f t="shared" si="187"/>
        <v>0</v>
      </c>
      <c r="AR458">
        <f t="shared" si="203"/>
        <v>5</v>
      </c>
    </row>
    <row r="459" hidden="1" spans="1:44">
      <c r="A459" s="220">
        <v>2050402</v>
      </c>
      <c r="B459" s="220" t="s">
        <v>792</v>
      </c>
      <c r="C459" s="216">
        <f t="shared" si="188"/>
        <v>0</v>
      </c>
      <c r="D459" s="221">
        <v>0</v>
      </c>
      <c r="E459" s="222">
        <v>0</v>
      </c>
      <c r="F459" s="223">
        <v>0</v>
      </c>
      <c r="G459" s="219">
        <f t="shared" si="189"/>
        <v>0</v>
      </c>
      <c r="H459" s="219">
        <f t="shared" si="190"/>
        <v>0</v>
      </c>
      <c r="I459" s="219">
        <f t="shared" si="191"/>
        <v>0</v>
      </c>
      <c r="J459" s="231">
        <f t="shared" si="192"/>
        <v>7</v>
      </c>
      <c r="K459" s="43">
        <f t="shared" si="204"/>
        <v>0</v>
      </c>
      <c r="L459" s="43">
        <f t="shared" si="193"/>
        <v>7</v>
      </c>
      <c r="M459" s="228">
        <v>2050402</v>
      </c>
      <c r="N459" s="228" t="s">
        <v>793</v>
      </c>
      <c r="O459" s="233">
        <v>0</v>
      </c>
      <c r="P459">
        <f t="shared" si="194"/>
        <v>7</v>
      </c>
      <c r="Q459">
        <f t="shared" si="200"/>
        <v>0</v>
      </c>
      <c r="U459">
        <f t="shared" si="195"/>
        <v>0</v>
      </c>
      <c r="V459">
        <f t="shared" si="196"/>
        <v>0</v>
      </c>
      <c r="W459">
        <f t="shared" si="201"/>
        <v>0</v>
      </c>
      <c r="Y459">
        <f t="shared" si="197"/>
        <v>0</v>
      </c>
      <c r="AB459" s="228">
        <v>2060801</v>
      </c>
      <c r="AC459">
        <f t="shared" si="198"/>
        <v>0</v>
      </c>
      <c r="AD459">
        <f t="shared" si="199"/>
        <v>0</v>
      </c>
      <c r="AE459">
        <f t="shared" si="202"/>
        <v>0</v>
      </c>
      <c r="AG459" s="228">
        <v>20504</v>
      </c>
      <c r="AH459" s="238" t="s">
        <v>789</v>
      </c>
      <c r="AI459" s="232">
        <f>SUM(AI460:AI464)</f>
        <v>6</v>
      </c>
      <c r="AJ459" s="239">
        <f t="shared" si="205"/>
        <v>6</v>
      </c>
      <c r="AK459" s="246">
        <f t="shared" si="206"/>
        <v>0</v>
      </c>
      <c r="AL459" s="240">
        <v>2050401</v>
      </c>
      <c r="AM459" s="240" t="s">
        <v>790</v>
      </c>
      <c r="AN459" s="249">
        <v>0</v>
      </c>
      <c r="AO459" s="249">
        <v>0</v>
      </c>
      <c r="AP459" s="256">
        <f t="shared" si="186"/>
        <v>0</v>
      </c>
      <c r="AQ459" s="257">
        <f t="shared" si="187"/>
        <v>0</v>
      </c>
      <c r="AR459">
        <f t="shared" si="203"/>
        <v>7</v>
      </c>
    </row>
    <row r="460" hidden="1" spans="1:44">
      <c r="A460" s="220">
        <v>2050403</v>
      </c>
      <c r="B460" s="220" t="s">
        <v>794</v>
      </c>
      <c r="C460" s="216">
        <f t="shared" si="188"/>
        <v>0</v>
      </c>
      <c r="D460" s="221">
        <v>0</v>
      </c>
      <c r="E460" s="222">
        <v>0</v>
      </c>
      <c r="F460" s="223">
        <v>0</v>
      </c>
      <c r="G460" s="219">
        <f t="shared" si="189"/>
        <v>0</v>
      </c>
      <c r="H460" s="219">
        <f t="shared" si="190"/>
        <v>0</v>
      </c>
      <c r="I460" s="219">
        <f t="shared" si="191"/>
        <v>0</v>
      </c>
      <c r="J460" s="231">
        <f t="shared" si="192"/>
        <v>7</v>
      </c>
      <c r="K460" s="43">
        <f t="shared" si="204"/>
        <v>0</v>
      </c>
      <c r="L460" s="43">
        <f t="shared" si="193"/>
        <v>7</v>
      </c>
      <c r="M460" s="228">
        <v>2050403</v>
      </c>
      <c r="N460" s="228" t="s">
        <v>795</v>
      </c>
      <c r="O460" s="233">
        <v>0</v>
      </c>
      <c r="P460">
        <f t="shared" si="194"/>
        <v>7</v>
      </c>
      <c r="Q460">
        <f t="shared" si="200"/>
        <v>0</v>
      </c>
      <c r="U460">
        <f t="shared" si="195"/>
        <v>0</v>
      </c>
      <c r="V460">
        <f t="shared" si="196"/>
        <v>0</v>
      </c>
      <c r="W460">
        <f t="shared" si="201"/>
        <v>0</v>
      </c>
      <c r="Y460">
        <f t="shared" si="197"/>
        <v>0</v>
      </c>
      <c r="AB460" s="228">
        <v>2060802</v>
      </c>
      <c r="AC460">
        <f t="shared" si="198"/>
        <v>0</v>
      </c>
      <c r="AD460">
        <f t="shared" si="199"/>
        <v>0</v>
      </c>
      <c r="AE460">
        <f t="shared" si="202"/>
        <v>0</v>
      </c>
      <c r="AG460" s="228">
        <v>2050401</v>
      </c>
      <c r="AH460" s="247" t="s">
        <v>791</v>
      </c>
      <c r="AI460" s="233">
        <v>0</v>
      </c>
      <c r="AJ460" s="248">
        <f t="shared" si="205"/>
        <v>0</v>
      </c>
      <c r="AK460" s="246">
        <f t="shared" si="206"/>
        <v>0</v>
      </c>
      <c r="AL460" s="240">
        <v>2050402</v>
      </c>
      <c r="AM460" s="240" t="s">
        <v>792</v>
      </c>
      <c r="AN460" s="249">
        <v>0</v>
      </c>
      <c r="AO460" s="249">
        <v>0</v>
      </c>
      <c r="AP460" s="256">
        <f t="shared" si="186"/>
        <v>0</v>
      </c>
      <c r="AQ460" s="257">
        <f t="shared" si="187"/>
        <v>0</v>
      </c>
      <c r="AR460">
        <f t="shared" si="203"/>
        <v>7</v>
      </c>
    </row>
    <row r="461" hidden="1" spans="1:44">
      <c r="A461" s="215">
        <v>2050404</v>
      </c>
      <c r="B461" s="215" t="s">
        <v>796</v>
      </c>
      <c r="C461" s="216">
        <f t="shared" si="188"/>
        <v>0</v>
      </c>
      <c r="D461" s="222">
        <v>0</v>
      </c>
      <c r="E461" s="222">
        <v>0</v>
      </c>
      <c r="F461" s="223">
        <v>0</v>
      </c>
      <c r="G461" s="219">
        <f t="shared" si="189"/>
        <v>0</v>
      </c>
      <c r="H461" s="219">
        <f t="shared" si="190"/>
        <v>0</v>
      </c>
      <c r="I461" s="219">
        <f t="shared" si="191"/>
        <v>0</v>
      </c>
      <c r="J461" s="231">
        <f t="shared" si="192"/>
        <v>7</v>
      </c>
      <c r="K461" s="43">
        <f t="shared" si="204"/>
        <v>0</v>
      </c>
      <c r="L461" s="43">
        <f t="shared" si="193"/>
        <v>7</v>
      </c>
      <c r="M461" s="228">
        <v>2050404</v>
      </c>
      <c r="N461" s="228" t="s">
        <v>797</v>
      </c>
      <c r="O461" s="233">
        <v>0</v>
      </c>
      <c r="P461">
        <f t="shared" si="194"/>
        <v>7</v>
      </c>
      <c r="Q461">
        <f t="shared" si="200"/>
        <v>0</v>
      </c>
      <c r="U461">
        <f t="shared" si="195"/>
        <v>0</v>
      </c>
      <c r="V461">
        <f t="shared" si="196"/>
        <v>0</v>
      </c>
      <c r="W461">
        <f t="shared" si="201"/>
        <v>0</v>
      </c>
      <c r="Y461">
        <f t="shared" si="197"/>
        <v>0</v>
      </c>
      <c r="AB461" s="228">
        <v>2060899</v>
      </c>
      <c r="AC461">
        <f t="shared" si="198"/>
        <v>14</v>
      </c>
      <c r="AD461">
        <f t="shared" si="199"/>
        <v>14</v>
      </c>
      <c r="AE461">
        <f t="shared" si="202"/>
        <v>0</v>
      </c>
      <c r="AG461" s="228">
        <v>2050402</v>
      </c>
      <c r="AH461" s="247" t="s">
        <v>793</v>
      </c>
      <c r="AI461" s="233">
        <v>0</v>
      </c>
      <c r="AJ461" s="248">
        <f t="shared" si="205"/>
        <v>0</v>
      </c>
      <c r="AK461" s="246">
        <f t="shared" si="206"/>
        <v>0</v>
      </c>
      <c r="AL461" s="240">
        <v>2050403</v>
      </c>
      <c r="AM461" s="240" t="s">
        <v>794</v>
      </c>
      <c r="AN461" s="249">
        <v>0</v>
      </c>
      <c r="AO461" s="249">
        <v>0</v>
      </c>
      <c r="AP461" s="256">
        <f t="shared" si="186"/>
        <v>0</v>
      </c>
      <c r="AQ461" s="257">
        <f t="shared" si="187"/>
        <v>0</v>
      </c>
      <c r="AR461">
        <f t="shared" si="203"/>
        <v>7</v>
      </c>
    </row>
    <row r="462" customHeight="1" spans="1:44">
      <c r="A462" s="215">
        <v>2050499</v>
      </c>
      <c r="B462" s="215" t="s">
        <v>798</v>
      </c>
      <c r="C462" s="216">
        <f t="shared" si="188"/>
        <v>6</v>
      </c>
      <c r="D462" s="217">
        <v>0</v>
      </c>
      <c r="E462" s="217">
        <v>0</v>
      </c>
      <c r="F462" s="218">
        <v>0</v>
      </c>
      <c r="G462" s="219">
        <f t="shared" si="189"/>
        <v>0</v>
      </c>
      <c r="H462" s="219">
        <f t="shared" si="190"/>
        <v>0</v>
      </c>
      <c r="I462" s="219">
        <f t="shared" si="191"/>
        <v>0</v>
      </c>
      <c r="J462" s="231">
        <f t="shared" si="192"/>
        <v>7</v>
      </c>
      <c r="K462" s="43">
        <f t="shared" si="204"/>
        <v>6</v>
      </c>
      <c r="L462" s="43">
        <f t="shared" si="193"/>
        <v>7</v>
      </c>
      <c r="M462" s="228">
        <v>2050499</v>
      </c>
      <c r="N462" s="228" t="s">
        <v>799</v>
      </c>
      <c r="O462" s="233">
        <v>0</v>
      </c>
      <c r="P462">
        <f t="shared" si="194"/>
        <v>7</v>
      </c>
      <c r="Q462">
        <f t="shared" si="200"/>
        <v>0</v>
      </c>
      <c r="U462">
        <f t="shared" si="195"/>
        <v>0</v>
      </c>
      <c r="V462">
        <f t="shared" si="196"/>
        <v>0</v>
      </c>
      <c r="W462">
        <f t="shared" si="201"/>
        <v>0</v>
      </c>
      <c r="Y462">
        <f t="shared" si="197"/>
        <v>0</v>
      </c>
      <c r="AB462" s="228">
        <v>2060901</v>
      </c>
      <c r="AC462">
        <f t="shared" si="198"/>
        <v>0</v>
      </c>
      <c r="AD462">
        <f t="shared" si="199"/>
        <v>0</v>
      </c>
      <c r="AE462">
        <f t="shared" si="202"/>
        <v>0</v>
      </c>
      <c r="AG462" s="228">
        <v>2050403</v>
      </c>
      <c r="AH462" s="247" t="s">
        <v>795</v>
      </c>
      <c r="AI462" s="233">
        <v>0</v>
      </c>
      <c r="AJ462" s="248">
        <f t="shared" si="205"/>
        <v>0</v>
      </c>
      <c r="AK462" s="246">
        <f t="shared" si="206"/>
        <v>0</v>
      </c>
      <c r="AL462" s="240">
        <v>2050404</v>
      </c>
      <c r="AM462" s="240" t="s">
        <v>796</v>
      </c>
      <c r="AN462" s="249">
        <v>0</v>
      </c>
      <c r="AO462" s="249">
        <v>0</v>
      </c>
      <c r="AP462" s="256">
        <f t="shared" si="186"/>
        <v>0</v>
      </c>
      <c r="AQ462" s="257">
        <f t="shared" si="187"/>
        <v>0</v>
      </c>
      <c r="AR462">
        <f t="shared" si="203"/>
        <v>7</v>
      </c>
    </row>
    <row r="463" hidden="1" spans="1:44">
      <c r="A463" s="220">
        <v>20505</v>
      </c>
      <c r="B463" s="220" t="s">
        <v>800</v>
      </c>
      <c r="C463" s="216">
        <f t="shared" si="188"/>
        <v>0</v>
      </c>
      <c r="D463" s="221">
        <v>0</v>
      </c>
      <c r="E463" s="222">
        <v>0</v>
      </c>
      <c r="F463" s="223">
        <v>0</v>
      </c>
      <c r="G463" s="219">
        <f t="shared" si="189"/>
        <v>0</v>
      </c>
      <c r="H463" s="219">
        <f t="shared" si="190"/>
        <v>0</v>
      </c>
      <c r="I463" s="219">
        <f t="shared" si="191"/>
        <v>0</v>
      </c>
      <c r="J463" s="231">
        <f t="shared" si="192"/>
        <v>5</v>
      </c>
      <c r="K463" s="43">
        <f t="shared" si="204"/>
        <v>0</v>
      </c>
      <c r="L463" s="43">
        <f t="shared" si="193"/>
        <v>5</v>
      </c>
      <c r="M463" s="228">
        <v>20505</v>
      </c>
      <c r="N463" s="229" t="s">
        <v>801</v>
      </c>
      <c r="O463" s="232">
        <f>SUM(O464:O466)</f>
        <v>0</v>
      </c>
      <c r="P463">
        <f t="shared" si="194"/>
        <v>5</v>
      </c>
      <c r="Q463">
        <f t="shared" si="200"/>
        <v>205</v>
      </c>
      <c r="U463">
        <f t="shared" si="195"/>
        <v>0</v>
      </c>
      <c r="V463">
        <f t="shared" si="196"/>
        <v>0</v>
      </c>
      <c r="W463">
        <f t="shared" si="201"/>
        <v>0</v>
      </c>
      <c r="Y463">
        <f t="shared" si="197"/>
        <v>0</v>
      </c>
      <c r="AB463" s="228">
        <v>2060902</v>
      </c>
      <c r="AC463">
        <f t="shared" si="198"/>
        <v>0</v>
      </c>
      <c r="AD463">
        <f t="shared" si="199"/>
        <v>0</v>
      </c>
      <c r="AE463">
        <f t="shared" si="202"/>
        <v>0</v>
      </c>
      <c r="AG463" s="228">
        <v>2050404</v>
      </c>
      <c r="AH463" s="247" t="s">
        <v>797</v>
      </c>
      <c r="AI463" s="233">
        <v>0</v>
      </c>
      <c r="AJ463" s="248">
        <f t="shared" si="205"/>
        <v>0</v>
      </c>
      <c r="AK463" s="246">
        <f t="shared" si="206"/>
        <v>0</v>
      </c>
      <c r="AL463" s="240">
        <v>2050499</v>
      </c>
      <c r="AM463" s="240" t="s">
        <v>798</v>
      </c>
      <c r="AN463" s="249">
        <v>0</v>
      </c>
      <c r="AO463" s="249">
        <v>0</v>
      </c>
      <c r="AP463" s="256">
        <f t="shared" si="186"/>
        <v>0</v>
      </c>
      <c r="AQ463" s="257">
        <f t="shared" si="187"/>
        <v>0</v>
      </c>
      <c r="AR463">
        <f t="shared" si="203"/>
        <v>7</v>
      </c>
    </row>
    <row r="464" hidden="1" spans="1:44">
      <c r="A464" s="220">
        <v>2050501</v>
      </c>
      <c r="B464" s="220" t="s">
        <v>802</v>
      </c>
      <c r="C464" s="216">
        <f t="shared" si="188"/>
        <v>0</v>
      </c>
      <c r="D464" s="221">
        <v>0</v>
      </c>
      <c r="E464" s="222">
        <v>0</v>
      </c>
      <c r="F464" s="223">
        <v>0</v>
      </c>
      <c r="G464" s="219">
        <f t="shared" si="189"/>
        <v>0</v>
      </c>
      <c r="H464" s="219">
        <f t="shared" si="190"/>
        <v>0</v>
      </c>
      <c r="I464" s="219">
        <f t="shared" si="191"/>
        <v>0</v>
      </c>
      <c r="J464" s="231">
        <f t="shared" si="192"/>
        <v>7</v>
      </c>
      <c r="K464" s="43">
        <f t="shared" si="204"/>
        <v>0</v>
      </c>
      <c r="L464" s="43">
        <f t="shared" si="193"/>
        <v>7</v>
      </c>
      <c r="M464" s="228">
        <v>2050501</v>
      </c>
      <c r="N464" s="228" t="s">
        <v>803</v>
      </c>
      <c r="O464" s="233">
        <v>0</v>
      </c>
      <c r="P464">
        <f t="shared" si="194"/>
        <v>7</v>
      </c>
      <c r="Q464">
        <f t="shared" si="200"/>
        <v>0</v>
      </c>
      <c r="U464">
        <f t="shared" si="195"/>
        <v>0</v>
      </c>
      <c r="V464">
        <f t="shared" si="196"/>
        <v>0</v>
      </c>
      <c r="W464">
        <f t="shared" si="201"/>
        <v>0</v>
      </c>
      <c r="Y464">
        <f t="shared" si="197"/>
        <v>0</v>
      </c>
      <c r="AB464" s="228">
        <v>2069901</v>
      </c>
      <c r="AC464">
        <f t="shared" si="198"/>
        <v>8</v>
      </c>
      <c r="AD464">
        <f t="shared" si="199"/>
        <v>8</v>
      </c>
      <c r="AE464">
        <f t="shared" si="202"/>
        <v>0</v>
      </c>
      <c r="AG464" s="228">
        <v>2050499</v>
      </c>
      <c r="AH464" s="247" t="s">
        <v>799</v>
      </c>
      <c r="AI464" s="233">
        <v>6</v>
      </c>
      <c r="AJ464" s="248">
        <f t="shared" si="205"/>
        <v>6</v>
      </c>
      <c r="AK464" s="246">
        <f t="shared" si="206"/>
        <v>0</v>
      </c>
      <c r="AL464" s="240">
        <v>20505</v>
      </c>
      <c r="AM464" s="240" t="s">
        <v>800</v>
      </c>
      <c r="AN464" s="249">
        <v>0</v>
      </c>
      <c r="AO464" s="249">
        <v>0</v>
      </c>
      <c r="AP464" s="256">
        <f t="shared" si="186"/>
        <v>0</v>
      </c>
      <c r="AQ464" s="257">
        <f t="shared" si="187"/>
        <v>0</v>
      </c>
      <c r="AR464">
        <f t="shared" si="203"/>
        <v>5</v>
      </c>
    </row>
    <row r="465" hidden="1" spans="1:44">
      <c r="A465" s="215">
        <v>2050502</v>
      </c>
      <c r="B465" s="215" t="s">
        <v>804</v>
      </c>
      <c r="C465" s="216">
        <f t="shared" si="188"/>
        <v>0</v>
      </c>
      <c r="D465" s="222">
        <v>0</v>
      </c>
      <c r="E465" s="222">
        <v>0</v>
      </c>
      <c r="F465" s="223">
        <v>0</v>
      </c>
      <c r="G465" s="219">
        <f t="shared" si="189"/>
        <v>0</v>
      </c>
      <c r="H465" s="219">
        <f t="shared" si="190"/>
        <v>0</v>
      </c>
      <c r="I465" s="219">
        <f t="shared" si="191"/>
        <v>0</v>
      </c>
      <c r="J465" s="231">
        <f t="shared" si="192"/>
        <v>7</v>
      </c>
      <c r="K465" s="43">
        <f t="shared" si="204"/>
        <v>0</v>
      </c>
      <c r="L465" s="43">
        <f t="shared" si="193"/>
        <v>7</v>
      </c>
      <c r="M465" s="228">
        <v>2050502</v>
      </c>
      <c r="N465" s="228" t="s">
        <v>805</v>
      </c>
      <c r="O465" s="233">
        <v>0</v>
      </c>
      <c r="P465">
        <f t="shared" si="194"/>
        <v>7</v>
      </c>
      <c r="Q465">
        <f t="shared" si="200"/>
        <v>0</v>
      </c>
      <c r="U465">
        <f t="shared" si="195"/>
        <v>0</v>
      </c>
      <c r="V465">
        <f t="shared" si="196"/>
        <v>0</v>
      </c>
      <c r="W465">
        <f t="shared" si="201"/>
        <v>0</v>
      </c>
      <c r="Y465">
        <f t="shared" si="197"/>
        <v>0</v>
      </c>
      <c r="AB465" s="228">
        <v>2069902</v>
      </c>
      <c r="AC465">
        <f t="shared" si="198"/>
        <v>0</v>
      </c>
      <c r="AD465">
        <f t="shared" si="199"/>
        <v>0</v>
      </c>
      <c r="AE465">
        <f t="shared" si="202"/>
        <v>0</v>
      </c>
      <c r="AG465" s="228">
        <v>20505</v>
      </c>
      <c r="AH465" s="238" t="s">
        <v>801</v>
      </c>
      <c r="AI465" s="232">
        <f>SUM(AI466:AI468)</f>
        <v>0</v>
      </c>
      <c r="AJ465" s="239">
        <f t="shared" si="205"/>
        <v>0</v>
      </c>
      <c r="AK465" s="246">
        <f t="shared" si="206"/>
        <v>0</v>
      </c>
      <c r="AL465" s="240">
        <v>2050501</v>
      </c>
      <c r="AM465" s="240" t="s">
        <v>802</v>
      </c>
      <c r="AN465" s="249">
        <v>0</v>
      </c>
      <c r="AO465" s="249">
        <v>0</v>
      </c>
      <c r="AP465" s="256">
        <f t="shared" si="186"/>
        <v>0</v>
      </c>
      <c r="AQ465" s="257">
        <f t="shared" si="187"/>
        <v>0</v>
      </c>
      <c r="AR465">
        <f t="shared" si="203"/>
        <v>7</v>
      </c>
    </row>
    <row r="466" hidden="1" spans="1:44">
      <c r="A466" s="215">
        <v>2050599</v>
      </c>
      <c r="B466" s="215" t="s">
        <v>806</v>
      </c>
      <c r="C466" s="216">
        <f t="shared" si="188"/>
        <v>0</v>
      </c>
      <c r="D466" s="222">
        <v>0</v>
      </c>
      <c r="E466" s="222">
        <v>0</v>
      </c>
      <c r="F466" s="223">
        <v>0</v>
      </c>
      <c r="G466" s="219">
        <f t="shared" si="189"/>
        <v>0</v>
      </c>
      <c r="H466" s="219">
        <f t="shared" si="190"/>
        <v>0</v>
      </c>
      <c r="I466" s="219">
        <f t="shared" si="191"/>
        <v>0</v>
      </c>
      <c r="J466" s="231">
        <f t="shared" si="192"/>
        <v>7</v>
      </c>
      <c r="K466" s="43">
        <f t="shared" si="204"/>
        <v>0</v>
      </c>
      <c r="L466" s="43">
        <f t="shared" si="193"/>
        <v>7</v>
      </c>
      <c r="M466" s="228">
        <v>2050599</v>
      </c>
      <c r="N466" s="228" t="s">
        <v>807</v>
      </c>
      <c r="O466" s="233">
        <v>0</v>
      </c>
      <c r="P466">
        <f t="shared" si="194"/>
        <v>7</v>
      </c>
      <c r="Q466">
        <f t="shared" si="200"/>
        <v>0</v>
      </c>
      <c r="U466">
        <f t="shared" si="195"/>
        <v>0</v>
      </c>
      <c r="V466">
        <f t="shared" si="196"/>
        <v>0</v>
      </c>
      <c r="W466">
        <f t="shared" si="201"/>
        <v>0</v>
      </c>
      <c r="Y466">
        <f t="shared" si="197"/>
        <v>0</v>
      </c>
      <c r="AB466" s="228">
        <v>2069903</v>
      </c>
      <c r="AC466">
        <f t="shared" si="198"/>
        <v>0</v>
      </c>
      <c r="AD466">
        <f t="shared" si="199"/>
        <v>0</v>
      </c>
      <c r="AE466">
        <f t="shared" si="202"/>
        <v>0</v>
      </c>
      <c r="AG466" s="228">
        <v>2050501</v>
      </c>
      <c r="AH466" s="247" t="s">
        <v>803</v>
      </c>
      <c r="AI466" s="233">
        <v>0</v>
      </c>
      <c r="AJ466" s="248">
        <f t="shared" si="205"/>
        <v>0</v>
      </c>
      <c r="AK466" s="246">
        <f t="shared" si="206"/>
        <v>0</v>
      </c>
      <c r="AL466" s="240">
        <v>2050502</v>
      </c>
      <c r="AM466" s="240" t="s">
        <v>804</v>
      </c>
      <c r="AN466" s="249">
        <v>0</v>
      </c>
      <c r="AO466" s="249">
        <v>0</v>
      </c>
      <c r="AP466" s="256">
        <f t="shared" si="186"/>
        <v>0</v>
      </c>
      <c r="AQ466" s="257">
        <f t="shared" si="187"/>
        <v>0</v>
      </c>
      <c r="AR466">
        <f t="shared" si="203"/>
        <v>7</v>
      </c>
    </row>
    <row r="467" hidden="1" spans="1:44">
      <c r="A467" s="215">
        <v>20506</v>
      </c>
      <c r="B467" s="215" t="s">
        <v>808</v>
      </c>
      <c r="C467" s="216">
        <f t="shared" si="188"/>
        <v>0</v>
      </c>
      <c r="D467" s="222">
        <v>0</v>
      </c>
      <c r="E467" s="222">
        <v>0</v>
      </c>
      <c r="F467" s="223">
        <v>0</v>
      </c>
      <c r="G467" s="219">
        <f t="shared" si="189"/>
        <v>0</v>
      </c>
      <c r="H467" s="219">
        <f t="shared" si="190"/>
        <v>0</v>
      </c>
      <c r="I467" s="219">
        <f t="shared" si="191"/>
        <v>0</v>
      </c>
      <c r="J467" s="231">
        <f t="shared" si="192"/>
        <v>5</v>
      </c>
      <c r="K467" s="43">
        <f t="shared" si="204"/>
        <v>0</v>
      </c>
      <c r="L467" s="43">
        <f t="shared" si="193"/>
        <v>5</v>
      </c>
      <c r="M467" s="228">
        <v>20506</v>
      </c>
      <c r="N467" s="229" t="s">
        <v>809</v>
      </c>
      <c r="O467" s="232">
        <f>SUM(O468:O470)</f>
        <v>0</v>
      </c>
      <c r="P467">
        <f t="shared" si="194"/>
        <v>5</v>
      </c>
      <c r="Q467">
        <f t="shared" si="200"/>
        <v>205</v>
      </c>
      <c r="U467">
        <f t="shared" si="195"/>
        <v>0</v>
      </c>
      <c r="V467">
        <f t="shared" si="196"/>
        <v>0</v>
      </c>
      <c r="W467">
        <f t="shared" si="201"/>
        <v>0</v>
      </c>
      <c r="Y467">
        <f t="shared" si="197"/>
        <v>0</v>
      </c>
      <c r="AB467" s="228">
        <v>2069999</v>
      </c>
      <c r="AC467">
        <f t="shared" si="198"/>
        <v>119</v>
      </c>
      <c r="AD467">
        <f t="shared" si="199"/>
        <v>119</v>
      </c>
      <c r="AE467">
        <f t="shared" si="202"/>
        <v>0</v>
      </c>
      <c r="AG467" s="228">
        <v>2050502</v>
      </c>
      <c r="AH467" s="247" t="s">
        <v>805</v>
      </c>
      <c r="AI467" s="233">
        <v>0</v>
      </c>
      <c r="AJ467" s="248">
        <f t="shared" si="205"/>
        <v>0</v>
      </c>
      <c r="AK467" s="246">
        <f t="shared" si="206"/>
        <v>0</v>
      </c>
      <c r="AL467" s="240">
        <v>2050599</v>
      </c>
      <c r="AM467" s="240" t="s">
        <v>806</v>
      </c>
      <c r="AN467" s="249">
        <v>0</v>
      </c>
      <c r="AO467" s="249">
        <v>0</v>
      </c>
      <c r="AP467" s="256">
        <f t="shared" si="186"/>
        <v>0</v>
      </c>
      <c r="AQ467" s="257">
        <f t="shared" si="187"/>
        <v>0</v>
      </c>
      <c r="AR467">
        <f t="shared" si="203"/>
        <v>7</v>
      </c>
    </row>
    <row r="468" hidden="1" spans="1:44">
      <c r="A468" s="215">
        <v>2050601</v>
      </c>
      <c r="B468" s="215" t="s">
        <v>810</v>
      </c>
      <c r="C468" s="216">
        <f t="shared" si="188"/>
        <v>0</v>
      </c>
      <c r="D468" s="222">
        <v>0</v>
      </c>
      <c r="E468" s="222">
        <v>0</v>
      </c>
      <c r="F468" s="223">
        <v>0</v>
      </c>
      <c r="G468" s="219">
        <f t="shared" si="189"/>
        <v>0</v>
      </c>
      <c r="H468" s="219">
        <f t="shared" si="190"/>
        <v>0</v>
      </c>
      <c r="I468" s="219">
        <f t="shared" si="191"/>
        <v>0</v>
      </c>
      <c r="J468" s="231">
        <f t="shared" si="192"/>
        <v>7</v>
      </c>
      <c r="K468" s="43">
        <f t="shared" si="204"/>
        <v>0</v>
      </c>
      <c r="L468" s="43">
        <f t="shared" si="193"/>
        <v>7</v>
      </c>
      <c r="M468" s="228">
        <v>2050601</v>
      </c>
      <c r="N468" s="228" t="s">
        <v>811</v>
      </c>
      <c r="O468" s="233">
        <v>0</v>
      </c>
      <c r="P468">
        <f t="shared" si="194"/>
        <v>7</v>
      </c>
      <c r="Q468">
        <f t="shared" si="200"/>
        <v>0</v>
      </c>
      <c r="U468">
        <f t="shared" si="195"/>
        <v>0</v>
      </c>
      <c r="V468">
        <f t="shared" si="196"/>
        <v>0</v>
      </c>
      <c r="W468">
        <f t="shared" si="201"/>
        <v>0</v>
      </c>
      <c r="Y468">
        <f t="shared" si="197"/>
        <v>0</v>
      </c>
      <c r="AB468" s="228">
        <v>2070101</v>
      </c>
      <c r="AC468">
        <f t="shared" si="198"/>
        <v>178</v>
      </c>
      <c r="AD468">
        <f t="shared" si="199"/>
        <v>178</v>
      </c>
      <c r="AE468">
        <f t="shared" si="202"/>
        <v>0</v>
      </c>
      <c r="AG468" s="228">
        <v>2050599</v>
      </c>
      <c r="AH468" s="247" t="s">
        <v>807</v>
      </c>
      <c r="AI468" s="233">
        <v>0</v>
      </c>
      <c r="AJ468" s="248">
        <f t="shared" si="205"/>
        <v>0</v>
      </c>
      <c r="AK468" s="246">
        <f t="shared" si="206"/>
        <v>0</v>
      </c>
      <c r="AL468" s="240">
        <v>20506</v>
      </c>
      <c r="AM468" s="240" t="s">
        <v>808</v>
      </c>
      <c r="AN468" s="249">
        <v>0</v>
      </c>
      <c r="AO468" s="249">
        <v>0</v>
      </c>
      <c r="AP468" s="256">
        <f t="shared" si="186"/>
        <v>0</v>
      </c>
      <c r="AQ468" s="257">
        <f t="shared" si="187"/>
        <v>0</v>
      </c>
      <c r="AR468">
        <f t="shared" si="203"/>
        <v>5</v>
      </c>
    </row>
    <row r="469" hidden="1" spans="1:44">
      <c r="A469" s="220">
        <v>2050602</v>
      </c>
      <c r="B469" s="220" t="s">
        <v>812</v>
      </c>
      <c r="C469" s="216">
        <f t="shared" si="188"/>
        <v>0</v>
      </c>
      <c r="D469" s="221">
        <v>0</v>
      </c>
      <c r="E469" s="222">
        <v>0</v>
      </c>
      <c r="F469" s="223">
        <v>0</v>
      </c>
      <c r="G469" s="219">
        <f t="shared" si="189"/>
        <v>0</v>
      </c>
      <c r="H469" s="219">
        <f t="shared" si="190"/>
        <v>0</v>
      </c>
      <c r="I469" s="219">
        <f t="shared" si="191"/>
        <v>0</v>
      </c>
      <c r="J469" s="231">
        <f t="shared" si="192"/>
        <v>7</v>
      </c>
      <c r="K469" s="43">
        <f t="shared" si="204"/>
        <v>0</v>
      </c>
      <c r="L469" s="43">
        <f t="shared" si="193"/>
        <v>7</v>
      </c>
      <c r="M469" s="228">
        <v>2050602</v>
      </c>
      <c r="N469" s="228" t="s">
        <v>813</v>
      </c>
      <c r="O469" s="233">
        <v>0</v>
      </c>
      <c r="P469">
        <f t="shared" si="194"/>
        <v>7</v>
      </c>
      <c r="Q469">
        <f t="shared" si="200"/>
        <v>0</v>
      </c>
      <c r="U469">
        <f t="shared" si="195"/>
        <v>0</v>
      </c>
      <c r="V469">
        <f t="shared" si="196"/>
        <v>0</v>
      </c>
      <c r="W469">
        <f t="shared" si="201"/>
        <v>0</v>
      </c>
      <c r="Y469">
        <f t="shared" si="197"/>
        <v>0</v>
      </c>
      <c r="AB469" s="228">
        <v>2070102</v>
      </c>
      <c r="AC469">
        <f t="shared" si="198"/>
        <v>16</v>
      </c>
      <c r="AD469">
        <f t="shared" si="199"/>
        <v>16</v>
      </c>
      <c r="AE469">
        <f t="shared" si="202"/>
        <v>0</v>
      </c>
      <c r="AG469" s="228">
        <v>20506</v>
      </c>
      <c r="AH469" s="238" t="s">
        <v>809</v>
      </c>
      <c r="AI469" s="232">
        <f>SUM(AI470:AI472)</f>
        <v>0</v>
      </c>
      <c r="AJ469" s="239">
        <f t="shared" si="205"/>
        <v>0</v>
      </c>
      <c r="AK469" s="246">
        <f t="shared" si="206"/>
        <v>0</v>
      </c>
      <c r="AL469" s="240">
        <v>2050601</v>
      </c>
      <c r="AM469" s="240" t="s">
        <v>810</v>
      </c>
      <c r="AN469" s="249">
        <v>0</v>
      </c>
      <c r="AO469" s="249">
        <v>0</v>
      </c>
      <c r="AP469" s="256">
        <f t="shared" si="186"/>
        <v>0</v>
      </c>
      <c r="AQ469" s="257">
        <f t="shared" si="187"/>
        <v>0</v>
      </c>
      <c r="AR469">
        <f t="shared" si="203"/>
        <v>7</v>
      </c>
    </row>
    <row r="470" hidden="1" spans="1:44">
      <c r="A470" s="215">
        <v>2050699</v>
      </c>
      <c r="B470" s="215" t="s">
        <v>814</v>
      </c>
      <c r="C470" s="216">
        <f t="shared" si="188"/>
        <v>0</v>
      </c>
      <c r="D470" s="222">
        <v>0</v>
      </c>
      <c r="E470" s="222">
        <v>0</v>
      </c>
      <c r="F470" s="223">
        <v>0</v>
      </c>
      <c r="G470" s="219">
        <f t="shared" si="189"/>
        <v>0</v>
      </c>
      <c r="H470" s="219">
        <f t="shared" si="190"/>
        <v>0</v>
      </c>
      <c r="I470" s="219">
        <f t="shared" si="191"/>
        <v>0</v>
      </c>
      <c r="J470" s="231">
        <f t="shared" si="192"/>
        <v>7</v>
      </c>
      <c r="K470" s="43">
        <f t="shared" si="204"/>
        <v>0</v>
      </c>
      <c r="L470" s="43">
        <f t="shared" si="193"/>
        <v>7</v>
      </c>
      <c r="M470" s="228">
        <v>2050699</v>
      </c>
      <c r="N470" s="228" t="s">
        <v>815</v>
      </c>
      <c r="O470" s="233">
        <v>0</v>
      </c>
      <c r="P470">
        <f t="shared" si="194"/>
        <v>7</v>
      </c>
      <c r="Q470">
        <f t="shared" si="200"/>
        <v>0</v>
      </c>
      <c r="U470">
        <f t="shared" si="195"/>
        <v>0</v>
      </c>
      <c r="V470">
        <f t="shared" si="196"/>
        <v>0</v>
      </c>
      <c r="W470">
        <f t="shared" si="201"/>
        <v>0</v>
      </c>
      <c r="Y470">
        <f t="shared" si="197"/>
        <v>0</v>
      </c>
      <c r="AB470" s="228">
        <v>2070103</v>
      </c>
      <c r="AC470">
        <f t="shared" si="198"/>
        <v>0</v>
      </c>
      <c r="AD470">
        <f t="shared" si="199"/>
        <v>0</v>
      </c>
      <c r="AE470">
        <f t="shared" si="202"/>
        <v>0</v>
      </c>
      <c r="AG470" s="228">
        <v>2050601</v>
      </c>
      <c r="AH470" s="247" t="s">
        <v>811</v>
      </c>
      <c r="AI470" s="233">
        <v>0</v>
      </c>
      <c r="AJ470" s="248">
        <f t="shared" si="205"/>
        <v>0</v>
      </c>
      <c r="AK470" s="246">
        <f t="shared" si="206"/>
        <v>0</v>
      </c>
      <c r="AL470" s="240">
        <v>2050602</v>
      </c>
      <c r="AM470" s="240" t="s">
        <v>812</v>
      </c>
      <c r="AN470" s="249">
        <v>0</v>
      </c>
      <c r="AO470" s="249">
        <v>0</v>
      </c>
      <c r="AP470" s="256">
        <f t="shared" si="186"/>
        <v>0</v>
      </c>
      <c r="AQ470" s="257">
        <f t="shared" si="187"/>
        <v>0</v>
      </c>
      <c r="AR470">
        <f t="shared" si="203"/>
        <v>7</v>
      </c>
    </row>
    <row r="471" hidden="1" customHeight="1" spans="1:44">
      <c r="A471" s="215">
        <v>20507</v>
      </c>
      <c r="B471" s="215" t="s">
        <v>816</v>
      </c>
      <c r="C471" s="216">
        <f t="shared" si="188"/>
        <v>121</v>
      </c>
      <c r="D471" s="217">
        <v>20</v>
      </c>
      <c r="E471" s="217">
        <v>25</v>
      </c>
      <c r="F471" s="218">
        <v>75</v>
      </c>
      <c r="G471" s="219">
        <f t="shared" si="189"/>
        <v>-0.380165289256198</v>
      </c>
      <c r="H471" s="219">
        <f t="shared" si="190"/>
        <v>3.75</v>
      </c>
      <c r="I471" s="219">
        <f t="shared" si="191"/>
        <v>3</v>
      </c>
      <c r="J471" s="231">
        <f t="shared" si="192"/>
        <v>5</v>
      </c>
      <c r="K471" s="43">
        <f t="shared" si="204"/>
        <v>241</v>
      </c>
      <c r="L471" s="43">
        <f t="shared" si="193"/>
        <v>5</v>
      </c>
      <c r="M471" s="228">
        <v>20507</v>
      </c>
      <c r="N471" s="229" t="s">
        <v>817</v>
      </c>
      <c r="O471" s="232">
        <f>SUM(O472:O474)</f>
        <v>75</v>
      </c>
      <c r="P471">
        <f t="shared" si="194"/>
        <v>5</v>
      </c>
      <c r="Q471">
        <f t="shared" si="200"/>
        <v>205</v>
      </c>
      <c r="U471">
        <f t="shared" si="195"/>
        <v>0</v>
      </c>
      <c r="V471">
        <f t="shared" si="196"/>
        <v>0</v>
      </c>
      <c r="W471">
        <f t="shared" si="201"/>
        <v>0</v>
      </c>
      <c r="Y471">
        <f t="shared" si="197"/>
        <v>0</v>
      </c>
      <c r="AB471" s="228">
        <v>2070104</v>
      </c>
      <c r="AC471">
        <f t="shared" si="198"/>
        <v>114</v>
      </c>
      <c r="AD471">
        <f t="shared" si="199"/>
        <v>114</v>
      </c>
      <c r="AE471">
        <f t="shared" si="202"/>
        <v>0</v>
      </c>
      <c r="AG471" s="228">
        <v>2050602</v>
      </c>
      <c r="AH471" s="247" t="s">
        <v>813</v>
      </c>
      <c r="AI471" s="233">
        <v>0</v>
      </c>
      <c r="AJ471" s="248">
        <f t="shared" si="205"/>
        <v>0</v>
      </c>
      <c r="AK471" s="246">
        <f t="shared" si="206"/>
        <v>0</v>
      </c>
      <c r="AL471" s="240">
        <v>2050699</v>
      </c>
      <c r="AM471" s="240" t="s">
        <v>814</v>
      </c>
      <c r="AN471" s="249">
        <v>0</v>
      </c>
      <c r="AO471" s="249">
        <v>0</v>
      </c>
      <c r="AP471" s="256">
        <f t="shared" si="186"/>
        <v>0</v>
      </c>
      <c r="AQ471" s="257">
        <f t="shared" si="187"/>
        <v>0</v>
      </c>
      <c r="AR471">
        <f t="shared" si="203"/>
        <v>7</v>
      </c>
    </row>
    <row r="472" customHeight="1" spans="1:44">
      <c r="A472" s="215">
        <v>2050701</v>
      </c>
      <c r="B472" s="215" t="s">
        <v>818</v>
      </c>
      <c r="C472" s="216">
        <f t="shared" si="188"/>
        <v>121</v>
      </c>
      <c r="D472" s="217">
        <v>20</v>
      </c>
      <c r="E472" s="217">
        <v>25</v>
      </c>
      <c r="F472" s="218">
        <v>75</v>
      </c>
      <c r="G472" s="219">
        <f t="shared" si="189"/>
        <v>-0.380165289256198</v>
      </c>
      <c r="H472" s="219">
        <f t="shared" si="190"/>
        <v>3.75</v>
      </c>
      <c r="I472" s="219">
        <f t="shared" si="191"/>
        <v>3</v>
      </c>
      <c r="J472" s="231">
        <f t="shared" si="192"/>
        <v>7</v>
      </c>
      <c r="K472" s="43">
        <f t="shared" si="204"/>
        <v>241</v>
      </c>
      <c r="L472" s="43">
        <f t="shared" si="193"/>
        <v>7</v>
      </c>
      <c r="M472" s="228">
        <v>2050701</v>
      </c>
      <c r="N472" s="228" t="s">
        <v>819</v>
      </c>
      <c r="O472" s="233">
        <v>75</v>
      </c>
      <c r="P472">
        <f t="shared" si="194"/>
        <v>7</v>
      </c>
      <c r="Q472">
        <f t="shared" si="200"/>
        <v>0</v>
      </c>
      <c r="U472">
        <f t="shared" si="195"/>
        <v>0</v>
      </c>
      <c r="V472">
        <f t="shared" si="196"/>
        <v>0</v>
      </c>
      <c r="W472">
        <f t="shared" si="201"/>
        <v>0</v>
      </c>
      <c r="Y472">
        <f t="shared" si="197"/>
        <v>0</v>
      </c>
      <c r="AB472" s="228">
        <v>2070105</v>
      </c>
      <c r="AC472">
        <f t="shared" si="198"/>
        <v>2000</v>
      </c>
      <c r="AD472">
        <f t="shared" si="199"/>
        <v>2000</v>
      </c>
      <c r="AE472">
        <f t="shared" si="202"/>
        <v>0</v>
      </c>
      <c r="AG472" s="228">
        <v>2050699</v>
      </c>
      <c r="AH472" s="247" t="s">
        <v>815</v>
      </c>
      <c r="AI472" s="233">
        <v>0</v>
      </c>
      <c r="AJ472" s="248">
        <f t="shared" si="205"/>
        <v>0</v>
      </c>
      <c r="AK472" s="246">
        <f t="shared" si="206"/>
        <v>0</v>
      </c>
      <c r="AL472" s="240">
        <v>20507</v>
      </c>
      <c r="AM472" s="241" t="s">
        <v>816</v>
      </c>
      <c r="AN472" s="242">
        <v>20</v>
      </c>
      <c r="AO472" s="242">
        <v>25</v>
      </c>
      <c r="AP472" s="256">
        <f t="shared" si="186"/>
        <v>5</v>
      </c>
      <c r="AQ472" s="257">
        <f t="shared" si="187"/>
        <v>0.25</v>
      </c>
      <c r="AR472">
        <f t="shared" si="203"/>
        <v>5</v>
      </c>
    </row>
    <row r="473" hidden="1" spans="1:44">
      <c r="A473" s="220">
        <v>2050702</v>
      </c>
      <c r="B473" s="220" t="s">
        <v>820</v>
      </c>
      <c r="C473" s="216">
        <f t="shared" si="188"/>
        <v>0</v>
      </c>
      <c r="D473" s="221">
        <v>0</v>
      </c>
      <c r="E473" s="222">
        <v>0</v>
      </c>
      <c r="F473" s="223">
        <v>0</v>
      </c>
      <c r="G473" s="219">
        <f t="shared" si="189"/>
        <v>0</v>
      </c>
      <c r="H473" s="219">
        <f t="shared" si="190"/>
        <v>0</v>
      </c>
      <c r="I473" s="219">
        <f t="shared" si="191"/>
        <v>0</v>
      </c>
      <c r="J473" s="231">
        <f t="shared" si="192"/>
        <v>7</v>
      </c>
      <c r="K473" s="43">
        <f t="shared" si="204"/>
        <v>0</v>
      </c>
      <c r="L473" s="43">
        <f t="shared" si="193"/>
        <v>7</v>
      </c>
      <c r="M473" s="228">
        <v>2050702</v>
      </c>
      <c r="N473" s="228" t="s">
        <v>821</v>
      </c>
      <c r="O473" s="233">
        <v>0</v>
      </c>
      <c r="P473">
        <f t="shared" si="194"/>
        <v>7</v>
      </c>
      <c r="Q473">
        <f t="shared" si="200"/>
        <v>0</v>
      </c>
      <c r="U473">
        <f t="shared" si="195"/>
        <v>0</v>
      </c>
      <c r="V473">
        <f t="shared" si="196"/>
        <v>0</v>
      </c>
      <c r="W473">
        <f t="shared" si="201"/>
        <v>0</v>
      </c>
      <c r="Y473">
        <f t="shared" si="197"/>
        <v>0</v>
      </c>
      <c r="AB473" s="228">
        <v>2070106</v>
      </c>
      <c r="AC473">
        <f t="shared" si="198"/>
        <v>0</v>
      </c>
      <c r="AD473">
        <f t="shared" si="199"/>
        <v>0</v>
      </c>
      <c r="AE473">
        <f t="shared" si="202"/>
        <v>0</v>
      </c>
      <c r="AG473" s="228">
        <v>20507</v>
      </c>
      <c r="AH473" s="238" t="s">
        <v>817</v>
      </c>
      <c r="AI473" s="232">
        <f>SUM(AI474:AI476)</f>
        <v>121</v>
      </c>
      <c r="AJ473" s="239">
        <f t="shared" si="205"/>
        <v>121</v>
      </c>
      <c r="AK473" s="246">
        <f t="shared" si="206"/>
        <v>0</v>
      </c>
      <c r="AL473" s="240">
        <v>2050701</v>
      </c>
      <c r="AM473" s="241" t="s">
        <v>818</v>
      </c>
      <c r="AN473" s="242">
        <v>20</v>
      </c>
      <c r="AO473" s="242">
        <v>25</v>
      </c>
      <c r="AP473" s="256">
        <f t="shared" si="186"/>
        <v>5</v>
      </c>
      <c r="AQ473" s="257">
        <f t="shared" si="187"/>
        <v>0.25</v>
      </c>
      <c r="AR473">
        <f t="shared" si="203"/>
        <v>7</v>
      </c>
    </row>
    <row r="474" hidden="1" spans="1:44">
      <c r="A474" s="220">
        <v>2050799</v>
      </c>
      <c r="B474" s="220" t="s">
        <v>822</v>
      </c>
      <c r="C474" s="216">
        <f t="shared" si="188"/>
        <v>0</v>
      </c>
      <c r="D474" s="221">
        <v>0</v>
      </c>
      <c r="E474" s="222">
        <v>0</v>
      </c>
      <c r="F474" s="223">
        <v>0</v>
      </c>
      <c r="G474" s="219">
        <f t="shared" si="189"/>
        <v>0</v>
      </c>
      <c r="H474" s="219">
        <f t="shared" si="190"/>
        <v>0</v>
      </c>
      <c r="I474" s="219">
        <f t="shared" si="191"/>
        <v>0</v>
      </c>
      <c r="J474" s="231">
        <f t="shared" si="192"/>
        <v>7</v>
      </c>
      <c r="K474" s="43">
        <f t="shared" si="204"/>
        <v>0</v>
      </c>
      <c r="L474" s="43">
        <f t="shared" si="193"/>
        <v>7</v>
      </c>
      <c r="M474" s="228">
        <v>2050799</v>
      </c>
      <c r="N474" s="228" t="s">
        <v>823</v>
      </c>
      <c r="O474" s="233">
        <v>0</v>
      </c>
      <c r="P474">
        <f t="shared" si="194"/>
        <v>7</v>
      </c>
      <c r="Q474">
        <f t="shared" si="200"/>
        <v>0</v>
      </c>
      <c r="U474">
        <f t="shared" si="195"/>
        <v>0</v>
      </c>
      <c r="V474">
        <f t="shared" si="196"/>
        <v>0</v>
      </c>
      <c r="W474">
        <f t="shared" si="201"/>
        <v>0</v>
      </c>
      <c r="Y474">
        <f t="shared" si="197"/>
        <v>0</v>
      </c>
      <c r="AB474" s="228">
        <v>2070107</v>
      </c>
      <c r="AC474">
        <f t="shared" si="198"/>
        <v>351</v>
      </c>
      <c r="AD474">
        <f t="shared" si="199"/>
        <v>351</v>
      </c>
      <c r="AE474">
        <f t="shared" si="202"/>
        <v>0</v>
      </c>
      <c r="AG474" s="228">
        <v>2050701</v>
      </c>
      <c r="AH474" s="247" t="s">
        <v>819</v>
      </c>
      <c r="AI474" s="233">
        <v>121</v>
      </c>
      <c r="AJ474" s="248">
        <f t="shared" si="205"/>
        <v>121</v>
      </c>
      <c r="AK474" s="246">
        <f t="shared" si="206"/>
        <v>0</v>
      </c>
      <c r="AL474" s="240">
        <v>2050702</v>
      </c>
      <c r="AM474" s="240" t="s">
        <v>820</v>
      </c>
      <c r="AN474" s="249">
        <v>0</v>
      </c>
      <c r="AO474" s="249">
        <v>0</v>
      </c>
      <c r="AP474" s="256">
        <f t="shared" si="186"/>
        <v>0</v>
      </c>
      <c r="AQ474" s="257">
        <f t="shared" si="187"/>
        <v>0</v>
      </c>
      <c r="AR474">
        <f t="shared" si="203"/>
        <v>7</v>
      </c>
    </row>
    <row r="475" hidden="1" customHeight="1" spans="1:44">
      <c r="A475" s="220">
        <v>20508</v>
      </c>
      <c r="B475" s="220" t="s">
        <v>824</v>
      </c>
      <c r="C475" s="216">
        <f t="shared" si="188"/>
        <v>173</v>
      </c>
      <c r="D475" s="224">
        <v>181</v>
      </c>
      <c r="E475" s="217">
        <v>621</v>
      </c>
      <c r="F475" s="218">
        <v>614</v>
      </c>
      <c r="G475" s="219">
        <f t="shared" si="189"/>
        <v>2.54913294797688</v>
      </c>
      <c r="H475" s="219">
        <f t="shared" si="190"/>
        <v>3.39226519337017</v>
      </c>
      <c r="I475" s="219">
        <f t="shared" si="191"/>
        <v>0.988727858293076</v>
      </c>
      <c r="J475" s="231">
        <f t="shared" si="192"/>
        <v>5</v>
      </c>
      <c r="K475" s="43">
        <f t="shared" si="204"/>
        <v>1589</v>
      </c>
      <c r="L475" s="43">
        <f t="shared" si="193"/>
        <v>5</v>
      </c>
      <c r="M475" s="228">
        <v>20508</v>
      </c>
      <c r="N475" s="229" t="s">
        <v>825</v>
      </c>
      <c r="O475" s="232">
        <f>SUM(O476:O480)</f>
        <v>614</v>
      </c>
      <c r="P475">
        <f t="shared" si="194"/>
        <v>5</v>
      </c>
      <c r="Q475">
        <f t="shared" si="200"/>
        <v>205</v>
      </c>
      <c r="U475">
        <f t="shared" si="195"/>
        <v>0</v>
      </c>
      <c r="V475">
        <f t="shared" si="196"/>
        <v>0</v>
      </c>
      <c r="W475">
        <f t="shared" si="201"/>
        <v>0</v>
      </c>
      <c r="Y475">
        <f t="shared" si="197"/>
        <v>0</v>
      </c>
      <c r="AB475" s="228">
        <v>2070108</v>
      </c>
      <c r="AC475">
        <f t="shared" si="198"/>
        <v>176</v>
      </c>
      <c r="AD475">
        <f t="shared" si="199"/>
        <v>176</v>
      </c>
      <c r="AE475">
        <f t="shared" si="202"/>
        <v>0</v>
      </c>
      <c r="AG475" s="228">
        <v>2050702</v>
      </c>
      <c r="AH475" s="247" t="s">
        <v>821</v>
      </c>
      <c r="AI475" s="233">
        <v>0</v>
      </c>
      <c r="AJ475" s="248">
        <f t="shared" si="205"/>
        <v>0</v>
      </c>
      <c r="AK475" s="246">
        <f t="shared" si="206"/>
        <v>0</v>
      </c>
      <c r="AL475" s="240">
        <v>2050799</v>
      </c>
      <c r="AM475" s="240" t="s">
        <v>822</v>
      </c>
      <c r="AN475" s="249">
        <v>0</v>
      </c>
      <c r="AO475" s="249">
        <v>0</v>
      </c>
      <c r="AP475" s="256">
        <f t="shared" si="186"/>
        <v>0</v>
      </c>
      <c r="AQ475" s="257">
        <f t="shared" si="187"/>
        <v>0</v>
      </c>
      <c r="AR475">
        <f t="shared" si="203"/>
        <v>7</v>
      </c>
    </row>
    <row r="476" hidden="1" spans="1:44">
      <c r="A476" s="220">
        <v>2050801</v>
      </c>
      <c r="B476" s="220" t="s">
        <v>826</v>
      </c>
      <c r="C476" s="216">
        <f t="shared" si="188"/>
        <v>0</v>
      </c>
      <c r="D476" s="221">
        <v>0</v>
      </c>
      <c r="E476" s="222">
        <v>0</v>
      </c>
      <c r="F476" s="223">
        <v>0</v>
      </c>
      <c r="G476" s="219">
        <f t="shared" si="189"/>
        <v>0</v>
      </c>
      <c r="H476" s="219">
        <f t="shared" si="190"/>
        <v>0</v>
      </c>
      <c r="I476" s="219">
        <f t="shared" si="191"/>
        <v>0</v>
      </c>
      <c r="J476" s="231">
        <f t="shared" si="192"/>
        <v>7</v>
      </c>
      <c r="K476" s="43">
        <f t="shared" si="204"/>
        <v>0</v>
      </c>
      <c r="L476" s="43">
        <f t="shared" si="193"/>
        <v>7</v>
      </c>
      <c r="M476" s="228">
        <v>2050801</v>
      </c>
      <c r="N476" s="228" t="s">
        <v>827</v>
      </c>
      <c r="O476" s="233">
        <v>0</v>
      </c>
      <c r="P476">
        <f t="shared" si="194"/>
        <v>7</v>
      </c>
      <c r="Q476">
        <f t="shared" si="200"/>
        <v>0</v>
      </c>
      <c r="U476">
        <f t="shared" si="195"/>
        <v>0</v>
      </c>
      <c r="V476">
        <f t="shared" si="196"/>
        <v>0</v>
      </c>
      <c r="W476">
        <f t="shared" si="201"/>
        <v>0</v>
      </c>
      <c r="Y476">
        <f t="shared" si="197"/>
        <v>0</v>
      </c>
      <c r="AB476" s="228">
        <v>2070109</v>
      </c>
      <c r="AC476">
        <f t="shared" si="198"/>
        <v>454</v>
      </c>
      <c r="AD476">
        <f t="shared" si="199"/>
        <v>454</v>
      </c>
      <c r="AE476">
        <f t="shared" si="202"/>
        <v>0</v>
      </c>
      <c r="AG476" s="228">
        <v>2050799</v>
      </c>
      <c r="AH476" s="247" t="s">
        <v>823</v>
      </c>
      <c r="AI476" s="233">
        <v>0</v>
      </c>
      <c r="AJ476" s="248">
        <f t="shared" si="205"/>
        <v>0</v>
      </c>
      <c r="AK476" s="246">
        <f t="shared" si="206"/>
        <v>0</v>
      </c>
      <c r="AL476" s="240">
        <v>20508</v>
      </c>
      <c r="AM476" s="241" t="s">
        <v>824</v>
      </c>
      <c r="AN476" s="242">
        <v>181</v>
      </c>
      <c r="AO476" s="242">
        <v>621</v>
      </c>
      <c r="AP476" s="256">
        <f t="shared" si="186"/>
        <v>440</v>
      </c>
      <c r="AQ476" s="257">
        <f t="shared" si="187"/>
        <v>2.43093922651934</v>
      </c>
      <c r="AR476">
        <f t="shared" si="203"/>
        <v>5</v>
      </c>
    </row>
    <row r="477" customHeight="1" spans="1:44">
      <c r="A477" s="215">
        <v>2050802</v>
      </c>
      <c r="B477" s="215" t="s">
        <v>828</v>
      </c>
      <c r="C477" s="216">
        <f t="shared" si="188"/>
        <v>160</v>
      </c>
      <c r="D477" s="217">
        <v>170</v>
      </c>
      <c r="E477" s="217">
        <v>609</v>
      </c>
      <c r="F477" s="218">
        <v>602</v>
      </c>
      <c r="G477" s="219">
        <f t="shared" si="189"/>
        <v>2.7625</v>
      </c>
      <c r="H477" s="219">
        <f t="shared" si="190"/>
        <v>3.54117647058823</v>
      </c>
      <c r="I477" s="219">
        <f t="shared" si="191"/>
        <v>0.988505747126437</v>
      </c>
      <c r="J477" s="231">
        <f t="shared" si="192"/>
        <v>7</v>
      </c>
      <c r="K477" s="43">
        <f t="shared" si="204"/>
        <v>1541</v>
      </c>
      <c r="L477" s="43">
        <f t="shared" si="193"/>
        <v>7</v>
      </c>
      <c r="M477" s="228">
        <v>2050802</v>
      </c>
      <c r="N477" s="228" t="s">
        <v>829</v>
      </c>
      <c r="O477" s="233">
        <v>602</v>
      </c>
      <c r="P477">
        <f t="shared" si="194"/>
        <v>7</v>
      </c>
      <c r="Q477">
        <f t="shared" si="200"/>
        <v>0</v>
      </c>
      <c r="U477">
        <f t="shared" si="195"/>
        <v>0</v>
      </c>
      <c r="V477">
        <f t="shared" si="196"/>
        <v>0</v>
      </c>
      <c r="W477">
        <f t="shared" si="201"/>
        <v>0</v>
      </c>
      <c r="Y477">
        <f t="shared" si="197"/>
        <v>0</v>
      </c>
      <c r="AB477" s="228">
        <v>2070110</v>
      </c>
      <c r="AC477">
        <f t="shared" si="198"/>
        <v>0</v>
      </c>
      <c r="AD477">
        <f t="shared" si="199"/>
        <v>0</v>
      </c>
      <c r="AE477">
        <f t="shared" si="202"/>
        <v>0</v>
      </c>
      <c r="AG477" s="228">
        <v>20508</v>
      </c>
      <c r="AH477" s="238" t="s">
        <v>825</v>
      </c>
      <c r="AI477" s="232">
        <f>SUM(AI478:AI482)</f>
        <v>173</v>
      </c>
      <c r="AJ477" s="239">
        <f t="shared" si="205"/>
        <v>173</v>
      </c>
      <c r="AK477" s="246">
        <f t="shared" si="206"/>
        <v>0</v>
      </c>
      <c r="AL477" s="240">
        <v>2050801</v>
      </c>
      <c r="AM477" s="240" t="s">
        <v>826</v>
      </c>
      <c r="AN477" s="249">
        <v>0</v>
      </c>
      <c r="AO477" s="249">
        <v>0</v>
      </c>
      <c r="AP477" s="256">
        <f t="shared" si="186"/>
        <v>0</v>
      </c>
      <c r="AQ477" s="257">
        <f t="shared" si="187"/>
        <v>0</v>
      </c>
      <c r="AR477">
        <f t="shared" si="203"/>
        <v>7</v>
      </c>
    </row>
    <row r="478" customHeight="1" spans="1:44">
      <c r="A478" s="215">
        <v>2050803</v>
      </c>
      <c r="B478" s="215" t="s">
        <v>830</v>
      </c>
      <c r="C478" s="216">
        <f t="shared" si="188"/>
        <v>13</v>
      </c>
      <c r="D478" s="217">
        <v>11</v>
      </c>
      <c r="E478" s="217">
        <v>12</v>
      </c>
      <c r="F478" s="218">
        <v>12</v>
      </c>
      <c r="G478" s="219">
        <f t="shared" si="189"/>
        <v>-0.0769230769230769</v>
      </c>
      <c r="H478" s="219">
        <f t="shared" si="190"/>
        <v>1.09090909090909</v>
      </c>
      <c r="I478" s="219">
        <f t="shared" si="191"/>
        <v>1</v>
      </c>
      <c r="J478" s="231">
        <f t="shared" si="192"/>
        <v>7</v>
      </c>
      <c r="K478" s="43">
        <f t="shared" si="204"/>
        <v>48</v>
      </c>
      <c r="L478" s="43">
        <f t="shared" si="193"/>
        <v>7</v>
      </c>
      <c r="M478" s="228">
        <v>2050803</v>
      </c>
      <c r="N478" s="228" t="s">
        <v>831</v>
      </c>
      <c r="O478" s="233">
        <v>12</v>
      </c>
      <c r="P478">
        <f t="shared" si="194"/>
        <v>7</v>
      </c>
      <c r="Q478">
        <f t="shared" si="200"/>
        <v>0</v>
      </c>
      <c r="U478">
        <f t="shared" si="195"/>
        <v>0</v>
      </c>
      <c r="V478">
        <f t="shared" si="196"/>
        <v>0</v>
      </c>
      <c r="W478">
        <f t="shared" si="201"/>
        <v>0</v>
      </c>
      <c r="Y478">
        <f t="shared" si="197"/>
        <v>0</v>
      </c>
      <c r="AB478" s="228">
        <v>2070111</v>
      </c>
      <c r="AC478">
        <f t="shared" si="198"/>
        <v>29</v>
      </c>
      <c r="AD478">
        <f t="shared" si="199"/>
        <v>29</v>
      </c>
      <c r="AE478">
        <f t="shared" si="202"/>
        <v>0</v>
      </c>
      <c r="AG478" s="228">
        <v>2050801</v>
      </c>
      <c r="AH478" s="247" t="s">
        <v>827</v>
      </c>
      <c r="AI478" s="233">
        <v>0</v>
      </c>
      <c r="AJ478" s="248">
        <f t="shared" si="205"/>
        <v>0</v>
      </c>
      <c r="AK478" s="246">
        <f t="shared" si="206"/>
        <v>0</v>
      </c>
      <c r="AL478" s="240">
        <v>2050802</v>
      </c>
      <c r="AM478" s="241" t="s">
        <v>828</v>
      </c>
      <c r="AN478" s="242">
        <v>170</v>
      </c>
      <c r="AO478" s="242">
        <v>609</v>
      </c>
      <c r="AP478" s="256">
        <f t="shared" si="186"/>
        <v>439</v>
      </c>
      <c r="AQ478" s="257">
        <f t="shared" si="187"/>
        <v>2.58235294117647</v>
      </c>
      <c r="AR478">
        <f t="shared" si="203"/>
        <v>7</v>
      </c>
    </row>
    <row r="479" hidden="1" spans="1:44">
      <c r="A479" s="215">
        <v>2050804</v>
      </c>
      <c r="B479" s="215" t="s">
        <v>832</v>
      </c>
      <c r="C479" s="216">
        <f t="shared" si="188"/>
        <v>0</v>
      </c>
      <c r="D479" s="222">
        <v>0</v>
      </c>
      <c r="E479" s="222">
        <v>0</v>
      </c>
      <c r="F479" s="223">
        <v>0</v>
      </c>
      <c r="G479" s="219">
        <f t="shared" si="189"/>
        <v>0</v>
      </c>
      <c r="H479" s="219">
        <f t="shared" si="190"/>
        <v>0</v>
      </c>
      <c r="I479" s="219">
        <f t="shared" si="191"/>
        <v>0</v>
      </c>
      <c r="J479" s="231">
        <f t="shared" si="192"/>
        <v>7</v>
      </c>
      <c r="K479" s="43">
        <f t="shared" si="204"/>
        <v>0</v>
      </c>
      <c r="L479" s="43">
        <f t="shared" si="193"/>
        <v>7</v>
      </c>
      <c r="M479" s="228">
        <v>2050804</v>
      </c>
      <c r="N479" s="228" t="s">
        <v>833</v>
      </c>
      <c r="O479" s="233">
        <v>0</v>
      </c>
      <c r="P479">
        <f t="shared" si="194"/>
        <v>7</v>
      </c>
      <c r="Q479">
        <f t="shared" si="200"/>
        <v>0</v>
      </c>
      <c r="U479">
        <f t="shared" si="195"/>
        <v>0</v>
      </c>
      <c r="V479">
        <f t="shared" si="196"/>
        <v>0</v>
      </c>
      <c r="W479">
        <f t="shared" si="201"/>
        <v>0</v>
      </c>
      <c r="Y479">
        <f t="shared" si="197"/>
        <v>0</v>
      </c>
      <c r="AB479" s="228">
        <v>2070112</v>
      </c>
      <c r="AC479">
        <f t="shared" si="198"/>
        <v>58</v>
      </c>
      <c r="AD479">
        <f t="shared" si="199"/>
        <v>58</v>
      </c>
      <c r="AE479">
        <f t="shared" si="202"/>
        <v>0</v>
      </c>
      <c r="AG479" s="228">
        <v>2050802</v>
      </c>
      <c r="AH479" s="247" t="s">
        <v>829</v>
      </c>
      <c r="AI479" s="233">
        <v>160</v>
      </c>
      <c r="AJ479" s="248">
        <f t="shared" si="205"/>
        <v>160</v>
      </c>
      <c r="AK479" s="246">
        <f t="shared" si="206"/>
        <v>0</v>
      </c>
      <c r="AL479" s="240">
        <v>2050803</v>
      </c>
      <c r="AM479" s="241" t="s">
        <v>830</v>
      </c>
      <c r="AN479" s="242">
        <v>11</v>
      </c>
      <c r="AO479" s="242">
        <v>12</v>
      </c>
      <c r="AP479" s="256">
        <f t="shared" si="186"/>
        <v>1</v>
      </c>
      <c r="AQ479" s="257">
        <f t="shared" si="187"/>
        <v>0.0909090909090909</v>
      </c>
      <c r="AR479">
        <f t="shared" si="203"/>
        <v>7</v>
      </c>
    </row>
    <row r="480" hidden="1" spans="1:44">
      <c r="A480" s="215">
        <v>2050899</v>
      </c>
      <c r="B480" s="215" t="s">
        <v>834</v>
      </c>
      <c r="C480" s="216">
        <f t="shared" si="188"/>
        <v>0</v>
      </c>
      <c r="D480" s="222">
        <v>0</v>
      </c>
      <c r="E480" s="222">
        <v>0</v>
      </c>
      <c r="F480" s="223">
        <v>0</v>
      </c>
      <c r="G480" s="219">
        <f t="shared" si="189"/>
        <v>0</v>
      </c>
      <c r="H480" s="219">
        <f t="shared" si="190"/>
        <v>0</v>
      </c>
      <c r="I480" s="219">
        <f t="shared" si="191"/>
        <v>0</v>
      </c>
      <c r="J480" s="231">
        <f t="shared" si="192"/>
        <v>7</v>
      </c>
      <c r="K480" s="43">
        <f t="shared" si="204"/>
        <v>0</v>
      </c>
      <c r="L480" s="43">
        <f t="shared" si="193"/>
        <v>7</v>
      </c>
      <c r="M480" s="228">
        <v>2050899</v>
      </c>
      <c r="N480" s="228" t="s">
        <v>835</v>
      </c>
      <c r="O480" s="233">
        <v>0</v>
      </c>
      <c r="P480">
        <f t="shared" si="194"/>
        <v>7</v>
      </c>
      <c r="Q480">
        <f t="shared" si="200"/>
        <v>0</v>
      </c>
      <c r="U480">
        <f t="shared" si="195"/>
        <v>0</v>
      </c>
      <c r="V480">
        <f t="shared" si="196"/>
        <v>0</v>
      </c>
      <c r="W480">
        <f t="shared" si="201"/>
        <v>0</v>
      </c>
      <c r="Y480">
        <f t="shared" si="197"/>
        <v>0</v>
      </c>
      <c r="AB480" s="228">
        <v>2070199</v>
      </c>
      <c r="AC480">
        <f t="shared" si="198"/>
        <v>180</v>
      </c>
      <c r="AD480">
        <f t="shared" si="199"/>
        <v>180</v>
      </c>
      <c r="AE480">
        <f t="shared" si="202"/>
        <v>0</v>
      </c>
      <c r="AG480" s="228">
        <v>2050803</v>
      </c>
      <c r="AH480" s="247" t="s">
        <v>831</v>
      </c>
      <c r="AI480" s="233">
        <v>13</v>
      </c>
      <c r="AJ480" s="248">
        <f t="shared" si="205"/>
        <v>13</v>
      </c>
      <c r="AK480" s="246">
        <f t="shared" si="206"/>
        <v>0</v>
      </c>
      <c r="AL480" s="240">
        <v>2050804</v>
      </c>
      <c r="AM480" s="240" t="s">
        <v>832</v>
      </c>
      <c r="AN480" s="249">
        <v>0</v>
      </c>
      <c r="AO480" s="249">
        <v>0</v>
      </c>
      <c r="AP480" s="256">
        <f t="shared" si="186"/>
        <v>0</v>
      </c>
      <c r="AQ480" s="257">
        <f t="shared" si="187"/>
        <v>0</v>
      </c>
      <c r="AR480">
        <f t="shared" si="203"/>
        <v>7</v>
      </c>
    </row>
    <row r="481" hidden="1" customHeight="1" spans="1:44">
      <c r="A481" s="215">
        <v>20509</v>
      </c>
      <c r="B481" s="215" t="s">
        <v>836</v>
      </c>
      <c r="C481" s="216">
        <f t="shared" si="188"/>
        <v>1814</v>
      </c>
      <c r="D481" s="217">
        <v>1617</v>
      </c>
      <c r="E481" s="217">
        <v>2244</v>
      </c>
      <c r="F481" s="218">
        <v>1574</v>
      </c>
      <c r="G481" s="219">
        <f t="shared" si="189"/>
        <v>-0.132304299889746</v>
      </c>
      <c r="H481" s="219">
        <f t="shared" si="190"/>
        <v>0.973407544836116</v>
      </c>
      <c r="I481" s="219">
        <f t="shared" si="191"/>
        <v>0.701426024955437</v>
      </c>
      <c r="J481" s="231">
        <f t="shared" si="192"/>
        <v>5</v>
      </c>
      <c r="K481" s="43">
        <f t="shared" si="204"/>
        <v>7249</v>
      </c>
      <c r="L481" s="43">
        <f t="shared" si="193"/>
        <v>5</v>
      </c>
      <c r="M481" s="228">
        <v>20509</v>
      </c>
      <c r="N481" s="229" t="s">
        <v>837</v>
      </c>
      <c r="O481" s="232">
        <f>SUM(O482:O487)</f>
        <v>1574</v>
      </c>
      <c r="P481">
        <f t="shared" si="194"/>
        <v>5</v>
      </c>
      <c r="Q481">
        <f t="shared" si="200"/>
        <v>205</v>
      </c>
      <c r="U481">
        <f t="shared" si="195"/>
        <v>0</v>
      </c>
      <c r="V481">
        <f t="shared" si="196"/>
        <v>0</v>
      </c>
      <c r="W481">
        <f t="shared" si="201"/>
        <v>0</v>
      </c>
      <c r="Y481">
        <f t="shared" si="197"/>
        <v>0</v>
      </c>
      <c r="AB481" s="228">
        <v>2070201</v>
      </c>
      <c r="AC481">
        <f t="shared" si="198"/>
        <v>0</v>
      </c>
      <c r="AD481">
        <f t="shared" si="199"/>
        <v>0</v>
      </c>
      <c r="AE481">
        <f t="shared" si="202"/>
        <v>0</v>
      </c>
      <c r="AG481" s="228">
        <v>2050804</v>
      </c>
      <c r="AH481" s="247" t="s">
        <v>833</v>
      </c>
      <c r="AI481" s="233">
        <v>0</v>
      </c>
      <c r="AJ481" s="248">
        <f t="shared" si="205"/>
        <v>0</v>
      </c>
      <c r="AK481" s="246">
        <f t="shared" si="206"/>
        <v>0</v>
      </c>
      <c r="AL481" s="240">
        <v>2050899</v>
      </c>
      <c r="AM481" s="240" t="s">
        <v>834</v>
      </c>
      <c r="AN481" s="249">
        <v>0</v>
      </c>
      <c r="AO481" s="249">
        <v>0</v>
      </c>
      <c r="AP481" s="256">
        <f t="shared" si="186"/>
        <v>0</v>
      </c>
      <c r="AQ481" s="257">
        <f t="shared" si="187"/>
        <v>0</v>
      </c>
      <c r="AR481">
        <f t="shared" si="203"/>
        <v>7</v>
      </c>
    </row>
    <row r="482" customHeight="1" spans="1:44">
      <c r="A482" s="215">
        <v>2050901</v>
      </c>
      <c r="B482" s="215" t="s">
        <v>838</v>
      </c>
      <c r="C482" s="216">
        <f t="shared" si="188"/>
        <v>400</v>
      </c>
      <c r="D482" s="217">
        <v>0</v>
      </c>
      <c r="E482" s="217">
        <v>596</v>
      </c>
      <c r="F482" s="218">
        <v>1176</v>
      </c>
      <c r="G482" s="219">
        <f t="shared" si="189"/>
        <v>1.94</v>
      </c>
      <c r="H482" s="219"/>
      <c r="I482" s="219">
        <f t="shared" si="191"/>
        <v>1.97315436241611</v>
      </c>
      <c r="J482" s="231">
        <f t="shared" si="192"/>
        <v>7</v>
      </c>
      <c r="K482" s="43">
        <f t="shared" ref="K482:K487" si="207">SUM(C482:F482)</f>
        <v>2172</v>
      </c>
      <c r="L482" s="43">
        <f t="shared" si="193"/>
        <v>7</v>
      </c>
      <c r="M482" s="228">
        <v>2050901</v>
      </c>
      <c r="N482" s="228" t="s">
        <v>839</v>
      </c>
      <c r="O482" s="233">
        <v>1176</v>
      </c>
      <c r="P482">
        <f t="shared" si="194"/>
        <v>7</v>
      </c>
      <c r="Q482">
        <f t="shared" si="200"/>
        <v>0</v>
      </c>
      <c r="U482">
        <f t="shared" si="195"/>
        <v>0</v>
      </c>
      <c r="V482">
        <f t="shared" si="196"/>
        <v>0</v>
      </c>
      <c r="W482">
        <f t="shared" si="201"/>
        <v>0</v>
      </c>
      <c r="Y482">
        <f t="shared" si="197"/>
        <v>0</v>
      </c>
      <c r="AB482" s="228">
        <v>2070202</v>
      </c>
      <c r="AC482">
        <f t="shared" si="198"/>
        <v>0</v>
      </c>
      <c r="AD482">
        <f t="shared" si="199"/>
        <v>0</v>
      </c>
      <c r="AE482">
        <f t="shared" si="202"/>
        <v>0</v>
      </c>
      <c r="AG482" s="228">
        <v>2050899</v>
      </c>
      <c r="AH482" s="247" t="s">
        <v>835</v>
      </c>
      <c r="AI482" s="233">
        <v>0</v>
      </c>
      <c r="AJ482" s="248">
        <f t="shared" si="205"/>
        <v>0</v>
      </c>
      <c r="AK482" s="246">
        <f t="shared" si="206"/>
        <v>0</v>
      </c>
      <c r="AL482" s="240">
        <v>20509</v>
      </c>
      <c r="AM482" s="241" t="s">
        <v>836</v>
      </c>
      <c r="AN482" s="242">
        <v>1617</v>
      </c>
      <c r="AO482" s="242">
        <v>2244</v>
      </c>
      <c r="AP482" s="256">
        <f t="shared" si="186"/>
        <v>627</v>
      </c>
      <c r="AQ482" s="257">
        <f t="shared" si="187"/>
        <v>0.387755102040816</v>
      </c>
      <c r="AR482">
        <f t="shared" si="203"/>
        <v>5</v>
      </c>
    </row>
    <row r="483" hidden="1" spans="1:44">
      <c r="A483" s="215">
        <v>2050902</v>
      </c>
      <c r="B483" s="215" t="s">
        <v>840</v>
      </c>
      <c r="C483" s="216">
        <f t="shared" si="188"/>
        <v>0</v>
      </c>
      <c r="D483" s="222">
        <v>0</v>
      </c>
      <c r="E483" s="222">
        <v>0</v>
      </c>
      <c r="F483" s="223">
        <v>0</v>
      </c>
      <c r="G483" s="219">
        <f t="shared" si="189"/>
        <v>0</v>
      </c>
      <c r="H483" s="219">
        <f t="shared" si="190"/>
        <v>0</v>
      </c>
      <c r="I483" s="219">
        <f t="shared" si="191"/>
        <v>0</v>
      </c>
      <c r="J483" s="231">
        <f t="shared" si="192"/>
        <v>7</v>
      </c>
      <c r="K483" s="43">
        <f t="shared" si="207"/>
        <v>0</v>
      </c>
      <c r="L483" s="43">
        <f t="shared" si="193"/>
        <v>7</v>
      </c>
      <c r="M483" s="228">
        <v>2050902</v>
      </c>
      <c r="N483" s="228" t="s">
        <v>841</v>
      </c>
      <c r="O483" s="233">
        <v>0</v>
      </c>
      <c r="P483">
        <f t="shared" si="194"/>
        <v>7</v>
      </c>
      <c r="Q483">
        <f t="shared" si="200"/>
        <v>0</v>
      </c>
      <c r="U483">
        <f t="shared" si="195"/>
        <v>0</v>
      </c>
      <c r="V483">
        <f t="shared" si="196"/>
        <v>0</v>
      </c>
      <c r="W483">
        <f t="shared" si="201"/>
        <v>0</v>
      </c>
      <c r="Y483">
        <f t="shared" si="197"/>
        <v>0</v>
      </c>
      <c r="AB483" s="228">
        <v>2070203</v>
      </c>
      <c r="AC483">
        <f t="shared" si="198"/>
        <v>0</v>
      </c>
      <c r="AD483">
        <f t="shared" si="199"/>
        <v>0</v>
      </c>
      <c r="AE483">
        <f t="shared" si="202"/>
        <v>0</v>
      </c>
      <c r="AG483" s="228">
        <v>20509</v>
      </c>
      <c r="AH483" s="238" t="s">
        <v>837</v>
      </c>
      <c r="AI483" s="232">
        <f>SUM(AI484:AI489)</f>
        <v>1814</v>
      </c>
      <c r="AJ483" s="239">
        <f t="shared" si="205"/>
        <v>1814</v>
      </c>
      <c r="AK483" s="246">
        <f t="shared" si="206"/>
        <v>0</v>
      </c>
      <c r="AL483" s="240">
        <v>2050901</v>
      </c>
      <c r="AM483" s="241" t="s">
        <v>838</v>
      </c>
      <c r="AN483" s="242">
        <v>0</v>
      </c>
      <c r="AO483" s="242">
        <v>596</v>
      </c>
      <c r="AP483" s="256">
        <f t="shared" si="186"/>
        <v>596</v>
      </c>
      <c r="AQ483" s="257">
        <f t="shared" si="187"/>
        <v>0</v>
      </c>
      <c r="AR483">
        <f t="shared" si="203"/>
        <v>7</v>
      </c>
    </row>
    <row r="484" customHeight="1" spans="1:44">
      <c r="A484" s="220">
        <v>2050903</v>
      </c>
      <c r="B484" s="220" t="s">
        <v>842</v>
      </c>
      <c r="C484" s="216">
        <f t="shared" si="188"/>
        <v>0</v>
      </c>
      <c r="D484" s="224">
        <v>0</v>
      </c>
      <c r="E484" s="217">
        <v>68</v>
      </c>
      <c r="F484" s="218">
        <v>68</v>
      </c>
      <c r="G484" s="219"/>
      <c r="H484" s="219"/>
      <c r="I484" s="219">
        <f t="shared" si="191"/>
        <v>1</v>
      </c>
      <c r="J484" s="231">
        <f t="shared" si="192"/>
        <v>7</v>
      </c>
      <c r="K484" s="43">
        <f t="shared" si="207"/>
        <v>136</v>
      </c>
      <c r="L484" s="43">
        <f t="shared" si="193"/>
        <v>7</v>
      </c>
      <c r="M484" s="228">
        <v>2050903</v>
      </c>
      <c r="N484" s="228" t="s">
        <v>843</v>
      </c>
      <c r="O484" s="233">
        <v>68</v>
      </c>
      <c r="P484">
        <f t="shared" si="194"/>
        <v>7</v>
      </c>
      <c r="Q484">
        <f t="shared" si="200"/>
        <v>0</v>
      </c>
      <c r="U484">
        <f t="shared" si="195"/>
        <v>0</v>
      </c>
      <c r="V484">
        <f t="shared" si="196"/>
        <v>0</v>
      </c>
      <c r="W484">
        <f t="shared" si="201"/>
        <v>0</v>
      </c>
      <c r="Y484">
        <f t="shared" si="197"/>
        <v>0</v>
      </c>
      <c r="AB484" s="228">
        <v>2070204</v>
      </c>
      <c r="AC484">
        <f t="shared" si="198"/>
        <v>95</v>
      </c>
      <c r="AD484">
        <f t="shared" si="199"/>
        <v>95</v>
      </c>
      <c r="AE484">
        <f t="shared" si="202"/>
        <v>0</v>
      </c>
      <c r="AG484" s="228">
        <v>2050901</v>
      </c>
      <c r="AH484" s="247" t="s">
        <v>839</v>
      </c>
      <c r="AI484" s="233">
        <v>400</v>
      </c>
      <c r="AJ484" s="248">
        <f t="shared" si="205"/>
        <v>400</v>
      </c>
      <c r="AK484" s="246">
        <f t="shared" si="206"/>
        <v>0</v>
      </c>
      <c r="AL484" s="240">
        <v>2050902</v>
      </c>
      <c r="AM484" s="240" t="s">
        <v>840</v>
      </c>
      <c r="AN484" s="249">
        <v>0</v>
      </c>
      <c r="AO484" s="249">
        <v>0</v>
      </c>
      <c r="AP484" s="256">
        <f t="shared" si="186"/>
        <v>0</v>
      </c>
      <c r="AQ484" s="257">
        <f t="shared" si="187"/>
        <v>0</v>
      </c>
      <c r="AR484">
        <f t="shared" si="203"/>
        <v>7</v>
      </c>
    </row>
    <row r="485" hidden="1" spans="1:44">
      <c r="A485" s="215">
        <v>2050904</v>
      </c>
      <c r="B485" s="215" t="s">
        <v>844</v>
      </c>
      <c r="C485" s="216">
        <f t="shared" si="188"/>
        <v>0</v>
      </c>
      <c r="D485" s="222">
        <v>0</v>
      </c>
      <c r="E485" s="222">
        <v>0</v>
      </c>
      <c r="F485" s="223">
        <v>0</v>
      </c>
      <c r="G485" s="219">
        <f t="shared" si="189"/>
        <v>0</v>
      </c>
      <c r="H485" s="219">
        <f t="shared" si="190"/>
        <v>0</v>
      </c>
      <c r="I485" s="219">
        <f t="shared" si="191"/>
        <v>0</v>
      </c>
      <c r="J485" s="231">
        <f t="shared" si="192"/>
        <v>7</v>
      </c>
      <c r="K485" s="43">
        <f t="shared" si="207"/>
        <v>0</v>
      </c>
      <c r="L485" s="43">
        <f t="shared" si="193"/>
        <v>7</v>
      </c>
      <c r="M485" s="228">
        <v>2050904</v>
      </c>
      <c r="N485" s="228" t="s">
        <v>845</v>
      </c>
      <c r="O485" s="233">
        <v>0</v>
      </c>
      <c r="P485">
        <f t="shared" si="194"/>
        <v>7</v>
      </c>
      <c r="Q485">
        <f t="shared" si="200"/>
        <v>0</v>
      </c>
      <c r="U485">
        <f t="shared" si="195"/>
        <v>0</v>
      </c>
      <c r="V485">
        <f t="shared" si="196"/>
        <v>0</v>
      </c>
      <c r="W485">
        <f t="shared" si="201"/>
        <v>0</v>
      </c>
      <c r="Y485">
        <f t="shared" si="197"/>
        <v>0</v>
      </c>
      <c r="AB485" s="228">
        <v>2070205</v>
      </c>
      <c r="AC485">
        <f t="shared" si="198"/>
        <v>-2</v>
      </c>
      <c r="AD485">
        <f t="shared" si="199"/>
        <v>-2</v>
      </c>
      <c r="AE485">
        <f t="shared" si="202"/>
        <v>0</v>
      </c>
      <c r="AG485" s="228">
        <v>2050902</v>
      </c>
      <c r="AH485" s="247" t="s">
        <v>841</v>
      </c>
      <c r="AI485" s="233">
        <v>0</v>
      </c>
      <c r="AJ485" s="248">
        <f t="shared" si="205"/>
        <v>0</v>
      </c>
      <c r="AK485" s="246">
        <f t="shared" si="206"/>
        <v>0</v>
      </c>
      <c r="AL485" s="240">
        <v>2050903</v>
      </c>
      <c r="AM485" s="241" t="s">
        <v>842</v>
      </c>
      <c r="AN485" s="242">
        <v>0</v>
      </c>
      <c r="AO485" s="242">
        <v>68</v>
      </c>
      <c r="AP485" s="256">
        <f t="shared" si="186"/>
        <v>68</v>
      </c>
      <c r="AQ485" s="257">
        <f t="shared" si="187"/>
        <v>0</v>
      </c>
      <c r="AR485">
        <f t="shared" si="203"/>
        <v>7</v>
      </c>
    </row>
    <row r="486" hidden="1" spans="1:44">
      <c r="A486" s="220">
        <v>2050905</v>
      </c>
      <c r="B486" s="220" t="s">
        <v>846</v>
      </c>
      <c r="C486" s="216">
        <f t="shared" si="188"/>
        <v>0</v>
      </c>
      <c r="D486" s="221">
        <v>0</v>
      </c>
      <c r="E486" s="222">
        <v>0</v>
      </c>
      <c r="F486" s="223">
        <v>0</v>
      </c>
      <c r="G486" s="219">
        <f t="shared" si="189"/>
        <v>0</v>
      </c>
      <c r="H486" s="219">
        <f t="shared" si="190"/>
        <v>0</v>
      </c>
      <c r="I486" s="219">
        <f t="shared" si="191"/>
        <v>0</v>
      </c>
      <c r="J486" s="231">
        <f t="shared" si="192"/>
        <v>7</v>
      </c>
      <c r="K486" s="43">
        <f t="shared" si="207"/>
        <v>0</v>
      </c>
      <c r="L486" s="43">
        <f t="shared" si="193"/>
        <v>7</v>
      </c>
      <c r="M486" s="228">
        <v>2050905</v>
      </c>
      <c r="N486" s="228" t="s">
        <v>847</v>
      </c>
      <c r="O486" s="233">
        <v>0</v>
      </c>
      <c r="P486">
        <f t="shared" si="194"/>
        <v>7</v>
      </c>
      <c r="Q486">
        <f t="shared" si="200"/>
        <v>0</v>
      </c>
      <c r="U486">
        <f t="shared" si="195"/>
        <v>0</v>
      </c>
      <c r="V486">
        <f t="shared" si="196"/>
        <v>0</v>
      </c>
      <c r="W486">
        <f t="shared" si="201"/>
        <v>0</v>
      </c>
      <c r="Y486">
        <f t="shared" si="197"/>
        <v>0</v>
      </c>
      <c r="AB486" s="228">
        <v>2070206</v>
      </c>
      <c r="AC486">
        <f t="shared" si="198"/>
        <v>0</v>
      </c>
      <c r="AD486">
        <f t="shared" si="199"/>
        <v>0</v>
      </c>
      <c r="AE486">
        <f t="shared" si="202"/>
        <v>0</v>
      </c>
      <c r="AG486" s="228">
        <v>2050903</v>
      </c>
      <c r="AH486" s="247" t="s">
        <v>843</v>
      </c>
      <c r="AI486" s="233">
        <v>0</v>
      </c>
      <c r="AJ486" s="248">
        <f t="shared" si="205"/>
        <v>0</v>
      </c>
      <c r="AK486" s="246">
        <f t="shared" si="206"/>
        <v>0</v>
      </c>
      <c r="AL486" s="240">
        <v>2050904</v>
      </c>
      <c r="AM486" s="240" t="s">
        <v>844</v>
      </c>
      <c r="AN486" s="249">
        <v>0</v>
      </c>
      <c r="AO486" s="249">
        <v>0</v>
      </c>
      <c r="AP486" s="256">
        <f t="shared" si="186"/>
        <v>0</v>
      </c>
      <c r="AQ486" s="257">
        <f t="shared" si="187"/>
        <v>0</v>
      </c>
      <c r="AR486">
        <f t="shared" si="203"/>
        <v>7</v>
      </c>
    </row>
    <row r="487" customHeight="1" spans="1:44">
      <c r="A487" s="220">
        <v>2050999</v>
      </c>
      <c r="B487" s="220" t="s">
        <v>848</v>
      </c>
      <c r="C487" s="216">
        <f t="shared" si="188"/>
        <v>1414</v>
      </c>
      <c r="D487" s="224">
        <v>1617</v>
      </c>
      <c r="E487" s="217">
        <v>1580</v>
      </c>
      <c r="F487" s="218">
        <v>330</v>
      </c>
      <c r="G487" s="219">
        <f t="shared" si="189"/>
        <v>-0.766619519094767</v>
      </c>
      <c r="H487" s="219">
        <f t="shared" si="190"/>
        <v>0.204081632653061</v>
      </c>
      <c r="I487" s="219">
        <f t="shared" si="191"/>
        <v>0.208860759493671</v>
      </c>
      <c r="J487" s="231">
        <f t="shared" si="192"/>
        <v>7</v>
      </c>
      <c r="K487" s="43">
        <f t="shared" si="207"/>
        <v>4941</v>
      </c>
      <c r="L487" s="43">
        <f t="shared" si="193"/>
        <v>7</v>
      </c>
      <c r="M487" s="228">
        <v>2050999</v>
      </c>
      <c r="N487" s="228" t="s">
        <v>849</v>
      </c>
      <c r="O487" s="233">
        <v>330</v>
      </c>
      <c r="P487">
        <f t="shared" si="194"/>
        <v>7</v>
      </c>
      <c r="Q487">
        <f t="shared" si="200"/>
        <v>0</v>
      </c>
      <c r="U487">
        <f t="shared" si="195"/>
        <v>0</v>
      </c>
      <c r="V487">
        <f t="shared" si="196"/>
        <v>0</v>
      </c>
      <c r="W487">
        <f t="shared" si="201"/>
        <v>0</v>
      </c>
      <c r="Y487">
        <f t="shared" si="197"/>
        <v>0</v>
      </c>
      <c r="AB487" s="228">
        <v>2070299</v>
      </c>
      <c r="AC487">
        <f t="shared" si="198"/>
        <v>0</v>
      </c>
      <c r="AD487">
        <f t="shared" si="199"/>
        <v>0</v>
      </c>
      <c r="AE487">
        <f t="shared" si="202"/>
        <v>0</v>
      </c>
      <c r="AG487" s="228">
        <v>2050904</v>
      </c>
      <c r="AH487" s="247" t="s">
        <v>845</v>
      </c>
      <c r="AI487" s="233">
        <v>0</v>
      </c>
      <c r="AJ487" s="248">
        <f t="shared" si="205"/>
        <v>0</v>
      </c>
      <c r="AK487" s="246">
        <f t="shared" si="206"/>
        <v>0</v>
      </c>
      <c r="AL487" s="240">
        <v>2050905</v>
      </c>
      <c r="AM487" s="240" t="s">
        <v>846</v>
      </c>
      <c r="AN487" s="249">
        <v>0</v>
      </c>
      <c r="AO487" s="249">
        <v>0</v>
      </c>
      <c r="AP487" s="256">
        <f t="shared" si="186"/>
        <v>0</v>
      </c>
      <c r="AQ487" s="257">
        <f t="shared" si="187"/>
        <v>0</v>
      </c>
      <c r="AR487">
        <f t="shared" si="203"/>
        <v>7</v>
      </c>
    </row>
    <row r="488" hidden="1" customHeight="1" spans="1:44">
      <c r="A488" s="220">
        <v>20599</v>
      </c>
      <c r="B488" s="220" t="s">
        <v>850</v>
      </c>
      <c r="C488" s="216">
        <f t="shared" si="188"/>
        <v>559</v>
      </c>
      <c r="D488" s="224">
        <v>0</v>
      </c>
      <c r="E488" s="217">
        <v>845</v>
      </c>
      <c r="F488" s="218">
        <v>18</v>
      </c>
      <c r="G488" s="219">
        <f t="shared" si="189"/>
        <v>-0.967799642218247</v>
      </c>
      <c r="H488" s="219"/>
      <c r="I488" s="219">
        <f t="shared" si="191"/>
        <v>0.021301775147929</v>
      </c>
      <c r="J488" s="231">
        <f t="shared" si="192"/>
        <v>5</v>
      </c>
      <c r="K488" s="43">
        <f t="shared" ref="K488:K496" si="208">SUM(C488:F488)</f>
        <v>1422</v>
      </c>
      <c r="L488" s="43">
        <f t="shared" si="193"/>
        <v>5</v>
      </c>
      <c r="M488" s="228">
        <v>20599</v>
      </c>
      <c r="N488" s="229" t="s">
        <v>851</v>
      </c>
      <c r="O488" s="232">
        <f>O489</f>
        <v>18</v>
      </c>
      <c r="P488">
        <f t="shared" si="194"/>
        <v>5</v>
      </c>
      <c r="Q488">
        <f t="shared" si="200"/>
        <v>205</v>
      </c>
      <c r="U488">
        <f t="shared" si="195"/>
        <v>0</v>
      </c>
      <c r="V488">
        <f t="shared" si="196"/>
        <v>0</v>
      </c>
      <c r="W488">
        <f t="shared" si="201"/>
        <v>0</v>
      </c>
      <c r="Y488">
        <f t="shared" si="197"/>
        <v>0</v>
      </c>
      <c r="AB488" s="228">
        <v>2070301</v>
      </c>
      <c r="AC488">
        <f t="shared" si="198"/>
        <v>265</v>
      </c>
      <c r="AD488">
        <f t="shared" si="199"/>
        <v>265</v>
      </c>
      <c r="AE488">
        <f t="shared" si="202"/>
        <v>0</v>
      </c>
      <c r="AG488" s="228">
        <v>2050905</v>
      </c>
      <c r="AH488" s="247" t="s">
        <v>847</v>
      </c>
      <c r="AI488" s="233">
        <v>0</v>
      </c>
      <c r="AJ488" s="248">
        <f t="shared" si="205"/>
        <v>0</v>
      </c>
      <c r="AK488" s="246">
        <f t="shared" si="206"/>
        <v>0</v>
      </c>
      <c r="AL488" s="240">
        <v>2050999</v>
      </c>
      <c r="AM488" s="241" t="s">
        <v>848</v>
      </c>
      <c r="AN488" s="242">
        <v>1617</v>
      </c>
      <c r="AO488" s="242">
        <v>1580</v>
      </c>
      <c r="AP488" s="256">
        <f t="shared" si="186"/>
        <v>-37</v>
      </c>
      <c r="AQ488" s="257">
        <f t="shared" si="187"/>
        <v>-0.0228818800247372</v>
      </c>
      <c r="AR488">
        <f t="shared" si="203"/>
        <v>7</v>
      </c>
    </row>
    <row r="489" customHeight="1" spans="1:44">
      <c r="A489" s="220">
        <v>2059999</v>
      </c>
      <c r="B489" s="220" t="s">
        <v>850</v>
      </c>
      <c r="C489" s="216">
        <f t="shared" si="188"/>
        <v>559</v>
      </c>
      <c r="D489" s="224">
        <v>0</v>
      </c>
      <c r="E489" s="217">
        <v>845</v>
      </c>
      <c r="F489" s="218">
        <v>18</v>
      </c>
      <c r="G489" s="219">
        <f t="shared" si="189"/>
        <v>-0.967799642218247</v>
      </c>
      <c r="H489" s="219"/>
      <c r="I489" s="219">
        <f t="shared" si="191"/>
        <v>0.021301775147929</v>
      </c>
      <c r="J489" s="231">
        <f t="shared" si="192"/>
        <v>7</v>
      </c>
      <c r="K489" s="43">
        <f t="shared" si="208"/>
        <v>1422</v>
      </c>
      <c r="L489" s="43">
        <f t="shared" si="193"/>
        <v>7</v>
      </c>
      <c r="M489" s="228">
        <v>2059999</v>
      </c>
      <c r="N489" s="228" t="s">
        <v>852</v>
      </c>
      <c r="O489" s="233">
        <v>18</v>
      </c>
      <c r="P489">
        <f t="shared" si="194"/>
        <v>7</v>
      </c>
      <c r="Q489">
        <f t="shared" si="200"/>
        <v>0</v>
      </c>
      <c r="U489">
        <f t="shared" si="195"/>
        <v>0</v>
      </c>
      <c r="V489">
        <f t="shared" si="196"/>
        <v>0</v>
      </c>
      <c r="W489">
        <f t="shared" si="201"/>
        <v>0</v>
      </c>
      <c r="Y489">
        <f t="shared" si="197"/>
        <v>0</v>
      </c>
      <c r="AB489" s="228">
        <v>2070302</v>
      </c>
      <c r="AC489">
        <f t="shared" si="198"/>
        <v>0</v>
      </c>
      <c r="AD489">
        <f t="shared" si="199"/>
        <v>0</v>
      </c>
      <c r="AE489">
        <f t="shared" si="202"/>
        <v>0</v>
      </c>
      <c r="AG489" s="228">
        <v>2050999</v>
      </c>
      <c r="AH489" s="247" t="s">
        <v>849</v>
      </c>
      <c r="AI489" s="233">
        <v>1414</v>
      </c>
      <c r="AJ489" s="248">
        <f t="shared" si="205"/>
        <v>1414</v>
      </c>
      <c r="AK489" s="246">
        <f t="shared" si="206"/>
        <v>0</v>
      </c>
      <c r="AL489" s="240">
        <v>20599</v>
      </c>
      <c r="AM489" s="241" t="s">
        <v>850</v>
      </c>
      <c r="AN489" s="242">
        <v>0</v>
      </c>
      <c r="AO489" s="242">
        <v>845</v>
      </c>
      <c r="AP489" s="256">
        <f t="shared" si="186"/>
        <v>845</v>
      </c>
      <c r="AQ489" s="257">
        <f t="shared" si="187"/>
        <v>0</v>
      </c>
      <c r="AR489">
        <f t="shared" si="203"/>
        <v>5</v>
      </c>
    </row>
    <row r="490" hidden="1" customHeight="1" spans="1:44">
      <c r="A490" s="220">
        <v>206</v>
      </c>
      <c r="B490" s="220" t="s">
        <v>853</v>
      </c>
      <c r="C490" s="216">
        <f t="shared" si="188"/>
        <v>1000</v>
      </c>
      <c r="D490" s="224">
        <v>472</v>
      </c>
      <c r="E490" s="217">
        <v>774</v>
      </c>
      <c r="F490" s="218">
        <v>740</v>
      </c>
      <c r="G490" s="219">
        <f t="shared" si="189"/>
        <v>-0.26</v>
      </c>
      <c r="H490" s="219">
        <f t="shared" si="190"/>
        <v>1.56779661016949</v>
      </c>
      <c r="I490" s="219">
        <f t="shared" si="191"/>
        <v>0.956072351421189</v>
      </c>
      <c r="J490" s="231">
        <f t="shared" si="192"/>
        <v>3</v>
      </c>
      <c r="K490" s="43">
        <f t="shared" si="208"/>
        <v>2986</v>
      </c>
      <c r="L490" s="43">
        <f t="shared" si="193"/>
        <v>3</v>
      </c>
      <c r="M490" s="228">
        <v>206</v>
      </c>
      <c r="N490" s="229" t="s">
        <v>854</v>
      </c>
      <c r="O490" s="230">
        <f>SUM(O491,O496,O505,O511,O517,O522,O527,O534,O538,O541)</f>
        <v>740</v>
      </c>
      <c r="P490">
        <f t="shared" si="194"/>
        <v>3</v>
      </c>
      <c r="Q490">
        <f t="shared" si="200"/>
        <v>0</v>
      </c>
      <c r="U490">
        <f t="shared" si="195"/>
        <v>0</v>
      </c>
      <c r="V490">
        <f t="shared" si="196"/>
        <v>0</v>
      </c>
      <c r="W490">
        <f t="shared" si="201"/>
        <v>0</v>
      </c>
      <c r="Y490">
        <f t="shared" si="197"/>
        <v>0</v>
      </c>
      <c r="AB490" s="228">
        <v>2070303</v>
      </c>
      <c r="AC490">
        <f t="shared" si="198"/>
        <v>0</v>
      </c>
      <c r="AD490">
        <f t="shared" si="199"/>
        <v>0</v>
      </c>
      <c r="AE490">
        <f t="shared" si="202"/>
        <v>0</v>
      </c>
      <c r="AG490" s="228">
        <v>20599</v>
      </c>
      <c r="AH490" s="238" t="s">
        <v>855</v>
      </c>
      <c r="AI490" s="232">
        <f>AI491</f>
        <v>559</v>
      </c>
      <c r="AJ490" s="239">
        <f t="shared" si="205"/>
        <v>559</v>
      </c>
      <c r="AK490" s="246">
        <f t="shared" si="206"/>
        <v>0</v>
      </c>
      <c r="AL490" s="240">
        <v>2059999</v>
      </c>
      <c r="AM490" s="241" t="s">
        <v>850</v>
      </c>
      <c r="AN490" s="242">
        <v>0</v>
      </c>
      <c r="AO490" s="242">
        <v>845</v>
      </c>
      <c r="AP490" s="256">
        <f t="shared" si="186"/>
        <v>845</v>
      </c>
      <c r="AQ490" s="257">
        <f t="shared" si="187"/>
        <v>0</v>
      </c>
      <c r="AR490">
        <f t="shared" si="203"/>
        <v>7</v>
      </c>
    </row>
    <row r="491" hidden="1" customHeight="1" spans="1:44">
      <c r="A491" s="220">
        <v>20601</v>
      </c>
      <c r="B491" s="220" t="s">
        <v>856</v>
      </c>
      <c r="C491" s="216">
        <f t="shared" si="188"/>
        <v>241</v>
      </c>
      <c r="D491" s="224">
        <v>237</v>
      </c>
      <c r="E491" s="217">
        <v>173</v>
      </c>
      <c r="F491" s="218">
        <v>159</v>
      </c>
      <c r="G491" s="219">
        <f t="shared" si="189"/>
        <v>-0.340248962655602</v>
      </c>
      <c r="H491" s="219">
        <f t="shared" si="190"/>
        <v>0.670886075949367</v>
      </c>
      <c r="I491" s="219">
        <f t="shared" si="191"/>
        <v>0.919075144508671</v>
      </c>
      <c r="J491" s="231">
        <f t="shared" si="192"/>
        <v>5</v>
      </c>
      <c r="K491" s="43">
        <f t="shared" si="208"/>
        <v>810</v>
      </c>
      <c r="L491" s="43">
        <f t="shared" si="193"/>
        <v>5</v>
      </c>
      <c r="M491" s="228">
        <v>20601</v>
      </c>
      <c r="N491" s="229" t="s">
        <v>857</v>
      </c>
      <c r="O491" s="232">
        <f>SUM(O492:O495)</f>
        <v>159</v>
      </c>
      <c r="P491">
        <f t="shared" si="194"/>
        <v>5</v>
      </c>
      <c r="Q491">
        <f t="shared" si="200"/>
        <v>206</v>
      </c>
      <c r="U491">
        <f t="shared" si="195"/>
        <v>0</v>
      </c>
      <c r="V491">
        <f t="shared" si="196"/>
        <v>0</v>
      </c>
      <c r="W491">
        <f t="shared" si="201"/>
        <v>0</v>
      </c>
      <c r="Y491">
        <f t="shared" si="197"/>
        <v>0</v>
      </c>
      <c r="AB491" s="228">
        <v>2070304</v>
      </c>
      <c r="AC491">
        <f t="shared" si="198"/>
        <v>0</v>
      </c>
      <c r="AD491">
        <f t="shared" si="199"/>
        <v>0</v>
      </c>
      <c r="AE491">
        <f t="shared" si="202"/>
        <v>0</v>
      </c>
      <c r="AG491" s="228">
        <v>2059999</v>
      </c>
      <c r="AH491" s="247" t="s">
        <v>852</v>
      </c>
      <c r="AI491" s="233">
        <v>559</v>
      </c>
      <c r="AJ491" s="248">
        <f t="shared" si="205"/>
        <v>559</v>
      </c>
      <c r="AK491" s="246">
        <f t="shared" si="206"/>
        <v>0</v>
      </c>
      <c r="AL491" s="240">
        <v>206</v>
      </c>
      <c r="AM491" s="241" t="s">
        <v>853</v>
      </c>
      <c r="AN491" s="242">
        <v>472</v>
      </c>
      <c r="AO491" s="242">
        <v>774</v>
      </c>
      <c r="AP491" s="256">
        <f t="shared" si="186"/>
        <v>302</v>
      </c>
      <c r="AQ491" s="257">
        <f t="shared" si="187"/>
        <v>0.639830508474576</v>
      </c>
      <c r="AR491">
        <f t="shared" si="203"/>
        <v>3</v>
      </c>
    </row>
    <row r="492" customHeight="1" spans="1:44">
      <c r="A492" s="220">
        <v>2060101</v>
      </c>
      <c r="B492" s="220" t="s">
        <v>194</v>
      </c>
      <c r="C492" s="216">
        <f t="shared" si="188"/>
        <v>223</v>
      </c>
      <c r="D492" s="224">
        <v>237</v>
      </c>
      <c r="E492" s="217">
        <v>173</v>
      </c>
      <c r="F492" s="218">
        <v>157</v>
      </c>
      <c r="G492" s="219">
        <f t="shared" si="189"/>
        <v>-0.295964125560538</v>
      </c>
      <c r="H492" s="219">
        <f t="shared" si="190"/>
        <v>0.662447257383966</v>
      </c>
      <c r="I492" s="219">
        <f t="shared" si="191"/>
        <v>0.907514450867052</v>
      </c>
      <c r="J492" s="231">
        <f t="shared" si="192"/>
        <v>7</v>
      </c>
      <c r="K492" s="43">
        <f t="shared" si="208"/>
        <v>790</v>
      </c>
      <c r="L492" s="43">
        <f t="shared" si="193"/>
        <v>7</v>
      </c>
      <c r="M492" s="228">
        <v>2060101</v>
      </c>
      <c r="N492" s="228" t="s">
        <v>195</v>
      </c>
      <c r="O492" s="233">
        <v>157</v>
      </c>
      <c r="P492">
        <f t="shared" si="194"/>
        <v>7</v>
      </c>
      <c r="Q492">
        <f t="shared" si="200"/>
        <v>0</v>
      </c>
      <c r="U492">
        <f t="shared" si="195"/>
        <v>0</v>
      </c>
      <c r="V492">
        <f t="shared" si="196"/>
        <v>0</v>
      </c>
      <c r="W492">
        <f t="shared" si="201"/>
        <v>0</v>
      </c>
      <c r="Y492">
        <f t="shared" si="197"/>
        <v>0</v>
      </c>
      <c r="AB492" s="228">
        <v>2070305</v>
      </c>
      <c r="AC492">
        <f t="shared" si="198"/>
        <v>1</v>
      </c>
      <c r="AD492">
        <f t="shared" si="199"/>
        <v>1</v>
      </c>
      <c r="AE492">
        <f t="shared" si="202"/>
        <v>0</v>
      </c>
      <c r="AG492" s="260">
        <v>206</v>
      </c>
      <c r="AH492" s="244" t="s">
        <v>854</v>
      </c>
      <c r="AI492" s="230">
        <f>SUM(AI493,AI498,AI507,AI513,AI519,AI524,AI529,AI536,AI540,AI543)</f>
        <v>1000</v>
      </c>
      <c r="AJ492" s="245">
        <f t="shared" si="205"/>
        <v>1000</v>
      </c>
      <c r="AK492" s="246">
        <f t="shared" si="206"/>
        <v>0</v>
      </c>
      <c r="AL492" s="240">
        <v>20601</v>
      </c>
      <c r="AM492" s="241" t="s">
        <v>856</v>
      </c>
      <c r="AN492" s="242">
        <v>237</v>
      </c>
      <c r="AO492" s="242">
        <v>173</v>
      </c>
      <c r="AP492" s="256">
        <f t="shared" si="186"/>
        <v>-64</v>
      </c>
      <c r="AQ492" s="257">
        <f t="shared" si="187"/>
        <v>-0.270042194092827</v>
      </c>
      <c r="AR492">
        <f t="shared" si="203"/>
        <v>5</v>
      </c>
    </row>
    <row r="493" customHeight="1" spans="1:44">
      <c r="A493" s="220">
        <v>2060102</v>
      </c>
      <c r="B493" s="220" t="s">
        <v>196</v>
      </c>
      <c r="C493" s="216">
        <f t="shared" si="188"/>
        <v>7</v>
      </c>
      <c r="D493" s="224">
        <v>0</v>
      </c>
      <c r="E493" s="217">
        <v>0</v>
      </c>
      <c r="F493" s="218">
        <v>2</v>
      </c>
      <c r="G493" s="219">
        <f t="shared" si="189"/>
        <v>-0.714285714285714</v>
      </c>
      <c r="H493" s="219"/>
      <c r="I493" s="219"/>
      <c r="J493" s="231">
        <f t="shared" si="192"/>
        <v>7</v>
      </c>
      <c r="K493" s="43">
        <f t="shared" si="208"/>
        <v>9</v>
      </c>
      <c r="L493" s="43">
        <f t="shared" si="193"/>
        <v>7</v>
      </c>
      <c r="M493" s="228">
        <v>2060102</v>
      </c>
      <c r="N493" s="228" t="s">
        <v>197</v>
      </c>
      <c r="O493" s="233">
        <v>2</v>
      </c>
      <c r="P493">
        <f t="shared" si="194"/>
        <v>7</v>
      </c>
      <c r="Q493">
        <f t="shared" si="200"/>
        <v>0</v>
      </c>
      <c r="U493">
        <f t="shared" si="195"/>
        <v>0</v>
      </c>
      <c r="V493">
        <f t="shared" si="196"/>
        <v>0</v>
      </c>
      <c r="W493">
        <f t="shared" si="201"/>
        <v>0</v>
      </c>
      <c r="Y493">
        <f t="shared" si="197"/>
        <v>0</v>
      </c>
      <c r="AB493" s="228">
        <v>2070306</v>
      </c>
      <c r="AC493">
        <f t="shared" si="198"/>
        <v>0</v>
      </c>
      <c r="AD493">
        <f t="shared" si="199"/>
        <v>0</v>
      </c>
      <c r="AE493">
        <f t="shared" si="202"/>
        <v>0</v>
      </c>
      <c r="AG493" s="228">
        <v>20601</v>
      </c>
      <c r="AH493" s="238" t="s">
        <v>857</v>
      </c>
      <c r="AI493" s="232">
        <f>SUM(AI494:AI497)</f>
        <v>241</v>
      </c>
      <c r="AJ493" s="239">
        <f t="shared" si="205"/>
        <v>241</v>
      </c>
      <c r="AK493" s="246">
        <f t="shared" si="206"/>
        <v>0</v>
      </c>
      <c r="AL493" s="240">
        <v>2060101</v>
      </c>
      <c r="AM493" s="241" t="s">
        <v>194</v>
      </c>
      <c r="AN493" s="242">
        <v>237</v>
      </c>
      <c r="AO493" s="242">
        <v>173</v>
      </c>
      <c r="AP493" s="256">
        <f t="shared" si="186"/>
        <v>-64</v>
      </c>
      <c r="AQ493" s="257">
        <f t="shared" si="187"/>
        <v>-0.270042194092827</v>
      </c>
      <c r="AR493">
        <f t="shared" si="203"/>
        <v>7</v>
      </c>
    </row>
    <row r="494" hidden="1" spans="1:44">
      <c r="A494" s="220">
        <v>2060103</v>
      </c>
      <c r="B494" s="220" t="s">
        <v>198</v>
      </c>
      <c r="C494" s="216">
        <f t="shared" si="188"/>
        <v>0</v>
      </c>
      <c r="D494" s="221">
        <v>0</v>
      </c>
      <c r="E494" s="222">
        <v>0</v>
      </c>
      <c r="F494" s="223">
        <v>0</v>
      </c>
      <c r="G494" s="219">
        <f t="shared" si="189"/>
        <v>0</v>
      </c>
      <c r="H494" s="219">
        <f t="shared" si="190"/>
        <v>0</v>
      </c>
      <c r="I494" s="219">
        <f t="shared" si="191"/>
        <v>0</v>
      </c>
      <c r="J494" s="231">
        <f t="shared" si="192"/>
        <v>7</v>
      </c>
      <c r="K494" s="43">
        <f t="shared" si="208"/>
        <v>0</v>
      </c>
      <c r="L494" s="43">
        <f t="shared" si="193"/>
        <v>7</v>
      </c>
      <c r="M494" s="228">
        <v>2060103</v>
      </c>
      <c r="N494" s="228" t="s">
        <v>199</v>
      </c>
      <c r="O494" s="233">
        <v>0</v>
      </c>
      <c r="P494">
        <f t="shared" si="194"/>
        <v>7</v>
      </c>
      <c r="Q494">
        <f t="shared" si="200"/>
        <v>0</v>
      </c>
      <c r="U494">
        <f t="shared" si="195"/>
        <v>0</v>
      </c>
      <c r="V494">
        <f t="shared" si="196"/>
        <v>0</v>
      </c>
      <c r="W494">
        <f t="shared" si="201"/>
        <v>0</v>
      </c>
      <c r="Y494">
        <f t="shared" si="197"/>
        <v>0</v>
      </c>
      <c r="AB494" s="228">
        <v>2070307</v>
      </c>
      <c r="AC494">
        <f t="shared" si="198"/>
        <v>0</v>
      </c>
      <c r="AD494">
        <f t="shared" si="199"/>
        <v>0</v>
      </c>
      <c r="AE494">
        <f t="shared" si="202"/>
        <v>0</v>
      </c>
      <c r="AG494" s="228">
        <v>2060101</v>
      </c>
      <c r="AH494" s="247" t="s">
        <v>195</v>
      </c>
      <c r="AI494" s="233">
        <v>223</v>
      </c>
      <c r="AJ494" s="248">
        <f t="shared" si="205"/>
        <v>223</v>
      </c>
      <c r="AK494" s="246">
        <f t="shared" si="206"/>
        <v>0</v>
      </c>
      <c r="AL494" s="240">
        <v>2060102</v>
      </c>
      <c r="AM494" s="240" t="s">
        <v>196</v>
      </c>
      <c r="AN494" s="249">
        <v>0</v>
      </c>
      <c r="AO494" s="249">
        <v>0</v>
      </c>
      <c r="AP494" s="256">
        <f t="shared" si="186"/>
        <v>0</v>
      </c>
      <c r="AQ494" s="257">
        <f t="shared" si="187"/>
        <v>0</v>
      </c>
      <c r="AR494">
        <f t="shared" si="203"/>
        <v>7</v>
      </c>
    </row>
    <row r="495" customHeight="1" spans="1:44">
      <c r="A495" s="215">
        <v>2060199</v>
      </c>
      <c r="B495" s="215" t="s">
        <v>858</v>
      </c>
      <c r="C495" s="216">
        <f t="shared" si="188"/>
        <v>11</v>
      </c>
      <c r="D495" s="217">
        <v>0</v>
      </c>
      <c r="E495" s="217">
        <v>0</v>
      </c>
      <c r="F495" s="218">
        <v>0</v>
      </c>
      <c r="G495" s="219">
        <f t="shared" si="189"/>
        <v>0</v>
      </c>
      <c r="H495" s="219">
        <f t="shared" si="190"/>
        <v>0</v>
      </c>
      <c r="I495" s="219">
        <f t="shared" si="191"/>
        <v>0</v>
      </c>
      <c r="J495" s="231">
        <f t="shared" si="192"/>
        <v>7</v>
      </c>
      <c r="K495" s="43">
        <f t="shared" si="208"/>
        <v>11</v>
      </c>
      <c r="L495" s="43">
        <f t="shared" si="193"/>
        <v>7</v>
      </c>
      <c r="M495" s="228">
        <v>2060199</v>
      </c>
      <c r="N495" s="228" t="s">
        <v>859</v>
      </c>
      <c r="O495" s="233">
        <v>0</v>
      </c>
      <c r="P495">
        <f t="shared" si="194"/>
        <v>7</v>
      </c>
      <c r="Q495">
        <f t="shared" si="200"/>
        <v>0</v>
      </c>
      <c r="U495">
        <f t="shared" si="195"/>
        <v>0</v>
      </c>
      <c r="V495">
        <f t="shared" si="196"/>
        <v>0</v>
      </c>
      <c r="W495">
        <f t="shared" si="201"/>
        <v>0</v>
      </c>
      <c r="Y495">
        <f t="shared" si="197"/>
        <v>0</v>
      </c>
      <c r="AB495" s="228">
        <v>2070308</v>
      </c>
      <c r="AC495">
        <f t="shared" si="198"/>
        <v>21</v>
      </c>
      <c r="AD495">
        <f t="shared" si="199"/>
        <v>21</v>
      </c>
      <c r="AE495">
        <f t="shared" si="202"/>
        <v>0</v>
      </c>
      <c r="AG495" s="228">
        <v>2060102</v>
      </c>
      <c r="AH495" s="247" t="s">
        <v>197</v>
      </c>
      <c r="AI495" s="233">
        <v>7</v>
      </c>
      <c r="AJ495" s="248">
        <f t="shared" si="205"/>
        <v>7</v>
      </c>
      <c r="AK495" s="246">
        <f t="shared" si="206"/>
        <v>0</v>
      </c>
      <c r="AL495" s="240">
        <v>2060103</v>
      </c>
      <c r="AM495" s="240" t="s">
        <v>198</v>
      </c>
      <c r="AN495" s="249">
        <v>0</v>
      </c>
      <c r="AO495" s="249">
        <v>0</v>
      </c>
      <c r="AP495" s="256">
        <f t="shared" si="186"/>
        <v>0</v>
      </c>
      <c r="AQ495" s="257">
        <f t="shared" si="187"/>
        <v>0</v>
      </c>
      <c r="AR495">
        <f t="shared" si="203"/>
        <v>7</v>
      </c>
    </row>
    <row r="496" hidden="1" customHeight="1" spans="1:44">
      <c r="A496" s="220">
        <v>20602</v>
      </c>
      <c r="B496" s="220" t="s">
        <v>860</v>
      </c>
      <c r="C496" s="216">
        <f t="shared" si="188"/>
        <v>0</v>
      </c>
      <c r="D496" s="224">
        <v>0</v>
      </c>
      <c r="E496" s="217">
        <v>24</v>
      </c>
      <c r="F496" s="218">
        <v>24</v>
      </c>
      <c r="G496" s="219"/>
      <c r="H496" s="219"/>
      <c r="I496" s="219">
        <f t="shared" si="191"/>
        <v>1</v>
      </c>
      <c r="J496" s="231">
        <f t="shared" si="192"/>
        <v>5</v>
      </c>
      <c r="K496" s="43">
        <f t="shared" si="208"/>
        <v>48</v>
      </c>
      <c r="L496" s="43">
        <f t="shared" si="193"/>
        <v>5</v>
      </c>
      <c r="M496" s="228">
        <v>20602</v>
      </c>
      <c r="N496" s="229" t="s">
        <v>861</v>
      </c>
      <c r="O496" s="232">
        <f>SUM(O497:O504)</f>
        <v>24</v>
      </c>
      <c r="P496">
        <f t="shared" si="194"/>
        <v>5</v>
      </c>
      <c r="Q496">
        <f t="shared" si="200"/>
        <v>206</v>
      </c>
      <c r="U496">
        <f t="shared" si="195"/>
        <v>0</v>
      </c>
      <c r="V496">
        <f t="shared" si="196"/>
        <v>0</v>
      </c>
      <c r="W496">
        <f t="shared" si="201"/>
        <v>0</v>
      </c>
      <c r="Y496">
        <f t="shared" si="197"/>
        <v>0</v>
      </c>
      <c r="AB496" s="228">
        <v>2070309</v>
      </c>
      <c r="AC496">
        <f t="shared" si="198"/>
        <v>0</v>
      </c>
      <c r="AD496">
        <f t="shared" si="199"/>
        <v>0</v>
      </c>
      <c r="AE496">
        <f t="shared" si="202"/>
        <v>0</v>
      </c>
      <c r="AG496" s="228">
        <v>2060103</v>
      </c>
      <c r="AH496" s="247" t="s">
        <v>199</v>
      </c>
      <c r="AI496" s="233">
        <v>0</v>
      </c>
      <c r="AJ496" s="248">
        <f t="shared" si="205"/>
        <v>0</v>
      </c>
      <c r="AK496" s="246">
        <f t="shared" si="206"/>
        <v>0</v>
      </c>
      <c r="AL496" s="240">
        <v>2060199</v>
      </c>
      <c r="AM496" s="240" t="s">
        <v>858</v>
      </c>
      <c r="AN496" s="249">
        <v>0</v>
      </c>
      <c r="AO496" s="249">
        <v>0</v>
      </c>
      <c r="AP496" s="256">
        <f t="shared" si="186"/>
        <v>0</v>
      </c>
      <c r="AQ496" s="257">
        <f t="shared" si="187"/>
        <v>0</v>
      </c>
      <c r="AR496">
        <f t="shared" si="203"/>
        <v>7</v>
      </c>
    </row>
    <row r="497" hidden="1" spans="1:44">
      <c r="A497" s="220">
        <v>2060201</v>
      </c>
      <c r="B497" s="220" t="s">
        <v>862</v>
      </c>
      <c r="C497" s="216">
        <f t="shared" si="188"/>
        <v>0</v>
      </c>
      <c r="D497" s="221">
        <v>0</v>
      </c>
      <c r="E497" s="222">
        <v>0</v>
      </c>
      <c r="F497" s="223">
        <v>0</v>
      </c>
      <c r="G497" s="219">
        <f t="shared" si="189"/>
        <v>0</v>
      </c>
      <c r="H497" s="219">
        <f t="shared" si="190"/>
        <v>0</v>
      </c>
      <c r="I497" s="219">
        <f t="shared" si="191"/>
        <v>0</v>
      </c>
      <c r="J497" s="231">
        <f t="shared" si="192"/>
        <v>7</v>
      </c>
      <c r="K497" s="43">
        <f t="shared" ref="K497:K504" si="209">SUM(C497:F497)</f>
        <v>0</v>
      </c>
      <c r="L497" s="43">
        <f t="shared" si="193"/>
        <v>7</v>
      </c>
      <c r="M497" s="228">
        <v>2060201</v>
      </c>
      <c r="N497" s="228" t="s">
        <v>863</v>
      </c>
      <c r="O497" s="233">
        <v>0</v>
      </c>
      <c r="P497">
        <f t="shared" si="194"/>
        <v>7</v>
      </c>
      <c r="Q497">
        <f t="shared" si="200"/>
        <v>0</v>
      </c>
      <c r="U497">
        <f t="shared" si="195"/>
        <v>0</v>
      </c>
      <c r="V497">
        <f t="shared" si="196"/>
        <v>0</v>
      </c>
      <c r="W497">
        <f t="shared" si="201"/>
        <v>0</v>
      </c>
      <c r="Y497">
        <f t="shared" si="197"/>
        <v>0</v>
      </c>
      <c r="AB497" s="228">
        <v>2070399</v>
      </c>
      <c r="AC497">
        <f t="shared" si="198"/>
        <v>8</v>
      </c>
      <c r="AD497">
        <f t="shared" si="199"/>
        <v>8</v>
      </c>
      <c r="AE497">
        <f t="shared" si="202"/>
        <v>0</v>
      </c>
      <c r="AG497" s="228">
        <v>2060199</v>
      </c>
      <c r="AH497" s="247" t="s">
        <v>859</v>
      </c>
      <c r="AI497" s="233">
        <v>11</v>
      </c>
      <c r="AJ497" s="248">
        <f t="shared" si="205"/>
        <v>11</v>
      </c>
      <c r="AK497" s="246">
        <f t="shared" si="206"/>
        <v>0</v>
      </c>
      <c r="AL497" s="240">
        <v>20602</v>
      </c>
      <c r="AM497" s="241" t="s">
        <v>860</v>
      </c>
      <c r="AN497" s="242">
        <v>0</v>
      </c>
      <c r="AO497" s="242">
        <v>24</v>
      </c>
      <c r="AP497" s="256">
        <f t="shared" si="186"/>
        <v>24</v>
      </c>
      <c r="AQ497" s="257">
        <f t="shared" si="187"/>
        <v>0</v>
      </c>
      <c r="AR497">
        <f t="shared" si="203"/>
        <v>5</v>
      </c>
    </row>
    <row r="498" hidden="1" spans="1:44">
      <c r="A498" s="220">
        <v>2060202</v>
      </c>
      <c r="B498" s="220" t="s">
        <v>864</v>
      </c>
      <c r="C498" s="216">
        <f t="shared" si="188"/>
        <v>0</v>
      </c>
      <c r="D498" s="221">
        <v>0</v>
      </c>
      <c r="E498" s="222">
        <v>0</v>
      </c>
      <c r="F498" s="223">
        <v>0</v>
      </c>
      <c r="G498" s="219">
        <f t="shared" si="189"/>
        <v>0</v>
      </c>
      <c r="H498" s="219">
        <f t="shared" si="190"/>
        <v>0</v>
      </c>
      <c r="I498" s="219">
        <f t="shared" si="191"/>
        <v>0</v>
      </c>
      <c r="J498" s="231">
        <f t="shared" si="192"/>
        <v>7</v>
      </c>
      <c r="K498" s="43">
        <f t="shared" si="209"/>
        <v>0</v>
      </c>
      <c r="L498" s="43">
        <f t="shared" si="193"/>
        <v>7</v>
      </c>
      <c r="M498" s="228">
        <v>2060202</v>
      </c>
      <c r="N498" s="228" t="s">
        <v>865</v>
      </c>
      <c r="O498" s="233">
        <v>0</v>
      </c>
      <c r="P498">
        <f t="shared" si="194"/>
        <v>7</v>
      </c>
      <c r="Q498">
        <f t="shared" si="200"/>
        <v>0</v>
      </c>
      <c r="U498">
        <f t="shared" si="195"/>
        <v>0</v>
      </c>
      <c r="V498">
        <f t="shared" si="196"/>
        <v>0</v>
      </c>
      <c r="W498">
        <f t="shared" si="201"/>
        <v>0</v>
      </c>
      <c r="Y498">
        <f t="shared" si="197"/>
        <v>0</v>
      </c>
      <c r="AB498" s="228">
        <v>2070401</v>
      </c>
      <c r="AC498">
        <f t="shared" si="198"/>
        <v>1</v>
      </c>
      <c r="AD498">
        <f t="shared" si="199"/>
        <v>1</v>
      </c>
      <c r="AE498">
        <f t="shared" si="202"/>
        <v>0</v>
      </c>
      <c r="AG498" s="228">
        <v>20602</v>
      </c>
      <c r="AH498" s="238" t="s">
        <v>861</v>
      </c>
      <c r="AI498" s="232">
        <f>SUM(AI499:AI506)</f>
        <v>0</v>
      </c>
      <c r="AJ498" s="239">
        <f t="shared" si="205"/>
        <v>0</v>
      </c>
      <c r="AK498" s="246">
        <f t="shared" si="206"/>
        <v>0</v>
      </c>
      <c r="AL498" s="240">
        <v>2060201</v>
      </c>
      <c r="AM498" s="240" t="s">
        <v>862</v>
      </c>
      <c r="AN498" s="249">
        <v>0</v>
      </c>
      <c r="AO498" s="249">
        <v>0</v>
      </c>
      <c r="AP498" s="256">
        <f t="shared" si="186"/>
        <v>0</v>
      </c>
      <c r="AQ498" s="257">
        <f t="shared" si="187"/>
        <v>0</v>
      </c>
      <c r="AR498">
        <f t="shared" si="203"/>
        <v>7</v>
      </c>
    </row>
    <row r="499" hidden="1" spans="1:44">
      <c r="A499" s="220">
        <v>2060203</v>
      </c>
      <c r="B499" s="220" t="s">
        <v>866</v>
      </c>
      <c r="C499" s="216">
        <f t="shared" si="188"/>
        <v>0</v>
      </c>
      <c r="D499" s="221">
        <v>0</v>
      </c>
      <c r="E499" s="222">
        <v>0</v>
      </c>
      <c r="F499" s="223">
        <v>0</v>
      </c>
      <c r="G499" s="219">
        <f t="shared" si="189"/>
        <v>0</v>
      </c>
      <c r="H499" s="219">
        <f t="shared" si="190"/>
        <v>0</v>
      </c>
      <c r="I499" s="219">
        <f t="shared" si="191"/>
        <v>0</v>
      </c>
      <c r="J499" s="231">
        <f t="shared" si="192"/>
        <v>7</v>
      </c>
      <c r="K499" s="43">
        <f t="shared" si="209"/>
        <v>0</v>
      </c>
      <c r="L499" s="43">
        <f t="shared" si="193"/>
        <v>7</v>
      </c>
      <c r="M499" s="228">
        <v>2060203</v>
      </c>
      <c r="N499" s="228" t="s">
        <v>867</v>
      </c>
      <c r="O499" s="233">
        <v>0</v>
      </c>
      <c r="P499">
        <f t="shared" si="194"/>
        <v>7</v>
      </c>
      <c r="Q499">
        <f t="shared" si="200"/>
        <v>0</v>
      </c>
      <c r="U499">
        <f t="shared" si="195"/>
        <v>0</v>
      </c>
      <c r="V499">
        <f t="shared" si="196"/>
        <v>0</v>
      </c>
      <c r="W499">
        <f t="shared" si="201"/>
        <v>0</v>
      </c>
      <c r="Y499">
        <f t="shared" si="197"/>
        <v>0</v>
      </c>
      <c r="AB499" s="228">
        <v>2070402</v>
      </c>
      <c r="AC499">
        <f t="shared" si="198"/>
        <v>37</v>
      </c>
      <c r="AD499">
        <f t="shared" si="199"/>
        <v>37</v>
      </c>
      <c r="AE499">
        <f t="shared" si="202"/>
        <v>0</v>
      </c>
      <c r="AG499" s="228">
        <v>2060201</v>
      </c>
      <c r="AH499" s="247" t="s">
        <v>863</v>
      </c>
      <c r="AI499" s="233">
        <v>0</v>
      </c>
      <c r="AJ499" s="248">
        <f t="shared" si="205"/>
        <v>0</v>
      </c>
      <c r="AK499" s="246">
        <f t="shared" si="206"/>
        <v>0</v>
      </c>
      <c r="AL499" s="240">
        <v>2060202</v>
      </c>
      <c r="AM499" s="240" t="s">
        <v>864</v>
      </c>
      <c r="AN499" s="249">
        <v>0</v>
      </c>
      <c r="AO499" s="249">
        <v>0</v>
      </c>
      <c r="AP499" s="256">
        <f t="shared" si="186"/>
        <v>0</v>
      </c>
      <c r="AQ499" s="257">
        <f t="shared" si="187"/>
        <v>0</v>
      </c>
      <c r="AR499">
        <f t="shared" si="203"/>
        <v>7</v>
      </c>
    </row>
    <row r="500" hidden="1" spans="1:44">
      <c r="A500" s="215">
        <v>2060204</v>
      </c>
      <c r="B500" s="215" t="s">
        <v>868</v>
      </c>
      <c r="C500" s="216">
        <f t="shared" si="188"/>
        <v>0</v>
      </c>
      <c r="D500" s="222">
        <v>0</v>
      </c>
      <c r="E500" s="222">
        <v>0</v>
      </c>
      <c r="F500" s="223">
        <v>0</v>
      </c>
      <c r="G500" s="219">
        <f t="shared" si="189"/>
        <v>0</v>
      </c>
      <c r="H500" s="219">
        <f t="shared" si="190"/>
        <v>0</v>
      </c>
      <c r="I500" s="219">
        <f t="shared" si="191"/>
        <v>0</v>
      </c>
      <c r="J500" s="231">
        <f t="shared" si="192"/>
        <v>7</v>
      </c>
      <c r="K500" s="43">
        <f t="shared" si="209"/>
        <v>0</v>
      </c>
      <c r="L500" s="43">
        <f t="shared" si="193"/>
        <v>7</v>
      </c>
      <c r="M500" s="228">
        <v>2060204</v>
      </c>
      <c r="N500" s="228" t="s">
        <v>869</v>
      </c>
      <c r="O500" s="233">
        <v>0</v>
      </c>
      <c r="P500">
        <f t="shared" si="194"/>
        <v>7</v>
      </c>
      <c r="Q500">
        <f t="shared" si="200"/>
        <v>0</v>
      </c>
      <c r="U500">
        <f t="shared" si="195"/>
        <v>0</v>
      </c>
      <c r="V500">
        <f t="shared" si="196"/>
        <v>0</v>
      </c>
      <c r="W500">
        <f t="shared" si="201"/>
        <v>0</v>
      </c>
      <c r="Y500">
        <f t="shared" si="197"/>
        <v>0</v>
      </c>
      <c r="AB500" s="228">
        <v>2070403</v>
      </c>
      <c r="AC500">
        <f t="shared" si="198"/>
        <v>0</v>
      </c>
      <c r="AD500">
        <f t="shared" si="199"/>
        <v>0</v>
      </c>
      <c r="AE500">
        <f t="shared" si="202"/>
        <v>0</v>
      </c>
      <c r="AG500" s="228">
        <v>2060202</v>
      </c>
      <c r="AH500" s="247" t="s">
        <v>865</v>
      </c>
      <c r="AI500" s="233">
        <v>0</v>
      </c>
      <c r="AJ500" s="248">
        <f t="shared" si="205"/>
        <v>0</v>
      </c>
      <c r="AK500" s="246">
        <f t="shared" si="206"/>
        <v>0</v>
      </c>
      <c r="AL500" s="240">
        <v>2060203</v>
      </c>
      <c r="AM500" s="240" t="s">
        <v>866</v>
      </c>
      <c r="AN500" s="249">
        <v>0</v>
      </c>
      <c r="AO500" s="249">
        <v>0</v>
      </c>
      <c r="AP500" s="256">
        <f t="shared" si="186"/>
        <v>0</v>
      </c>
      <c r="AQ500" s="257">
        <f t="shared" si="187"/>
        <v>0</v>
      </c>
      <c r="AR500">
        <f t="shared" si="203"/>
        <v>7</v>
      </c>
    </row>
    <row r="501" hidden="1" spans="1:44">
      <c r="A501" s="215">
        <v>2060205</v>
      </c>
      <c r="B501" s="215" t="s">
        <v>870</v>
      </c>
      <c r="C501" s="216">
        <f t="shared" si="188"/>
        <v>0</v>
      </c>
      <c r="D501" s="222">
        <v>0</v>
      </c>
      <c r="E501" s="222">
        <v>0</v>
      </c>
      <c r="F501" s="223">
        <v>0</v>
      </c>
      <c r="G501" s="219">
        <f t="shared" si="189"/>
        <v>0</v>
      </c>
      <c r="H501" s="219">
        <f t="shared" si="190"/>
        <v>0</v>
      </c>
      <c r="I501" s="219">
        <f t="shared" si="191"/>
        <v>0</v>
      </c>
      <c r="J501" s="231">
        <f t="shared" si="192"/>
        <v>7</v>
      </c>
      <c r="K501" s="43">
        <f t="shared" si="209"/>
        <v>0</v>
      </c>
      <c r="L501" s="43">
        <f t="shared" si="193"/>
        <v>7</v>
      </c>
      <c r="M501" s="228">
        <v>2060205</v>
      </c>
      <c r="N501" s="228" t="s">
        <v>871</v>
      </c>
      <c r="O501" s="233">
        <v>0</v>
      </c>
      <c r="P501">
        <f t="shared" si="194"/>
        <v>7</v>
      </c>
      <c r="Q501">
        <f t="shared" si="200"/>
        <v>0</v>
      </c>
      <c r="U501">
        <f t="shared" si="195"/>
        <v>0</v>
      </c>
      <c r="V501">
        <f t="shared" si="196"/>
        <v>0</v>
      </c>
      <c r="W501">
        <f t="shared" si="201"/>
        <v>0</v>
      </c>
      <c r="Y501">
        <f t="shared" si="197"/>
        <v>0</v>
      </c>
      <c r="AB501" s="228">
        <v>2070404</v>
      </c>
      <c r="AC501">
        <f t="shared" si="198"/>
        <v>0</v>
      </c>
      <c r="AD501">
        <f t="shared" si="199"/>
        <v>0</v>
      </c>
      <c r="AE501">
        <f t="shared" si="202"/>
        <v>0</v>
      </c>
      <c r="AG501" s="228">
        <v>2060203</v>
      </c>
      <c r="AH501" s="247" t="s">
        <v>867</v>
      </c>
      <c r="AI501" s="233">
        <v>0</v>
      </c>
      <c r="AJ501" s="248">
        <f t="shared" si="205"/>
        <v>0</v>
      </c>
      <c r="AK501" s="246">
        <f t="shared" si="206"/>
        <v>0</v>
      </c>
      <c r="AL501" s="240">
        <v>2060204</v>
      </c>
      <c r="AM501" s="240" t="s">
        <v>868</v>
      </c>
      <c r="AN501" s="249">
        <v>0</v>
      </c>
      <c r="AO501" s="249">
        <v>0</v>
      </c>
      <c r="AP501" s="256">
        <f t="shared" si="186"/>
        <v>0</v>
      </c>
      <c r="AQ501" s="257">
        <f t="shared" si="187"/>
        <v>0</v>
      </c>
      <c r="AR501">
        <f t="shared" si="203"/>
        <v>7</v>
      </c>
    </row>
    <row r="502" hidden="1" spans="1:44">
      <c r="A502" s="220">
        <v>2060206</v>
      </c>
      <c r="B502" s="220" t="s">
        <v>872</v>
      </c>
      <c r="C502" s="216">
        <f t="shared" si="188"/>
        <v>0</v>
      </c>
      <c r="D502" s="221">
        <v>0</v>
      </c>
      <c r="E502" s="222">
        <v>0</v>
      </c>
      <c r="F502" s="223">
        <v>0</v>
      </c>
      <c r="G502" s="219">
        <f t="shared" si="189"/>
        <v>0</v>
      </c>
      <c r="H502" s="219">
        <f t="shared" si="190"/>
        <v>0</v>
      </c>
      <c r="I502" s="219">
        <f t="shared" si="191"/>
        <v>0</v>
      </c>
      <c r="J502" s="231">
        <f t="shared" si="192"/>
        <v>7</v>
      </c>
      <c r="K502" s="43">
        <f t="shared" si="209"/>
        <v>0</v>
      </c>
      <c r="L502" s="43">
        <f t="shared" si="193"/>
        <v>7</v>
      </c>
      <c r="M502" s="228">
        <v>2060206</v>
      </c>
      <c r="N502" s="228" t="s">
        <v>873</v>
      </c>
      <c r="O502" s="233">
        <v>0</v>
      </c>
      <c r="P502">
        <f t="shared" si="194"/>
        <v>7</v>
      </c>
      <c r="Q502">
        <f t="shared" si="200"/>
        <v>0</v>
      </c>
      <c r="U502">
        <f t="shared" si="195"/>
        <v>0</v>
      </c>
      <c r="V502">
        <f t="shared" si="196"/>
        <v>0</v>
      </c>
      <c r="W502">
        <f t="shared" si="201"/>
        <v>0</v>
      </c>
      <c r="Y502">
        <f t="shared" si="197"/>
        <v>0</v>
      </c>
      <c r="AB502" s="228">
        <v>2070405</v>
      </c>
      <c r="AC502">
        <f t="shared" si="198"/>
        <v>328</v>
      </c>
      <c r="AD502">
        <f t="shared" si="199"/>
        <v>328</v>
      </c>
      <c r="AE502">
        <f t="shared" si="202"/>
        <v>0</v>
      </c>
      <c r="AG502" s="228">
        <v>2060204</v>
      </c>
      <c r="AH502" s="247" t="s">
        <v>869</v>
      </c>
      <c r="AI502" s="233">
        <v>0</v>
      </c>
      <c r="AJ502" s="248">
        <f t="shared" si="205"/>
        <v>0</v>
      </c>
      <c r="AK502" s="246">
        <f t="shared" si="206"/>
        <v>0</v>
      </c>
      <c r="AL502" s="240">
        <v>2060205</v>
      </c>
      <c r="AM502" s="240" t="s">
        <v>870</v>
      </c>
      <c r="AN502" s="249">
        <v>0</v>
      </c>
      <c r="AO502" s="249">
        <v>0</v>
      </c>
      <c r="AP502" s="256">
        <f t="shared" si="186"/>
        <v>0</v>
      </c>
      <c r="AQ502" s="257">
        <f t="shared" si="187"/>
        <v>0</v>
      </c>
      <c r="AR502">
        <f t="shared" si="203"/>
        <v>7</v>
      </c>
    </row>
    <row r="503" hidden="1" spans="1:44">
      <c r="A503" s="215">
        <v>2060207</v>
      </c>
      <c r="B503" s="215" t="s">
        <v>874</v>
      </c>
      <c r="C503" s="216">
        <f t="shared" si="188"/>
        <v>0</v>
      </c>
      <c r="D503" s="222">
        <v>0</v>
      </c>
      <c r="E503" s="222">
        <v>0</v>
      </c>
      <c r="F503" s="223">
        <v>0</v>
      </c>
      <c r="G503" s="219">
        <f t="shared" si="189"/>
        <v>0</v>
      </c>
      <c r="H503" s="219">
        <f t="shared" si="190"/>
        <v>0</v>
      </c>
      <c r="I503" s="219">
        <f t="shared" si="191"/>
        <v>0</v>
      </c>
      <c r="J503" s="231">
        <f t="shared" si="192"/>
        <v>7</v>
      </c>
      <c r="K503" s="43">
        <f t="shared" si="209"/>
        <v>0</v>
      </c>
      <c r="L503" s="43">
        <f t="shared" si="193"/>
        <v>7</v>
      </c>
      <c r="M503" s="228">
        <v>2060207</v>
      </c>
      <c r="N503" s="228" t="s">
        <v>875</v>
      </c>
      <c r="O503" s="233">
        <v>0</v>
      </c>
      <c r="P503">
        <f t="shared" si="194"/>
        <v>7</v>
      </c>
      <c r="Q503">
        <f t="shared" si="200"/>
        <v>0</v>
      </c>
      <c r="U503">
        <f t="shared" si="195"/>
        <v>0</v>
      </c>
      <c r="V503">
        <f t="shared" si="196"/>
        <v>0</v>
      </c>
      <c r="W503">
        <f t="shared" si="201"/>
        <v>0</v>
      </c>
      <c r="Y503">
        <f t="shared" si="197"/>
        <v>0</v>
      </c>
      <c r="AB503" s="228">
        <v>2070406</v>
      </c>
      <c r="AC503">
        <f t="shared" si="198"/>
        <v>0</v>
      </c>
      <c r="AD503">
        <f t="shared" si="199"/>
        <v>0</v>
      </c>
      <c r="AE503">
        <f t="shared" si="202"/>
        <v>0</v>
      </c>
      <c r="AG503" s="228">
        <v>2060205</v>
      </c>
      <c r="AH503" s="247" t="s">
        <v>871</v>
      </c>
      <c r="AI503" s="233">
        <v>0</v>
      </c>
      <c r="AJ503" s="248">
        <f t="shared" si="205"/>
        <v>0</v>
      </c>
      <c r="AK503" s="246">
        <f t="shared" si="206"/>
        <v>0</v>
      </c>
      <c r="AL503" s="240">
        <v>2060206</v>
      </c>
      <c r="AM503" s="240" t="s">
        <v>872</v>
      </c>
      <c r="AN503" s="249">
        <v>0</v>
      </c>
      <c r="AO503" s="249">
        <v>0</v>
      </c>
      <c r="AP503" s="256">
        <f t="shared" si="186"/>
        <v>0</v>
      </c>
      <c r="AQ503" s="257">
        <f t="shared" si="187"/>
        <v>0</v>
      </c>
      <c r="AR503">
        <f t="shared" si="203"/>
        <v>7</v>
      </c>
    </row>
    <row r="504" customHeight="1" spans="1:44">
      <c r="A504" s="215">
        <v>2060299</v>
      </c>
      <c r="B504" s="215" t="s">
        <v>876</v>
      </c>
      <c r="C504" s="216">
        <f t="shared" si="188"/>
        <v>0</v>
      </c>
      <c r="D504" s="217">
        <v>0</v>
      </c>
      <c r="E504" s="217">
        <v>24</v>
      </c>
      <c r="F504" s="218">
        <v>24</v>
      </c>
      <c r="G504" s="219"/>
      <c r="H504" s="219"/>
      <c r="I504" s="219">
        <f t="shared" si="191"/>
        <v>1</v>
      </c>
      <c r="J504" s="231">
        <f t="shared" si="192"/>
        <v>7</v>
      </c>
      <c r="K504" s="43">
        <f t="shared" si="209"/>
        <v>48</v>
      </c>
      <c r="L504" s="43">
        <f t="shared" si="193"/>
        <v>7</v>
      </c>
      <c r="M504" s="228">
        <v>2060299</v>
      </c>
      <c r="N504" s="228" t="s">
        <v>877</v>
      </c>
      <c r="O504" s="233">
        <v>24</v>
      </c>
      <c r="P504">
        <f t="shared" si="194"/>
        <v>7</v>
      </c>
      <c r="Q504">
        <f t="shared" si="200"/>
        <v>0</v>
      </c>
      <c r="U504">
        <f t="shared" si="195"/>
        <v>0</v>
      </c>
      <c r="V504">
        <f t="shared" si="196"/>
        <v>0</v>
      </c>
      <c r="W504">
        <f t="shared" si="201"/>
        <v>0</v>
      </c>
      <c r="Y504">
        <f t="shared" si="197"/>
        <v>0</v>
      </c>
      <c r="AB504" s="228">
        <v>2070407</v>
      </c>
      <c r="AC504">
        <f t="shared" si="198"/>
        <v>0</v>
      </c>
      <c r="AD504">
        <f t="shared" si="199"/>
        <v>0</v>
      </c>
      <c r="AE504">
        <f t="shared" si="202"/>
        <v>0</v>
      </c>
      <c r="AG504" s="228">
        <v>2060206</v>
      </c>
      <c r="AH504" s="247" t="s">
        <v>873</v>
      </c>
      <c r="AI504" s="233">
        <v>0</v>
      </c>
      <c r="AJ504" s="248">
        <f t="shared" si="205"/>
        <v>0</v>
      </c>
      <c r="AK504" s="246">
        <f t="shared" si="206"/>
        <v>0</v>
      </c>
      <c r="AL504" s="240">
        <v>2060207</v>
      </c>
      <c r="AM504" s="240" t="s">
        <v>874</v>
      </c>
      <c r="AN504" s="249">
        <v>0</v>
      </c>
      <c r="AO504" s="249">
        <v>0</v>
      </c>
      <c r="AP504" s="256">
        <f t="shared" si="186"/>
        <v>0</v>
      </c>
      <c r="AQ504" s="257">
        <f t="shared" si="187"/>
        <v>0</v>
      </c>
      <c r="AR504">
        <f t="shared" si="203"/>
        <v>7</v>
      </c>
    </row>
    <row r="505" hidden="1" customHeight="1" spans="1:44">
      <c r="A505" s="215">
        <v>20603</v>
      </c>
      <c r="B505" s="215" t="s">
        <v>878</v>
      </c>
      <c r="C505" s="216">
        <f t="shared" si="188"/>
        <v>0</v>
      </c>
      <c r="D505" s="217">
        <v>5</v>
      </c>
      <c r="E505" s="217">
        <v>0</v>
      </c>
      <c r="F505" s="218">
        <v>-13</v>
      </c>
      <c r="G505" s="219"/>
      <c r="H505" s="219">
        <f t="shared" si="190"/>
        <v>-2.6</v>
      </c>
      <c r="I505" s="219"/>
      <c r="J505" s="231">
        <f t="shared" si="192"/>
        <v>5</v>
      </c>
      <c r="K505" s="43">
        <f t="shared" ref="K505:K527" si="210">SUM(C505:F505)</f>
        <v>-8</v>
      </c>
      <c r="L505" s="43">
        <f t="shared" si="193"/>
        <v>5</v>
      </c>
      <c r="M505" s="228">
        <v>20603</v>
      </c>
      <c r="N505" s="229" t="s">
        <v>879</v>
      </c>
      <c r="O505" s="232">
        <f>SUM(O506:O510)</f>
        <v>-13</v>
      </c>
      <c r="P505">
        <f t="shared" si="194"/>
        <v>5</v>
      </c>
      <c r="Q505">
        <f t="shared" si="200"/>
        <v>206</v>
      </c>
      <c r="U505">
        <f t="shared" si="195"/>
        <v>0</v>
      </c>
      <c r="V505">
        <f t="shared" si="196"/>
        <v>0</v>
      </c>
      <c r="W505">
        <f t="shared" si="201"/>
        <v>0</v>
      </c>
      <c r="Y505">
        <f t="shared" si="197"/>
        <v>0</v>
      </c>
      <c r="AB505" s="228">
        <v>2070408</v>
      </c>
      <c r="AC505">
        <f t="shared" si="198"/>
        <v>6</v>
      </c>
      <c r="AD505">
        <f t="shared" si="199"/>
        <v>6</v>
      </c>
      <c r="AE505">
        <f t="shared" si="202"/>
        <v>0</v>
      </c>
      <c r="AG505" s="228">
        <v>2060207</v>
      </c>
      <c r="AH505" s="247" t="s">
        <v>875</v>
      </c>
      <c r="AI505" s="233">
        <v>0</v>
      </c>
      <c r="AJ505" s="248">
        <f t="shared" si="205"/>
        <v>0</v>
      </c>
      <c r="AK505" s="246">
        <f t="shared" si="206"/>
        <v>0</v>
      </c>
      <c r="AL505" s="240">
        <v>2060299</v>
      </c>
      <c r="AM505" s="241" t="s">
        <v>876</v>
      </c>
      <c r="AN505" s="242">
        <v>0</v>
      </c>
      <c r="AO505" s="242">
        <v>24</v>
      </c>
      <c r="AP505" s="256">
        <f t="shared" si="186"/>
        <v>24</v>
      </c>
      <c r="AQ505" s="257">
        <f t="shared" si="187"/>
        <v>0</v>
      </c>
      <c r="AR505">
        <f t="shared" si="203"/>
        <v>7</v>
      </c>
    </row>
    <row r="506" hidden="1" spans="1:44">
      <c r="A506" s="215">
        <v>2060301</v>
      </c>
      <c r="B506" s="215" t="s">
        <v>862</v>
      </c>
      <c r="C506" s="216">
        <f t="shared" si="188"/>
        <v>0</v>
      </c>
      <c r="D506" s="222">
        <v>0</v>
      </c>
      <c r="E506" s="222">
        <v>0</v>
      </c>
      <c r="F506" s="223">
        <v>0</v>
      </c>
      <c r="G506" s="219">
        <f t="shared" si="189"/>
        <v>0</v>
      </c>
      <c r="H506" s="219">
        <f t="shared" si="190"/>
        <v>0</v>
      </c>
      <c r="I506" s="219">
        <f t="shared" si="191"/>
        <v>0</v>
      </c>
      <c r="J506" s="231">
        <f t="shared" si="192"/>
        <v>7</v>
      </c>
      <c r="K506" s="43">
        <f t="shared" si="210"/>
        <v>0</v>
      </c>
      <c r="L506" s="43">
        <f t="shared" si="193"/>
        <v>7</v>
      </c>
      <c r="M506" s="228">
        <v>2060301</v>
      </c>
      <c r="N506" s="228" t="s">
        <v>863</v>
      </c>
      <c r="O506" s="233">
        <v>0</v>
      </c>
      <c r="P506">
        <f t="shared" si="194"/>
        <v>7</v>
      </c>
      <c r="Q506">
        <f t="shared" si="200"/>
        <v>0</v>
      </c>
      <c r="U506">
        <f t="shared" si="195"/>
        <v>0</v>
      </c>
      <c r="V506">
        <f t="shared" si="196"/>
        <v>0</v>
      </c>
      <c r="W506">
        <f t="shared" si="201"/>
        <v>0</v>
      </c>
      <c r="Y506">
        <f t="shared" si="197"/>
        <v>0</v>
      </c>
      <c r="AB506" s="228">
        <v>2070409</v>
      </c>
      <c r="AC506">
        <f t="shared" si="198"/>
        <v>0</v>
      </c>
      <c r="AD506">
        <f t="shared" si="199"/>
        <v>0</v>
      </c>
      <c r="AE506">
        <f t="shared" si="202"/>
        <v>0</v>
      </c>
      <c r="AG506" s="228">
        <v>2060299</v>
      </c>
      <c r="AH506" s="247" t="s">
        <v>877</v>
      </c>
      <c r="AI506" s="233">
        <v>0</v>
      </c>
      <c r="AJ506" s="248">
        <f t="shared" si="205"/>
        <v>0</v>
      </c>
      <c r="AK506" s="246">
        <f t="shared" si="206"/>
        <v>0</v>
      </c>
      <c r="AL506" s="240">
        <v>20603</v>
      </c>
      <c r="AM506" s="241" t="s">
        <v>878</v>
      </c>
      <c r="AN506" s="242">
        <v>5</v>
      </c>
      <c r="AO506" s="242">
        <v>0</v>
      </c>
      <c r="AP506" s="256">
        <f t="shared" si="186"/>
        <v>-5</v>
      </c>
      <c r="AQ506" s="257">
        <f t="shared" si="187"/>
        <v>-1</v>
      </c>
      <c r="AR506">
        <f t="shared" si="203"/>
        <v>5</v>
      </c>
    </row>
    <row r="507" hidden="1" spans="1:44">
      <c r="A507" s="215">
        <v>2060302</v>
      </c>
      <c r="B507" s="215" t="s">
        <v>880</v>
      </c>
      <c r="C507" s="216">
        <f t="shared" si="188"/>
        <v>0</v>
      </c>
      <c r="D507" s="222">
        <v>0</v>
      </c>
      <c r="E507" s="222">
        <v>0</v>
      </c>
      <c r="F507" s="223">
        <v>0</v>
      </c>
      <c r="G507" s="219">
        <f t="shared" si="189"/>
        <v>0</v>
      </c>
      <c r="H507" s="219">
        <f t="shared" si="190"/>
        <v>0</v>
      </c>
      <c r="I507" s="219">
        <f t="shared" si="191"/>
        <v>0</v>
      </c>
      <c r="J507" s="231">
        <f t="shared" si="192"/>
        <v>7</v>
      </c>
      <c r="K507" s="43">
        <f t="shared" si="210"/>
        <v>0</v>
      </c>
      <c r="L507" s="43">
        <f t="shared" si="193"/>
        <v>7</v>
      </c>
      <c r="M507" s="228">
        <v>2060302</v>
      </c>
      <c r="N507" s="228" t="s">
        <v>881</v>
      </c>
      <c r="O507" s="233">
        <v>0</v>
      </c>
      <c r="P507">
        <f t="shared" si="194"/>
        <v>7</v>
      </c>
      <c r="Q507">
        <f t="shared" si="200"/>
        <v>0</v>
      </c>
      <c r="U507">
        <f t="shared" si="195"/>
        <v>0</v>
      </c>
      <c r="V507">
        <f t="shared" si="196"/>
        <v>0</v>
      </c>
      <c r="W507">
        <f t="shared" si="201"/>
        <v>0</v>
      </c>
      <c r="Y507">
        <f t="shared" si="197"/>
        <v>0</v>
      </c>
      <c r="AB507" s="228">
        <v>2070499</v>
      </c>
      <c r="AC507">
        <f t="shared" si="198"/>
        <v>922</v>
      </c>
      <c r="AD507">
        <f t="shared" si="199"/>
        <v>922</v>
      </c>
      <c r="AE507">
        <f t="shared" si="202"/>
        <v>0</v>
      </c>
      <c r="AG507" s="228">
        <v>20603</v>
      </c>
      <c r="AH507" s="238" t="s">
        <v>879</v>
      </c>
      <c r="AI507" s="232">
        <f>SUM(AI508:AI512)</f>
        <v>0</v>
      </c>
      <c r="AJ507" s="239">
        <f t="shared" si="205"/>
        <v>0</v>
      </c>
      <c r="AK507" s="246">
        <f t="shared" si="206"/>
        <v>0</v>
      </c>
      <c r="AL507" s="240">
        <v>2060301</v>
      </c>
      <c r="AM507" s="240" t="s">
        <v>862</v>
      </c>
      <c r="AN507" s="249">
        <v>0</v>
      </c>
      <c r="AO507" s="249">
        <v>0</v>
      </c>
      <c r="AP507" s="256">
        <f t="shared" si="186"/>
        <v>0</v>
      </c>
      <c r="AQ507" s="257">
        <f t="shared" si="187"/>
        <v>0</v>
      </c>
      <c r="AR507">
        <f t="shared" si="203"/>
        <v>7</v>
      </c>
    </row>
    <row r="508" hidden="1" spans="1:44">
      <c r="A508" s="220">
        <v>2060303</v>
      </c>
      <c r="B508" s="220" t="s">
        <v>882</v>
      </c>
      <c r="C508" s="216">
        <f t="shared" si="188"/>
        <v>0</v>
      </c>
      <c r="D508" s="221">
        <v>0</v>
      </c>
      <c r="E508" s="222">
        <v>0</v>
      </c>
      <c r="F508" s="223">
        <v>0</v>
      </c>
      <c r="G508" s="219">
        <f t="shared" si="189"/>
        <v>0</v>
      </c>
      <c r="H508" s="219">
        <f t="shared" si="190"/>
        <v>0</v>
      </c>
      <c r="I508" s="219">
        <f t="shared" si="191"/>
        <v>0</v>
      </c>
      <c r="J508" s="231">
        <f t="shared" si="192"/>
        <v>7</v>
      </c>
      <c r="K508" s="43">
        <f t="shared" si="210"/>
        <v>0</v>
      </c>
      <c r="L508" s="43">
        <f t="shared" si="193"/>
        <v>7</v>
      </c>
      <c r="M508" s="228">
        <v>2060303</v>
      </c>
      <c r="N508" s="228" t="s">
        <v>883</v>
      </c>
      <c r="O508" s="233">
        <v>0</v>
      </c>
      <c r="P508">
        <f t="shared" si="194"/>
        <v>7</v>
      </c>
      <c r="Q508">
        <f t="shared" si="200"/>
        <v>0</v>
      </c>
      <c r="U508">
        <f t="shared" si="195"/>
        <v>0</v>
      </c>
      <c r="V508">
        <f t="shared" si="196"/>
        <v>0</v>
      </c>
      <c r="W508">
        <f t="shared" si="201"/>
        <v>0</v>
      </c>
      <c r="Y508">
        <f t="shared" si="197"/>
        <v>0</v>
      </c>
      <c r="AB508" s="228">
        <v>2079902</v>
      </c>
      <c r="AC508">
        <f t="shared" si="198"/>
        <v>44</v>
      </c>
      <c r="AD508">
        <f t="shared" si="199"/>
        <v>44</v>
      </c>
      <c r="AE508">
        <f t="shared" si="202"/>
        <v>0</v>
      </c>
      <c r="AG508" s="228">
        <v>2060301</v>
      </c>
      <c r="AH508" s="247" t="s">
        <v>863</v>
      </c>
      <c r="AI508" s="233">
        <v>0</v>
      </c>
      <c r="AJ508" s="248">
        <f t="shared" si="205"/>
        <v>0</v>
      </c>
      <c r="AK508" s="246">
        <f t="shared" si="206"/>
        <v>0</v>
      </c>
      <c r="AL508" s="240">
        <v>2060302</v>
      </c>
      <c r="AM508" s="240" t="s">
        <v>880</v>
      </c>
      <c r="AN508" s="249">
        <v>0</v>
      </c>
      <c r="AO508" s="249">
        <v>0</v>
      </c>
      <c r="AP508" s="256">
        <f t="shared" si="186"/>
        <v>0</v>
      </c>
      <c r="AQ508" s="257">
        <f t="shared" si="187"/>
        <v>0</v>
      </c>
      <c r="AR508">
        <f t="shared" si="203"/>
        <v>7</v>
      </c>
    </row>
    <row r="509" hidden="1" spans="1:44">
      <c r="A509" s="215">
        <v>2060304</v>
      </c>
      <c r="B509" s="215" t="s">
        <v>884</v>
      </c>
      <c r="C509" s="216">
        <f t="shared" si="188"/>
        <v>0</v>
      </c>
      <c r="D509" s="222">
        <v>0</v>
      </c>
      <c r="E509" s="222">
        <v>0</v>
      </c>
      <c r="F509" s="223">
        <v>0</v>
      </c>
      <c r="G509" s="219">
        <f t="shared" si="189"/>
        <v>0</v>
      </c>
      <c r="H509" s="219">
        <f t="shared" si="190"/>
        <v>0</v>
      </c>
      <c r="I509" s="219">
        <f t="shared" si="191"/>
        <v>0</v>
      </c>
      <c r="J509" s="231">
        <f t="shared" si="192"/>
        <v>7</v>
      </c>
      <c r="K509" s="43">
        <f t="shared" si="210"/>
        <v>0</v>
      </c>
      <c r="L509" s="43">
        <f t="shared" si="193"/>
        <v>7</v>
      </c>
      <c r="M509" s="228">
        <v>2060304</v>
      </c>
      <c r="N509" s="228" t="s">
        <v>885</v>
      </c>
      <c r="O509" s="233">
        <v>0</v>
      </c>
      <c r="P509">
        <f t="shared" si="194"/>
        <v>7</v>
      </c>
      <c r="Q509">
        <f t="shared" si="200"/>
        <v>0</v>
      </c>
      <c r="U509">
        <f t="shared" si="195"/>
        <v>0</v>
      </c>
      <c r="V509">
        <f t="shared" si="196"/>
        <v>0</v>
      </c>
      <c r="W509">
        <f t="shared" si="201"/>
        <v>0</v>
      </c>
      <c r="Y509">
        <f t="shared" si="197"/>
        <v>0</v>
      </c>
      <c r="AB509" s="228">
        <v>2079903</v>
      </c>
      <c r="AC509">
        <f t="shared" si="198"/>
        <v>156</v>
      </c>
      <c r="AD509">
        <f t="shared" si="199"/>
        <v>156</v>
      </c>
      <c r="AE509">
        <f t="shared" si="202"/>
        <v>0</v>
      </c>
      <c r="AG509" s="228">
        <v>2060302</v>
      </c>
      <c r="AH509" s="247" t="s">
        <v>881</v>
      </c>
      <c r="AI509" s="233">
        <v>0</v>
      </c>
      <c r="AJ509" s="248">
        <f t="shared" si="205"/>
        <v>0</v>
      </c>
      <c r="AK509" s="246">
        <f t="shared" si="206"/>
        <v>0</v>
      </c>
      <c r="AL509" s="240">
        <v>2060303</v>
      </c>
      <c r="AM509" s="240" t="s">
        <v>882</v>
      </c>
      <c r="AN509" s="249">
        <v>0</v>
      </c>
      <c r="AO509" s="249">
        <v>0</v>
      </c>
      <c r="AP509" s="256">
        <f t="shared" si="186"/>
        <v>0</v>
      </c>
      <c r="AQ509" s="257">
        <f t="shared" si="187"/>
        <v>0</v>
      </c>
      <c r="AR509">
        <f t="shared" si="203"/>
        <v>7</v>
      </c>
    </row>
    <row r="510" customHeight="1" spans="1:44">
      <c r="A510" s="220">
        <v>2060399</v>
      </c>
      <c r="B510" s="220" t="s">
        <v>886</v>
      </c>
      <c r="C510" s="216">
        <f t="shared" si="188"/>
        <v>0</v>
      </c>
      <c r="D510" s="224">
        <v>5</v>
      </c>
      <c r="E510" s="217">
        <v>0</v>
      </c>
      <c r="F510" s="218">
        <v>-13</v>
      </c>
      <c r="G510" s="219"/>
      <c r="H510" s="219">
        <f t="shared" si="190"/>
        <v>-2.6</v>
      </c>
      <c r="I510" s="219"/>
      <c r="J510" s="231">
        <f t="shared" si="192"/>
        <v>7</v>
      </c>
      <c r="K510" s="43">
        <f t="shared" si="210"/>
        <v>-8</v>
      </c>
      <c r="L510" s="43">
        <f t="shared" si="193"/>
        <v>7</v>
      </c>
      <c r="M510" s="228">
        <v>2060399</v>
      </c>
      <c r="N510" s="228" t="s">
        <v>887</v>
      </c>
      <c r="O510" s="233">
        <v>-13</v>
      </c>
      <c r="P510">
        <f t="shared" si="194"/>
        <v>7</v>
      </c>
      <c r="Q510">
        <f t="shared" si="200"/>
        <v>0</v>
      </c>
      <c r="U510">
        <f t="shared" si="195"/>
        <v>0</v>
      </c>
      <c r="V510">
        <f t="shared" si="196"/>
        <v>0</v>
      </c>
      <c r="W510">
        <f t="shared" si="201"/>
        <v>0</v>
      </c>
      <c r="Y510">
        <f t="shared" si="197"/>
        <v>0</v>
      </c>
      <c r="AB510" s="228">
        <v>2079999</v>
      </c>
      <c r="AC510">
        <f t="shared" si="198"/>
        <v>133</v>
      </c>
      <c r="AD510">
        <f t="shared" si="199"/>
        <v>133</v>
      </c>
      <c r="AE510">
        <f t="shared" si="202"/>
        <v>0</v>
      </c>
      <c r="AG510" s="228">
        <v>2060303</v>
      </c>
      <c r="AH510" s="247" t="s">
        <v>883</v>
      </c>
      <c r="AI510" s="233">
        <v>0</v>
      </c>
      <c r="AJ510" s="248">
        <f t="shared" si="205"/>
        <v>0</v>
      </c>
      <c r="AK510" s="246">
        <f t="shared" si="206"/>
        <v>0</v>
      </c>
      <c r="AL510" s="240">
        <v>2060304</v>
      </c>
      <c r="AM510" s="240" t="s">
        <v>884</v>
      </c>
      <c r="AN510" s="249">
        <v>0</v>
      </c>
      <c r="AO510" s="249">
        <v>0</v>
      </c>
      <c r="AP510" s="256">
        <f t="shared" si="186"/>
        <v>0</v>
      </c>
      <c r="AQ510" s="257">
        <f t="shared" si="187"/>
        <v>0</v>
      </c>
      <c r="AR510">
        <f t="shared" si="203"/>
        <v>7</v>
      </c>
    </row>
    <row r="511" hidden="1" customHeight="1" spans="1:44">
      <c r="A511" s="215">
        <v>20604</v>
      </c>
      <c r="B511" s="215" t="s">
        <v>888</v>
      </c>
      <c r="C511" s="216">
        <f t="shared" si="188"/>
        <v>453</v>
      </c>
      <c r="D511" s="217">
        <v>6</v>
      </c>
      <c r="E511" s="217">
        <v>267</v>
      </c>
      <c r="F511" s="218">
        <v>263</v>
      </c>
      <c r="G511" s="219">
        <f t="shared" si="189"/>
        <v>-0.419426048565121</v>
      </c>
      <c r="H511" s="219">
        <f t="shared" si="190"/>
        <v>43.8333333333333</v>
      </c>
      <c r="I511" s="219">
        <f t="shared" si="191"/>
        <v>0.98501872659176</v>
      </c>
      <c r="J511" s="231">
        <f t="shared" si="192"/>
        <v>5</v>
      </c>
      <c r="K511" s="43">
        <f t="shared" si="210"/>
        <v>989</v>
      </c>
      <c r="L511" s="43">
        <f t="shared" si="193"/>
        <v>5</v>
      </c>
      <c r="M511" s="228">
        <v>20604</v>
      </c>
      <c r="N511" s="229" t="s">
        <v>889</v>
      </c>
      <c r="O511" s="232">
        <f>SUM(O512:O516)</f>
        <v>263</v>
      </c>
      <c r="P511">
        <f t="shared" si="194"/>
        <v>5</v>
      </c>
      <c r="Q511">
        <f t="shared" si="200"/>
        <v>206</v>
      </c>
      <c r="U511">
        <f t="shared" si="195"/>
        <v>0</v>
      </c>
      <c r="V511">
        <f t="shared" si="196"/>
        <v>0</v>
      </c>
      <c r="W511">
        <f t="shared" si="201"/>
        <v>0</v>
      </c>
      <c r="Y511">
        <f t="shared" si="197"/>
        <v>0</v>
      </c>
      <c r="AB511" s="228">
        <v>2080101</v>
      </c>
      <c r="AC511">
        <f t="shared" si="198"/>
        <v>941</v>
      </c>
      <c r="AD511">
        <f t="shared" si="199"/>
        <v>941</v>
      </c>
      <c r="AE511">
        <f t="shared" si="202"/>
        <v>0</v>
      </c>
      <c r="AG511" s="228">
        <v>2060304</v>
      </c>
      <c r="AH511" s="247" t="s">
        <v>885</v>
      </c>
      <c r="AI511" s="233">
        <v>0</v>
      </c>
      <c r="AJ511" s="248">
        <f t="shared" si="205"/>
        <v>0</v>
      </c>
      <c r="AK511" s="246">
        <f t="shared" si="206"/>
        <v>0</v>
      </c>
      <c r="AL511" s="240">
        <v>2060399</v>
      </c>
      <c r="AM511" s="241" t="s">
        <v>886</v>
      </c>
      <c r="AN511" s="242">
        <v>5</v>
      </c>
      <c r="AO511" s="242">
        <v>0</v>
      </c>
      <c r="AP511" s="256">
        <f t="shared" si="186"/>
        <v>-5</v>
      </c>
      <c r="AQ511" s="257">
        <f t="shared" si="187"/>
        <v>-1</v>
      </c>
      <c r="AR511">
        <f t="shared" si="203"/>
        <v>7</v>
      </c>
    </row>
    <row r="512" hidden="1" spans="1:44">
      <c r="A512" s="220">
        <v>2060401</v>
      </c>
      <c r="B512" s="220" t="s">
        <v>862</v>
      </c>
      <c r="C512" s="216">
        <f t="shared" si="188"/>
        <v>0</v>
      </c>
      <c r="D512" s="221">
        <v>0</v>
      </c>
      <c r="E512" s="222">
        <v>0</v>
      </c>
      <c r="F512" s="223">
        <v>0</v>
      </c>
      <c r="G512" s="219">
        <f t="shared" si="189"/>
        <v>0</v>
      </c>
      <c r="H512" s="219">
        <f t="shared" si="190"/>
        <v>0</v>
      </c>
      <c r="I512" s="219">
        <f t="shared" si="191"/>
        <v>0</v>
      </c>
      <c r="J512" s="231">
        <f t="shared" si="192"/>
        <v>7</v>
      </c>
      <c r="K512" s="43">
        <f t="shared" si="210"/>
        <v>0</v>
      </c>
      <c r="L512" s="43">
        <f t="shared" si="193"/>
        <v>7</v>
      </c>
      <c r="M512" s="228">
        <v>2060401</v>
      </c>
      <c r="N512" s="228" t="s">
        <v>863</v>
      </c>
      <c r="O512" s="233">
        <v>0</v>
      </c>
      <c r="P512">
        <f t="shared" si="194"/>
        <v>7</v>
      </c>
      <c r="Q512">
        <f t="shared" si="200"/>
        <v>0</v>
      </c>
      <c r="U512">
        <f t="shared" si="195"/>
        <v>0</v>
      </c>
      <c r="V512">
        <f t="shared" si="196"/>
        <v>0</v>
      </c>
      <c r="W512">
        <f t="shared" si="201"/>
        <v>0</v>
      </c>
      <c r="Y512">
        <f t="shared" si="197"/>
        <v>0</v>
      </c>
      <c r="AB512" s="228">
        <v>2080102</v>
      </c>
      <c r="AC512">
        <f t="shared" si="198"/>
        <v>2</v>
      </c>
      <c r="AD512">
        <f t="shared" si="199"/>
        <v>2</v>
      </c>
      <c r="AE512">
        <f t="shared" si="202"/>
        <v>0</v>
      </c>
      <c r="AG512" s="228">
        <v>2060399</v>
      </c>
      <c r="AH512" s="247" t="s">
        <v>887</v>
      </c>
      <c r="AI512" s="233">
        <v>0</v>
      </c>
      <c r="AJ512" s="248">
        <f t="shared" si="205"/>
        <v>0</v>
      </c>
      <c r="AK512" s="246">
        <f t="shared" si="206"/>
        <v>0</v>
      </c>
      <c r="AL512" s="240">
        <v>20604</v>
      </c>
      <c r="AM512" s="241" t="s">
        <v>888</v>
      </c>
      <c r="AN512" s="242">
        <v>6</v>
      </c>
      <c r="AO512" s="242">
        <v>267</v>
      </c>
      <c r="AP512" s="256">
        <f t="shared" si="186"/>
        <v>261</v>
      </c>
      <c r="AQ512" s="257">
        <f t="shared" si="187"/>
        <v>43.5</v>
      </c>
      <c r="AR512">
        <f t="shared" si="203"/>
        <v>5</v>
      </c>
    </row>
    <row r="513" customHeight="1" spans="1:44">
      <c r="A513" s="220">
        <v>2060402</v>
      </c>
      <c r="B513" s="220" t="s">
        <v>890</v>
      </c>
      <c r="C513" s="216">
        <f t="shared" si="188"/>
        <v>310</v>
      </c>
      <c r="D513" s="224">
        <v>6</v>
      </c>
      <c r="E513" s="217">
        <v>256</v>
      </c>
      <c r="F513" s="218">
        <v>256</v>
      </c>
      <c r="G513" s="219">
        <f t="shared" si="189"/>
        <v>-0.174193548387097</v>
      </c>
      <c r="H513" s="219">
        <f t="shared" si="190"/>
        <v>42.6666666666667</v>
      </c>
      <c r="I513" s="219">
        <f t="shared" si="191"/>
        <v>1</v>
      </c>
      <c r="J513" s="231">
        <f t="shared" si="192"/>
        <v>7</v>
      </c>
      <c r="K513" s="43">
        <f t="shared" si="210"/>
        <v>828</v>
      </c>
      <c r="L513" s="43">
        <f t="shared" si="193"/>
        <v>7</v>
      </c>
      <c r="M513" s="228">
        <v>2060402</v>
      </c>
      <c r="N513" s="228" t="s">
        <v>891</v>
      </c>
      <c r="O513" s="233">
        <v>256</v>
      </c>
      <c r="P513">
        <f t="shared" si="194"/>
        <v>7</v>
      </c>
      <c r="Q513">
        <f t="shared" si="200"/>
        <v>0</v>
      </c>
      <c r="U513">
        <f t="shared" si="195"/>
        <v>0</v>
      </c>
      <c r="V513">
        <f t="shared" si="196"/>
        <v>0</v>
      </c>
      <c r="W513">
        <f t="shared" si="201"/>
        <v>0</v>
      </c>
      <c r="Y513">
        <f t="shared" si="197"/>
        <v>0</v>
      </c>
      <c r="AB513" s="228">
        <v>2080103</v>
      </c>
      <c r="AC513">
        <f t="shared" si="198"/>
        <v>0</v>
      </c>
      <c r="AD513">
        <f t="shared" si="199"/>
        <v>0</v>
      </c>
      <c r="AE513">
        <f t="shared" si="202"/>
        <v>0</v>
      </c>
      <c r="AG513" s="228">
        <v>20604</v>
      </c>
      <c r="AH513" s="238" t="s">
        <v>889</v>
      </c>
      <c r="AI513" s="232">
        <f>SUM(AI514:AI518)</f>
        <v>453</v>
      </c>
      <c r="AJ513" s="239">
        <f t="shared" si="205"/>
        <v>453</v>
      </c>
      <c r="AK513" s="246">
        <f t="shared" si="206"/>
        <v>0</v>
      </c>
      <c r="AL513" s="240">
        <v>2060401</v>
      </c>
      <c r="AM513" s="240" t="s">
        <v>862</v>
      </c>
      <c r="AN513" s="249">
        <v>0</v>
      </c>
      <c r="AO513" s="249">
        <v>0</v>
      </c>
      <c r="AP513" s="256">
        <f t="shared" si="186"/>
        <v>0</v>
      </c>
      <c r="AQ513" s="257">
        <f t="shared" si="187"/>
        <v>0</v>
      </c>
      <c r="AR513">
        <f t="shared" si="203"/>
        <v>7</v>
      </c>
    </row>
    <row r="514" customHeight="1" spans="1:44">
      <c r="A514" s="220">
        <v>2060403</v>
      </c>
      <c r="B514" s="220" t="s">
        <v>892</v>
      </c>
      <c r="C514" s="216">
        <f t="shared" si="188"/>
        <v>60</v>
      </c>
      <c r="D514" s="224">
        <v>0</v>
      </c>
      <c r="E514" s="217">
        <v>0</v>
      </c>
      <c r="F514" s="218">
        <v>0</v>
      </c>
      <c r="G514" s="219">
        <f t="shared" si="189"/>
        <v>0</v>
      </c>
      <c r="H514" s="219">
        <f t="shared" si="190"/>
        <v>0</v>
      </c>
      <c r="I514" s="219">
        <f t="shared" si="191"/>
        <v>0</v>
      </c>
      <c r="J514" s="231">
        <f t="shared" si="192"/>
        <v>7</v>
      </c>
      <c r="K514" s="43">
        <f t="shared" si="210"/>
        <v>60</v>
      </c>
      <c r="L514" s="43">
        <f t="shared" si="193"/>
        <v>7</v>
      </c>
      <c r="M514" s="228">
        <v>2060403</v>
      </c>
      <c r="N514" s="228" t="s">
        <v>893</v>
      </c>
      <c r="O514" s="233">
        <v>0</v>
      </c>
      <c r="P514">
        <f t="shared" si="194"/>
        <v>7</v>
      </c>
      <c r="Q514">
        <f t="shared" si="200"/>
        <v>0</v>
      </c>
      <c r="U514">
        <f t="shared" si="195"/>
        <v>0</v>
      </c>
      <c r="V514">
        <f t="shared" si="196"/>
        <v>0</v>
      </c>
      <c r="W514">
        <f t="shared" si="201"/>
        <v>0</v>
      </c>
      <c r="Y514">
        <f t="shared" si="197"/>
        <v>0</v>
      </c>
      <c r="AB514" s="228">
        <v>2080104</v>
      </c>
      <c r="AC514">
        <f t="shared" si="198"/>
        <v>0</v>
      </c>
      <c r="AD514">
        <f t="shared" si="199"/>
        <v>0</v>
      </c>
      <c r="AE514">
        <f t="shared" si="202"/>
        <v>0</v>
      </c>
      <c r="AG514" s="228">
        <v>2060401</v>
      </c>
      <c r="AH514" s="247" t="s">
        <v>863</v>
      </c>
      <c r="AI514" s="233">
        <v>0</v>
      </c>
      <c r="AJ514" s="248">
        <f t="shared" si="205"/>
        <v>0</v>
      </c>
      <c r="AK514" s="246">
        <f t="shared" si="206"/>
        <v>0</v>
      </c>
      <c r="AL514" s="240">
        <v>2060402</v>
      </c>
      <c r="AM514" s="241" t="s">
        <v>890</v>
      </c>
      <c r="AN514" s="242">
        <v>6</v>
      </c>
      <c r="AO514" s="242">
        <v>256</v>
      </c>
      <c r="AP514" s="256">
        <f t="shared" si="186"/>
        <v>250</v>
      </c>
      <c r="AQ514" s="257">
        <f t="shared" si="187"/>
        <v>41.6666666666667</v>
      </c>
      <c r="AR514">
        <f t="shared" si="203"/>
        <v>7</v>
      </c>
    </row>
    <row r="515" customHeight="1" spans="1:44">
      <c r="A515" s="220">
        <v>2060404</v>
      </c>
      <c r="B515" s="220" t="s">
        <v>894</v>
      </c>
      <c r="C515" s="216">
        <f t="shared" si="188"/>
        <v>80</v>
      </c>
      <c r="D515" s="224">
        <v>0</v>
      </c>
      <c r="E515" s="217">
        <v>8</v>
      </c>
      <c r="F515" s="218">
        <v>4</v>
      </c>
      <c r="G515" s="219">
        <f t="shared" si="189"/>
        <v>-0.95</v>
      </c>
      <c r="H515" s="219"/>
      <c r="I515" s="219">
        <f t="shared" si="191"/>
        <v>0.5</v>
      </c>
      <c r="J515" s="231">
        <f t="shared" si="192"/>
        <v>7</v>
      </c>
      <c r="K515" s="43">
        <f t="shared" si="210"/>
        <v>92</v>
      </c>
      <c r="L515" s="43">
        <f t="shared" si="193"/>
        <v>7</v>
      </c>
      <c r="M515" s="228">
        <v>2060404</v>
      </c>
      <c r="N515" s="228" t="s">
        <v>895</v>
      </c>
      <c r="O515" s="233">
        <v>4</v>
      </c>
      <c r="P515">
        <f t="shared" si="194"/>
        <v>7</v>
      </c>
      <c r="Q515">
        <f t="shared" si="200"/>
        <v>0</v>
      </c>
      <c r="U515">
        <f t="shared" si="195"/>
        <v>0</v>
      </c>
      <c r="V515">
        <f t="shared" si="196"/>
        <v>0</v>
      </c>
      <c r="W515">
        <f t="shared" si="201"/>
        <v>0</v>
      </c>
      <c r="Y515">
        <f t="shared" si="197"/>
        <v>0</v>
      </c>
      <c r="AB515" s="228">
        <v>2080105</v>
      </c>
      <c r="AC515">
        <f t="shared" si="198"/>
        <v>0</v>
      </c>
      <c r="AD515">
        <f t="shared" si="199"/>
        <v>0</v>
      </c>
      <c r="AE515">
        <f t="shared" si="202"/>
        <v>0</v>
      </c>
      <c r="AG515" s="228">
        <v>2060402</v>
      </c>
      <c r="AH515" s="247" t="s">
        <v>891</v>
      </c>
      <c r="AI515" s="233">
        <v>310</v>
      </c>
      <c r="AJ515" s="248">
        <f t="shared" si="205"/>
        <v>310</v>
      </c>
      <c r="AK515" s="246">
        <f t="shared" si="206"/>
        <v>0</v>
      </c>
      <c r="AL515" s="240">
        <v>2060403</v>
      </c>
      <c r="AM515" s="240" t="s">
        <v>892</v>
      </c>
      <c r="AN515" s="249">
        <v>0</v>
      </c>
      <c r="AO515" s="249">
        <v>0</v>
      </c>
      <c r="AP515" s="256">
        <f t="shared" si="186"/>
        <v>0</v>
      </c>
      <c r="AQ515" s="257">
        <f t="shared" si="187"/>
        <v>0</v>
      </c>
      <c r="AR515">
        <f t="shared" si="203"/>
        <v>7</v>
      </c>
    </row>
    <row r="516" customHeight="1" spans="1:44">
      <c r="A516" s="220">
        <v>2060499</v>
      </c>
      <c r="B516" s="220" t="s">
        <v>896</v>
      </c>
      <c r="C516" s="216">
        <f t="shared" si="188"/>
        <v>3</v>
      </c>
      <c r="D516" s="224">
        <v>0</v>
      </c>
      <c r="E516" s="217">
        <v>3</v>
      </c>
      <c r="F516" s="218">
        <v>3</v>
      </c>
      <c r="G516" s="219">
        <f t="shared" si="189"/>
        <v>0</v>
      </c>
      <c r="H516" s="219"/>
      <c r="I516" s="219">
        <f t="shared" si="191"/>
        <v>1</v>
      </c>
      <c r="J516" s="231">
        <f t="shared" si="192"/>
        <v>7</v>
      </c>
      <c r="K516" s="43">
        <f t="shared" si="210"/>
        <v>9</v>
      </c>
      <c r="L516" s="43">
        <f t="shared" si="193"/>
        <v>7</v>
      </c>
      <c r="M516" s="228">
        <v>2060499</v>
      </c>
      <c r="N516" s="228" t="s">
        <v>897</v>
      </c>
      <c r="O516" s="233">
        <v>3</v>
      </c>
      <c r="P516">
        <f t="shared" si="194"/>
        <v>7</v>
      </c>
      <c r="Q516">
        <f t="shared" si="200"/>
        <v>0</v>
      </c>
      <c r="U516">
        <f t="shared" si="195"/>
        <v>0</v>
      </c>
      <c r="V516">
        <f t="shared" si="196"/>
        <v>0</v>
      </c>
      <c r="W516">
        <f t="shared" si="201"/>
        <v>0</v>
      </c>
      <c r="Y516">
        <f t="shared" si="197"/>
        <v>0</v>
      </c>
      <c r="AB516" s="228">
        <v>2080106</v>
      </c>
      <c r="AC516">
        <f t="shared" si="198"/>
        <v>0</v>
      </c>
      <c r="AD516">
        <f t="shared" si="199"/>
        <v>0</v>
      </c>
      <c r="AE516">
        <f t="shared" si="202"/>
        <v>0</v>
      </c>
      <c r="AG516" s="228">
        <v>2060403</v>
      </c>
      <c r="AH516" s="247" t="s">
        <v>893</v>
      </c>
      <c r="AI516" s="233">
        <v>60</v>
      </c>
      <c r="AJ516" s="248">
        <f t="shared" si="205"/>
        <v>60</v>
      </c>
      <c r="AK516" s="246">
        <f t="shared" si="206"/>
        <v>0</v>
      </c>
      <c r="AL516" s="240">
        <v>2060404</v>
      </c>
      <c r="AM516" s="241" t="s">
        <v>894</v>
      </c>
      <c r="AN516" s="242">
        <v>0</v>
      </c>
      <c r="AO516" s="242">
        <v>8</v>
      </c>
      <c r="AP516" s="256">
        <f t="shared" si="186"/>
        <v>8</v>
      </c>
      <c r="AQ516" s="257">
        <f t="shared" si="187"/>
        <v>0</v>
      </c>
      <c r="AR516">
        <f t="shared" si="203"/>
        <v>7</v>
      </c>
    </row>
    <row r="517" hidden="1" customHeight="1" spans="1:44">
      <c r="A517" s="215">
        <v>20605</v>
      </c>
      <c r="B517" s="215" t="s">
        <v>898</v>
      </c>
      <c r="C517" s="216">
        <f t="shared" si="188"/>
        <v>164</v>
      </c>
      <c r="D517" s="217">
        <v>30</v>
      </c>
      <c r="E517" s="217">
        <v>37</v>
      </c>
      <c r="F517" s="218">
        <v>38</v>
      </c>
      <c r="G517" s="219">
        <f t="shared" si="189"/>
        <v>-0.768292682926829</v>
      </c>
      <c r="H517" s="219">
        <f t="shared" si="190"/>
        <v>1.26666666666667</v>
      </c>
      <c r="I517" s="219">
        <f t="shared" si="191"/>
        <v>1.02702702702703</v>
      </c>
      <c r="J517" s="231">
        <f t="shared" si="192"/>
        <v>5</v>
      </c>
      <c r="K517" s="43">
        <f t="shared" si="210"/>
        <v>269</v>
      </c>
      <c r="L517" s="43">
        <f t="shared" si="193"/>
        <v>5</v>
      </c>
      <c r="M517" s="228">
        <v>20605</v>
      </c>
      <c r="N517" s="229" t="s">
        <v>899</v>
      </c>
      <c r="O517" s="232">
        <f>SUM(O518:O521)</f>
        <v>38</v>
      </c>
      <c r="P517">
        <f t="shared" si="194"/>
        <v>5</v>
      </c>
      <c r="Q517">
        <f t="shared" si="200"/>
        <v>206</v>
      </c>
      <c r="U517">
        <f t="shared" si="195"/>
        <v>0</v>
      </c>
      <c r="V517">
        <f t="shared" si="196"/>
        <v>0</v>
      </c>
      <c r="W517">
        <f t="shared" si="201"/>
        <v>0</v>
      </c>
      <c r="Y517">
        <f t="shared" si="197"/>
        <v>0</v>
      </c>
      <c r="AB517" s="228">
        <v>2080107</v>
      </c>
      <c r="AC517">
        <f t="shared" si="198"/>
        <v>1</v>
      </c>
      <c r="AD517">
        <f t="shared" si="199"/>
        <v>1</v>
      </c>
      <c r="AE517">
        <f t="shared" si="202"/>
        <v>0</v>
      </c>
      <c r="AG517" s="228">
        <v>2060404</v>
      </c>
      <c r="AH517" s="247" t="s">
        <v>895</v>
      </c>
      <c r="AI517" s="233">
        <v>80</v>
      </c>
      <c r="AJ517" s="248">
        <f t="shared" si="205"/>
        <v>80</v>
      </c>
      <c r="AK517" s="246">
        <f t="shared" si="206"/>
        <v>0</v>
      </c>
      <c r="AL517" s="240">
        <v>2060499</v>
      </c>
      <c r="AM517" s="241" t="s">
        <v>896</v>
      </c>
      <c r="AN517" s="242">
        <v>0</v>
      </c>
      <c r="AO517" s="242">
        <v>3</v>
      </c>
      <c r="AP517" s="256">
        <f t="shared" si="186"/>
        <v>3</v>
      </c>
      <c r="AQ517" s="257">
        <f t="shared" si="187"/>
        <v>0</v>
      </c>
      <c r="AR517">
        <f t="shared" si="203"/>
        <v>7</v>
      </c>
    </row>
    <row r="518" hidden="1" spans="1:44">
      <c r="A518" s="220">
        <v>2060501</v>
      </c>
      <c r="B518" s="220" t="s">
        <v>862</v>
      </c>
      <c r="C518" s="216">
        <f t="shared" si="188"/>
        <v>0</v>
      </c>
      <c r="D518" s="221">
        <v>0</v>
      </c>
      <c r="E518" s="222">
        <v>0</v>
      </c>
      <c r="F518" s="223">
        <v>0</v>
      </c>
      <c r="G518" s="219">
        <f t="shared" si="189"/>
        <v>0</v>
      </c>
      <c r="H518" s="219">
        <f t="shared" si="190"/>
        <v>0</v>
      </c>
      <c r="I518" s="219">
        <f t="shared" si="191"/>
        <v>0</v>
      </c>
      <c r="J518" s="231">
        <f t="shared" si="192"/>
        <v>7</v>
      </c>
      <c r="K518" s="43">
        <f t="shared" si="210"/>
        <v>0</v>
      </c>
      <c r="L518" s="43">
        <f t="shared" si="193"/>
        <v>7</v>
      </c>
      <c r="M518" s="228">
        <v>2060501</v>
      </c>
      <c r="N518" s="228" t="s">
        <v>863</v>
      </c>
      <c r="O518" s="233">
        <v>0</v>
      </c>
      <c r="P518">
        <f t="shared" si="194"/>
        <v>7</v>
      </c>
      <c r="Q518">
        <f t="shared" si="200"/>
        <v>0</v>
      </c>
      <c r="U518">
        <f t="shared" si="195"/>
        <v>0</v>
      </c>
      <c r="V518">
        <f t="shared" si="196"/>
        <v>0</v>
      </c>
      <c r="W518">
        <f t="shared" si="201"/>
        <v>0</v>
      </c>
      <c r="Y518">
        <f t="shared" si="197"/>
        <v>0</v>
      </c>
      <c r="AB518" s="228">
        <v>2080108</v>
      </c>
      <c r="AC518">
        <f t="shared" si="198"/>
        <v>0</v>
      </c>
      <c r="AD518">
        <f t="shared" si="199"/>
        <v>0</v>
      </c>
      <c r="AE518">
        <f t="shared" si="202"/>
        <v>0</v>
      </c>
      <c r="AG518" s="228">
        <v>2060499</v>
      </c>
      <c r="AH518" s="247" t="s">
        <v>897</v>
      </c>
      <c r="AI518" s="233">
        <v>3</v>
      </c>
      <c r="AJ518" s="248">
        <f t="shared" si="205"/>
        <v>3</v>
      </c>
      <c r="AK518" s="246">
        <f t="shared" si="206"/>
        <v>0</v>
      </c>
      <c r="AL518" s="240">
        <v>20605</v>
      </c>
      <c r="AM518" s="241" t="s">
        <v>898</v>
      </c>
      <c r="AN518" s="242">
        <v>30</v>
      </c>
      <c r="AO518" s="242">
        <v>37</v>
      </c>
      <c r="AP518" s="256">
        <f t="shared" ref="AP518:AP581" si="211">AO518-AN518</f>
        <v>7</v>
      </c>
      <c r="AQ518" s="257">
        <f t="shared" ref="AQ518:AQ581" si="212">IF(AN518&lt;&gt;0,AP518/AN518,)</f>
        <v>0.233333333333333</v>
      </c>
      <c r="AR518">
        <f t="shared" si="203"/>
        <v>5</v>
      </c>
    </row>
    <row r="519" customHeight="1" spans="1:44">
      <c r="A519" s="215">
        <v>2060502</v>
      </c>
      <c r="B519" s="215" t="s">
        <v>900</v>
      </c>
      <c r="C519" s="216">
        <f t="shared" ref="C519:C582" si="213">SUMIF(AG:AG,A519,AI:AI)</f>
        <v>45</v>
      </c>
      <c r="D519" s="217">
        <v>0</v>
      </c>
      <c r="E519" s="217">
        <v>0</v>
      </c>
      <c r="F519" s="218">
        <v>0</v>
      </c>
      <c r="G519" s="219">
        <f t="shared" ref="G519:G582" si="214">IF(F519&lt;&gt;0,F519/C519-1,)</f>
        <v>0</v>
      </c>
      <c r="H519" s="219">
        <f t="shared" ref="H519:H582" si="215">IF(F519&lt;&gt;0,F519/D519,)</f>
        <v>0</v>
      </c>
      <c r="I519" s="219">
        <f t="shared" ref="I519:I582" si="216">IF(F519&lt;&gt;0,F519/E519,)</f>
        <v>0</v>
      </c>
      <c r="J519" s="231">
        <f t="shared" ref="J519:J575" si="217">LEN(A519)</f>
        <v>7</v>
      </c>
      <c r="K519" s="43">
        <f t="shared" si="210"/>
        <v>45</v>
      </c>
      <c r="L519" s="43">
        <f t="shared" ref="L519:L575" si="218">LEN(A519)</f>
        <v>7</v>
      </c>
      <c r="M519" s="228">
        <v>2060502</v>
      </c>
      <c r="N519" s="228" t="s">
        <v>901</v>
      </c>
      <c r="O519" s="233">
        <v>0</v>
      </c>
      <c r="P519">
        <f t="shared" ref="P519:P575" si="219">LEN(M519)</f>
        <v>7</v>
      </c>
      <c r="Q519">
        <f t="shared" si="200"/>
        <v>0</v>
      </c>
      <c r="U519">
        <f t="shared" ref="U519:U575" si="220">SUMIF(A:A,T519,F:F)</f>
        <v>0</v>
      </c>
      <c r="V519">
        <f t="shared" ref="V519:V575" si="221">SUMIF(M:M,T519,O:O)</f>
        <v>0</v>
      </c>
      <c r="W519">
        <f t="shared" si="201"/>
        <v>0</v>
      </c>
      <c r="Y519">
        <f t="shared" ref="Y519:Y575" si="222">SUMIF(A:A,X519,F:F)</f>
        <v>0</v>
      </c>
      <c r="AB519" s="228">
        <v>2080109</v>
      </c>
      <c r="AC519">
        <f t="shared" ref="AC519:AC575" si="223">SUMIF(A:A,AB519,F:F)</f>
        <v>25</v>
      </c>
      <c r="AD519">
        <f t="shared" ref="AD519:AD575" si="224">SUMIF(M:M,AB519,O:O)</f>
        <v>25</v>
      </c>
      <c r="AE519">
        <f t="shared" si="202"/>
        <v>0</v>
      </c>
      <c r="AG519" s="228">
        <v>20605</v>
      </c>
      <c r="AH519" s="238" t="s">
        <v>899</v>
      </c>
      <c r="AI519" s="232">
        <f>SUM(AI520:AI523)</f>
        <v>164</v>
      </c>
      <c r="AJ519" s="239">
        <f t="shared" si="205"/>
        <v>164</v>
      </c>
      <c r="AK519" s="246">
        <f t="shared" si="206"/>
        <v>0</v>
      </c>
      <c r="AL519" s="240">
        <v>2060501</v>
      </c>
      <c r="AM519" s="240" t="s">
        <v>862</v>
      </c>
      <c r="AN519" s="249">
        <v>0</v>
      </c>
      <c r="AO519" s="249">
        <v>0</v>
      </c>
      <c r="AP519" s="256">
        <f t="shared" si="211"/>
        <v>0</v>
      </c>
      <c r="AQ519" s="257">
        <f t="shared" si="212"/>
        <v>0</v>
      </c>
      <c r="AR519">
        <f t="shared" si="203"/>
        <v>7</v>
      </c>
    </row>
    <row r="520" hidden="1" spans="1:44">
      <c r="A520" s="220">
        <v>2060503</v>
      </c>
      <c r="B520" s="220" t="s">
        <v>902</v>
      </c>
      <c r="C520" s="216">
        <f t="shared" si="213"/>
        <v>0</v>
      </c>
      <c r="D520" s="221">
        <v>0</v>
      </c>
      <c r="E520" s="222">
        <v>0</v>
      </c>
      <c r="F520" s="223">
        <v>0</v>
      </c>
      <c r="G520" s="219">
        <f t="shared" si="214"/>
        <v>0</v>
      </c>
      <c r="H520" s="219">
        <f t="shared" si="215"/>
        <v>0</v>
      </c>
      <c r="I520" s="219">
        <f t="shared" si="216"/>
        <v>0</v>
      </c>
      <c r="J520" s="231">
        <f t="shared" si="217"/>
        <v>7</v>
      </c>
      <c r="K520" s="43">
        <f t="shared" si="210"/>
        <v>0</v>
      </c>
      <c r="L520" s="43">
        <f t="shared" si="218"/>
        <v>7</v>
      </c>
      <c r="M520" s="228">
        <v>2060503</v>
      </c>
      <c r="N520" s="228" t="s">
        <v>903</v>
      </c>
      <c r="O520" s="233">
        <v>0</v>
      </c>
      <c r="P520">
        <f t="shared" si="219"/>
        <v>7</v>
      </c>
      <c r="Q520">
        <f t="shared" ref="Q520:Q575" si="225">IF(LEN(A520)=5,--LEFT(A520,3),)</f>
        <v>0</v>
      </c>
      <c r="U520">
        <f t="shared" si="220"/>
        <v>0</v>
      </c>
      <c r="V520">
        <f t="shared" si="221"/>
        <v>0</v>
      </c>
      <c r="W520">
        <f t="shared" ref="W520:W575" si="226">U520-V520</f>
        <v>0</v>
      </c>
      <c r="Y520">
        <f t="shared" si="222"/>
        <v>0</v>
      </c>
      <c r="AB520" s="228">
        <v>2080110</v>
      </c>
      <c r="AC520">
        <f t="shared" si="223"/>
        <v>0</v>
      </c>
      <c r="AD520">
        <f t="shared" si="224"/>
        <v>0</v>
      </c>
      <c r="AE520">
        <f t="shared" ref="AE520:AE575" si="227">AC520-AD520</f>
        <v>0</v>
      </c>
      <c r="AG520" s="228">
        <v>2060501</v>
      </c>
      <c r="AH520" s="247" t="s">
        <v>863</v>
      </c>
      <c r="AI520" s="233">
        <v>0</v>
      </c>
      <c r="AJ520" s="248">
        <f t="shared" si="205"/>
        <v>0</v>
      </c>
      <c r="AK520" s="246">
        <f t="shared" si="206"/>
        <v>0</v>
      </c>
      <c r="AL520" s="240">
        <v>2060502</v>
      </c>
      <c r="AM520" s="240" t="s">
        <v>900</v>
      </c>
      <c r="AN520" s="249">
        <v>0</v>
      </c>
      <c r="AO520" s="249">
        <v>0</v>
      </c>
      <c r="AP520" s="256">
        <f t="shared" si="211"/>
        <v>0</v>
      </c>
      <c r="AQ520" s="257">
        <f t="shared" si="212"/>
        <v>0</v>
      </c>
      <c r="AR520">
        <f t="shared" ref="AR520:AR583" si="228">LEN(AL520)</f>
        <v>7</v>
      </c>
    </row>
    <row r="521" customHeight="1" spans="1:44">
      <c r="A521" s="220">
        <v>2060599</v>
      </c>
      <c r="B521" s="220" t="s">
        <v>904</v>
      </c>
      <c r="C521" s="216">
        <f t="shared" si="213"/>
        <v>119</v>
      </c>
      <c r="D521" s="224">
        <v>30</v>
      </c>
      <c r="E521" s="217">
        <v>37</v>
      </c>
      <c r="F521" s="218">
        <v>38</v>
      </c>
      <c r="G521" s="219">
        <f t="shared" si="214"/>
        <v>-0.680672268907563</v>
      </c>
      <c r="H521" s="219">
        <f t="shared" si="215"/>
        <v>1.26666666666667</v>
      </c>
      <c r="I521" s="219">
        <f t="shared" si="216"/>
        <v>1.02702702702703</v>
      </c>
      <c r="J521" s="231">
        <f t="shared" si="217"/>
        <v>7</v>
      </c>
      <c r="K521" s="43">
        <f t="shared" si="210"/>
        <v>224</v>
      </c>
      <c r="L521" s="43">
        <f t="shared" si="218"/>
        <v>7</v>
      </c>
      <c r="M521" s="228">
        <v>2060599</v>
      </c>
      <c r="N521" s="228" t="s">
        <v>905</v>
      </c>
      <c r="O521" s="233">
        <v>38</v>
      </c>
      <c r="P521">
        <f t="shared" si="219"/>
        <v>7</v>
      </c>
      <c r="Q521">
        <f t="shared" si="225"/>
        <v>0</v>
      </c>
      <c r="U521">
        <f t="shared" si="220"/>
        <v>0</v>
      </c>
      <c r="V521">
        <f t="shared" si="221"/>
        <v>0</v>
      </c>
      <c r="W521">
        <f t="shared" si="226"/>
        <v>0</v>
      </c>
      <c r="Y521">
        <f t="shared" si="222"/>
        <v>0</v>
      </c>
      <c r="AB521" s="228">
        <v>2080111</v>
      </c>
      <c r="AC521">
        <f t="shared" si="223"/>
        <v>0</v>
      </c>
      <c r="AD521">
        <f t="shared" si="224"/>
        <v>0</v>
      </c>
      <c r="AE521">
        <f t="shared" si="227"/>
        <v>0</v>
      </c>
      <c r="AG521" s="228">
        <v>2060502</v>
      </c>
      <c r="AH521" s="247" t="s">
        <v>901</v>
      </c>
      <c r="AI521" s="233">
        <v>45</v>
      </c>
      <c r="AJ521" s="248">
        <f t="shared" ref="AJ521:AJ584" si="229">SUMIF(A:A,AG521,C:C)</f>
        <v>45</v>
      </c>
      <c r="AK521" s="246">
        <f t="shared" ref="AK521:AK584" si="230">AI521-AJ521</f>
        <v>0</v>
      </c>
      <c r="AL521" s="240">
        <v>2060503</v>
      </c>
      <c r="AM521" s="240" t="s">
        <v>902</v>
      </c>
      <c r="AN521" s="249">
        <v>0</v>
      </c>
      <c r="AO521" s="249">
        <v>0</v>
      </c>
      <c r="AP521" s="256">
        <f t="shared" si="211"/>
        <v>0</v>
      </c>
      <c r="AQ521" s="257">
        <f t="shared" si="212"/>
        <v>0</v>
      </c>
      <c r="AR521">
        <f t="shared" si="228"/>
        <v>7</v>
      </c>
    </row>
    <row r="522" hidden="1" customHeight="1" spans="1:44">
      <c r="A522" s="220">
        <v>20606</v>
      </c>
      <c r="B522" s="220" t="s">
        <v>906</v>
      </c>
      <c r="C522" s="216">
        <f t="shared" si="213"/>
        <v>0</v>
      </c>
      <c r="D522" s="224">
        <v>1</v>
      </c>
      <c r="E522" s="217">
        <v>2</v>
      </c>
      <c r="F522" s="218">
        <v>2</v>
      </c>
      <c r="G522" s="219"/>
      <c r="H522" s="219">
        <f t="shared" si="215"/>
        <v>2</v>
      </c>
      <c r="I522" s="219">
        <f t="shared" si="216"/>
        <v>1</v>
      </c>
      <c r="J522" s="231">
        <f t="shared" si="217"/>
        <v>5</v>
      </c>
      <c r="K522" s="43">
        <f t="shared" si="210"/>
        <v>5</v>
      </c>
      <c r="L522" s="43">
        <f t="shared" si="218"/>
        <v>5</v>
      </c>
      <c r="M522" s="228">
        <v>20606</v>
      </c>
      <c r="N522" s="229" t="s">
        <v>907</v>
      </c>
      <c r="O522" s="232">
        <f>SUM(O523:O526)</f>
        <v>2</v>
      </c>
      <c r="P522">
        <f t="shared" si="219"/>
        <v>5</v>
      </c>
      <c r="Q522">
        <f t="shared" si="225"/>
        <v>206</v>
      </c>
      <c r="U522">
        <f t="shared" si="220"/>
        <v>0</v>
      </c>
      <c r="V522">
        <f t="shared" si="221"/>
        <v>0</v>
      </c>
      <c r="W522">
        <f t="shared" si="226"/>
        <v>0</v>
      </c>
      <c r="Y522">
        <f t="shared" si="222"/>
        <v>0</v>
      </c>
      <c r="AB522" s="228">
        <v>2080112</v>
      </c>
      <c r="AC522">
        <f t="shared" si="223"/>
        <v>0</v>
      </c>
      <c r="AD522">
        <f t="shared" si="224"/>
        <v>0</v>
      </c>
      <c r="AE522">
        <f t="shared" si="227"/>
        <v>0</v>
      </c>
      <c r="AG522" s="228">
        <v>2060503</v>
      </c>
      <c r="AH522" s="247" t="s">
        <v>903</v>
      </c>
      <c r="AI522" s="233">
        <v>0</v>
      </c>
      <c r="AJ522" s="248">
        <f t="shared" si="229"/>
        <v>0</v>
      </c>
      <c r="AK522" s="246">
        <f t="shared" si="230"/>
        <v>0</v>
      </c>
      <c r="AL522" s="240">
        <v>2060599</v>
      </c>
      <c r="AM522" s="241" t="s">
        <v>904</v>
      </c>
      <c r="AN522" s="242">
        <v>30</v>
      </c>
      <c r="AO522" s="242">
        <v>37</v>
      </c>
      <c r="AP522" s="256">
        <f t="shared" si="211"/>
        <v>7</v>
      </c>
      <c r="AQ522" s="257">
        <f t="shared" si="212"/>
        <v>0.233333333333333</v>
      </c>
      <c r="AR522">
        <f t="shared" si="228"/>
        <v>7</v>
      </c>
    </row>
    <row r="523" hidden="1" spans="1:44">
      <c r="A523" s="215">
        <v>2060601</v>
      </c>
      <c r="B523" s="215" t="s">
        <v>908</v>
      </c>
      <c r="C523" s="216">
        <f t="shared" si="213"/>
        <v>0</v>
      </c>
      <c r="D523" s="222">
        <v>0</v>
      </c>
      <c r="E523" s="222">
        <v>0</v>
      </c>
      <c r="F523" s="223">
        <v>0</v>
      </c>
      <c r="G523" s="219">
        <f t="shared" si="214"/>
        <v>0</v>
      </c>
      <c r="H523" s="219">
        <f t="shared" si="215"/>
        <v>0</v>
      </c>
      <c r="I523" s="219">
        <f t="shared" si="216"/>
        <v>0</v>
      </c>
      <c r="J523" s="231">
        <f t="shared" si="217"/>
        <v>7</v>
      </c>
      <c r="K523" s="43">
        <f t="shared" si="210"/>
        <v>0</v>
      </c>
      <c r="L523" s="43">
        <f t="shared" si="218"/>
        <v>7</v>
      </c>
      <c r="M523" s="228">
        <v>2060601</v>
      </c>
      <c r="N523" s="228" t="s">
        <v>909</v>
      </c>
      <c r="O523" s="233">
        <v>0</v>
      </c>
      <c r="P523">
        <f t="shared" si="219"/>
        <v>7</v>
      </c>
      <c r="Q523">
        <f t="shared" si="225"/>
        <v>0</v>
      </c>
      <c r="U523">
        <f t="shared" si="220"/>
        <v>0</v>
      </c>
      <c r="V523">
        <f t="shared" si="221"/>
        <v>0</v>
      </c>
      <c r="W523">
        <f t="shared" si="226"/>
        <v>0</v>
      </c>
      <c r="Y523">
        <f t="shared" si="222"/>
        <v>0</v>
      </c>
      <c r="AB523" s="228">
        <v>2080199</v>
      </c>
      <c r="AC523">
        <f t="shared" si="223"/>
        <v>507</v>
      </c>
      <c r="AD523">
        <f t="shared" si="224"/>
        <v>507</v>
      </c>
      <c r="AE523">
        <f t="shared" si="227"/>
        <v>0</v>
      </c>
      <c r="AG523" s="228">
        <v>2060599</v>
      </c>
      <c r="AH523" s="247" t="s">
        <v>905</v>
      </c>
      <c r="AI523" s="233">
        <v>119</v>
      </c>
      <c r="AJ523" s="248">
        <f t="shared" si="229"/>
        <v>119</v>
      </c>
      <c r="AK523" s="246">
        <f t="shared" si="230"/>
        <v>0</v>
      </c>
      <c r="AL523" s="240">
        <v>20606</v>
      </c>
      <c r="AM523" s="241" t="s">
        <v>906</v>
      </c>
      <c r="AN523" s="242">
        <v>1</v>
      </c>
      <c r="AO523" s="242">
        <v>2</v>
      </c>
      <c r="AP523" s="256">
        <f t="shared" si="211"/>
        <v>1</v>
      </c>
      <c r="AQ523" s="257">
        <f t="shared" si="212"/>
        <v>1</v>
      </c>
      <c r="AR523">
        <f t="shared" si="228"/>
        <v>5</v>
      </c>
    </row>
    <row r="524" hidden="1" spans="1:44">
      <c r="A524" s="215">
        <v>2060602</v>
      </c>
      <c r="B524" s="215" t="s">
        <v>910</v>
      </c>
      <c r="C524" s="216">
        <f t="shared" si="213"/>
        <v>0</v>
      </c>
      <c r="D524" s="222">
        <v>0</v>
      </c>
      <c r="E524" s="222">
        <v>0</v>
      </c>
      <c r="F524" s="223">
        <v>0</v>
      </c>
      <c r="G524" s="219">
        <f t="shared" si="214"/>
        <v>0</v>
      </c>
      <c r="H524" s="219">
        <f t="shared" si="215"/>
        <v>0</v>
      </c>
      <c r="I524" s="219">
        <f t="shared" si="216"/>
        <v>0</v>
      </c>
      <c r="J524" s="231">
        <f t="shared" si="217"/>
        <v>7</v>
      </c>
      <c r="K524" s="43">
        <f t="shared" si="210"/>
        <v>0</v>
      </c>
      <c r="L524" s="43">
        <f t="shared" si="218"/>
        <v>7</v>
      </c>
      <c r="M524" s="228">
        <v>2060602</v>
      </c>
      <c r="N524" s="228" t="s">
        <v>911</v>
      </c>
      <c r="O524" s="233">
        <v>0</v>
      </c>
      <c r="P524">
        <f t="shared" si="219"/>
        <v>7</v>
      </c>
      <c r="Q524">
        <f t="shared" si="225"/>
        <v>0</v>
      </c>
      <c r="U524">
        <f t="shared" si="220"/>
        <v>0</v>
      </c>
      <c r="V524">
        <f t="shared" si="221"/>
        <v>0</v>
      </c>
      <c r="W524">
        <f t="shared" si="226"/>
        <v>0</v>
      </c>
      <c r="Y524">
        <f t="shared" si="222"/>
        <v>0</v>
      </c>
      <c r="AB524" s="228">
        <v>2080201</v>
      </c>
      <c r="AC524">
        <f t="shared" si="223"/>
        <v>367</v>
      </c>
      <c r="AD524">
        <f t="shared" si="224"/>
        <v>367</v>
      </c>
      <c r="AE524">
        <f t="shared" si="227"/>
        <v>0</v>
      </c>
      <c r="AG524" s="228">
        <v>20606</v>
      </c>
      <c r="AH524" s="238" t="s">
        <v>907</v>
      </c>
      <c r="AI524" s="232">
        <f>SUM(AI525:AI528)</f>
        <v>0</v>
      </c>
      <c r="AJ524" s="239">
        <f t="shared" si="229"/>
        <v>0</v>
      </c>
      <c r="AK524" s="246">
        <f t="shared" si="230"/>
        <v>0</v>
      </c>
      <c r="AL524" s="240">
        <v>2060601</v>
      </c>
      <c r="AM524" s="240" t="s">
        <v>908</v>
      </c>
      <c r="AN524" s="249">
        <v>0</v>
      </c>
      <c r="AO524" s="249">
        <v>0</v>
      </c>
      <c r="AP524" s="256">
        <f t="shared" si="211"/>
        <v>0</v>
      </c>
      <c r="AQ524" s="257">
        <f t="shared" si="212"/>
        <v>0</v>
      </c>
      <c r="AR524">
        <f t="shared" si="228"/>
        <v>7</v>
      </c>
    </row>
    <row r="525" hidden="1" spans="1:44">
      <c r="A525" s="220">
        <v>2060603</v>
      </c>
      <c r="B525" s="220" t="s">
        <v>912</v>
      </c>
      <c r="C525" s="216">
        <f t="shared" si="213"/>
        <v>0</v>
      </c>
      <c r="D525" s="221">
        <v>0</v>
      </c>
      <c r="E525" s="222">
        <v>0</v>
      </c>
      <c r="F525" s="223">
        <v>0</v>
      </c>
      <c r="G525" s="219">
        <f t="shared" si="214"/>
        <v>0</v>
      </c>
      <c r="H525" s="219">
        <f t="shared" si="215"/>
        <v>0</v>
      </c>
      <c r="I525" s="219">
        <f t="shared" si="216"/>
        <v>0</v>
      </c>
      <c r="J525" s="231">
        <f t="shared" si="217"/>
        <v>7</v>
      </c>
      <c r="K525" s="43">
        <f t="shared" si="210"/>
        <v>0</v>
      </c>
      <c r="L525" s="43">
        <f t="shared" si="218"/>
        <v>7</v>
      </c>
      <c r="M525" s="228">
        <v>2060603</v>
      </c>
      <c r="N525" s="228" t="s">
        <v>913</v>
      </c>
      <c r="O525" s="233">
        <v>0</v>
      </c>
      <c r="P525">
        <f t="shared" si="219"/>
        <v>7</v>
      </c>
      <c r="Q525">
        <f t="shared" si="225"/>
        <v>0</v>
      </c>
      <c r="U525">
        <f t="shared" si="220"/>
        <v>0</v>
      </c>
      <c r="V525">
        <f t="shared" si="221"/>
        <v>0</v>
      </c>
      <c r="W525">
        <f t="shared" si="226"/>
        <v>0</v>
      </c>
      <c r="Y525">
        <f t="shared" si="222"/>
        <v>0</v>
      </c>
      <c r="AB525" s="228">
        <v>2080202</v>
      </c>
      <c r="AC525">
        <f t="shared" si="223"/>
        <v>266</v>
      </c>
      <c r="AD525">
        <f t="shared" si="224"/>
        <v>266</v>
      </c>
      <c r="AE525">
        <f t="shared" si="227"/>
        <v>0</v>
      </c>
      <c r="AG525" s="228">
        <v>2060601</v>
      </c>
      <c r="AH525" s="247" t="s">
        <v>909</v>
      </c>
      <c r="AI525" s="233">
        <v>0</v>
      </c>
      <c r="AJ525" s="248">
        <f t="shared" si="229"/>
        <v>0</v>
      </c>
      <c r="AK525" s="246">
        <f t="shared" si="230"/>
        <v>0</v>
      </c>
      <c r="AL525" s="240">
        <v>2060602</v>
      </c>
      <c r="AM525" s="240" t="s">
        <v>910</v>
      </c>
      <c r="AN525" s="249">
        <v>0</v>
      </c>
      <c r="AO525" s="249">
        <v>0</v>
      </c>
      <c r="AP525" s="256">
        <f t="shared" si="211"/>
        <v>0</v>
      </c>
      <c r="AQ525" s="257">
        <f t="shared" si="212"/>
        <v>0</v>
      </c>
      <c r="AR525">
        <f t="shared" si="228"/>
        <v>7</v>
      </c>
    </row>
    <row r="526" customHeight="1" spans="1:44">
      <c r="A526" s="220">
        <v>2060699</v>
      </c>
      <c r="B526" s="220" t="s">
        <v>914</v>
      </c>
      <c r="C526" s="216">
        <f t="shared" si="213"/>
        <v>0</v>
      </c>
      <c r="D526" s="224">
        <v>1</v>
      </c>
      <c r="E526" s="217">
        <v>2</v>
      </c>
      <c r="F526" s="218">
        <v>2</v>
      </c>
      <c r="G526" s="219"/>
      <c r="H526" s="219">
        <f t="shared" si="215"/>
        <v>2</v>
      </c>
      <c r="I526" s="219">
        <f t="shared" si="216"/>
        <v>1</v>
      </c>
      <c r="J526" s="231">
        <f t="shared" si="217"/>
        <v>7</v>
      </c>
      <c r="K526" s="43">
        <f t="shared" si="210"/>
        <v>5</v>
      </c>
      <c r="L526" s="43">
        <f t="shared" si="218"/>
        <v>7</v>
      </c>
      <c r="M526" s="228">
        <v>2060699</v>
      </c>
      <c r="N526" s="228" t="s">
        <v>915</v>
      </c>
      <c r="O526" s="233">
        <v>2</v>
      </c>
      <c r="P526">
        <f t="shared" si="219"/>
        <v>7</v>
      </c>
      <c r="Q526">
        <f t="shared" si="225"/>
        <v>0</v>
      </c>
      <c r="U526">
        <f t="shared" si="220"/>
        <v>0</v>
      </c>
      <c r="V526">
        <f t="shared" si="221"/>
        <v>0</v>
      </c>
      <c r="W526">
        <f t="shared" si="226"/>
        <v>0</v>
      </c>
      <c r="Y526">
        <f t="shared" si="222"/>
        <v>0</v>
      </c>
      <c r="AB526" s="228">
        <v>2080203</v>
      </c>
      <c r="AC526">
        <f t="shared" si="223"/>
        <v>0</v>
      </c>
      <c r="AD526">
        <f t="shared" si="224"/>
        <v>0</v>
      </c>
      <c r="AE526">
        <f t="shared" si="227"/>
        <v>0</v>
      </c>
      <c r="AG526" s="228">
        <v>2060602</v>
      </c>
      <c r="AH526" s="247" t="s">
        <v>911</v>
      </c>
      <c r="AI526" s="233">
        <v>0</v>
      </c>
      <c r="AJ526" s="248">
        <f t="shared" si="229"/>
        <v>0</v>
      </c>
      <c r="AK526" s="246">
        <f t="shared" si="230"/>
        <v>0</v>
      </c>
      <c r="AL526" s="240">
        <v>2060603</v>
      </c>
      <c r="AM526" s="240" t="s">
        <v>912</v>
      </c>
      <c r="AN526" s="249">
        <v>0</v>
      </c>
      <c r="AO526" s="249">
        <v>0</v>
      </c>
      <c r="AP526" s="256">
        <f t="shared" si="211"/>
        <v>0</v>
      </c>
      <c r="AQ526" s="257">
        <f t="shared" si="212"/>
        <v>0</v>
      </c>
      <c r="AR526">
        <f t="shared" si="228"/>
        <v>7</v>
      </c>
    </row>
    <row r="527" hidden="1" customHeight="1" spans="1:44">
      <c r="A527" s="215">
        <v>20607</v>
      </c>
      <c r="B527" s="215" t="s">
        <v>916</v>
      </c>
      <c r="C527" s="216">
        <f t="shared" si="213"/>
        <v>63</v>
      </c>
      <c r="D527" s="217">
        <v>40</v>
      </c>
      <c r="E527" s="217">
        <v>130</v>
      </c>
      <c r="F527" s="218">
        <v>126</v>
      </c>
      <c r="G527" s="219">
        <f t="shared" si="214"/>
        <v>1</v>
      </c>
      <c r="H527" s="219">
        <f t="shared" si="215"/>
        <v>3.15</v>
      </c>
      <c r="I527" s="219">
        <f t="shared" si="216"/>
        <v>0.969230769230769</v>
      </c>
      <c r="J527" s="231">
        <f t="shared" si="217"/>
        <v>5</v>
      </c>
      <c r="K527" s="43">
        <f t="shared" si="210"/>
        <v>359</v>
      </c>
      <c r="L527" s="43">
        <f t="shared" si="218"/>
        <v>5</v>
      </c>
      <c r="M527" s="228">
        <v>20607</v>
      </c>
      <c r="N527" s="229" t="s">
        <v>917</v>
      </c>
      <c r="O527" s="232">
        <f>SUM(O528:O533)</f>
        <v>126</v>
      </c>
      <c r="P527">
        <f t="shared" si="219"/>
        <v>5</v>
      </c>
      <c r="Q527">
        <f t="shared" si="225"/>
        <v>206</v>
      </c>
      <c r="U527">
        <f t="shared" si="220"/>
        <v>0</v>
      </c>
      <c r="V527">
        <f t="shared" si="221"/>
        <v>0</v>
      </c>
      <c r="W527">
        <f t="shared" si="226"/>
        <v>0</v>
      </c>
      <c r="Y527">
        <f t="shared" si="222"/>
        <v>0</v>
      </c>
      <c r="AB527" s="228">
        <v>2080204</v>
      </c>
      <c r="AC527">
        <f t="shared" si="223"/>
        <v>0</v>
      </c>
      <c r="AD527">
        <f t="shared" si="224"/>
        <v>0</v>
      </c>
      <c r="AE527">
        <f t="shared" si="227"/>
        <v>0</v>
      </c>
      <c r="AG527" s="228">
        <v>2060603</v>
      </c>
      <c r="AH527" s="247" t="s">
        <v>913</v>
      </c>
      <c r="AI527" s="233">
        <v>0</v>
      </c>
      <c r="AJ527" s="248">
        <f t="shared" si="229"/>
        <v>0</v>
      </c>
      <c r="AK527" s="246">
        <f t="shared" si="230"/>
        <v>0</v>
      </c>
      <c r="AL527" s="240">
        <v>2060699</v>
      </c>
      <c r="AM527" s="241" t="s">
        <v>914</v>
      </c>
      <c r="AN527" s="242">
        <v>1</v>
      </c>
      <c r="AO527" s="242">
        <v>2</v>
      </c>
      <c r="AP527" s="256">
        <f t="shared" si="211"/>
        <v>1</v>
      </c>
      <c r="AQ527" s="257">
        <f t="shared" si="212"/>
        <v>1</v>
      </c>
      <c r="AR527">
        <f t="shared" si="228"/>
        <v>7</v>
      </c>
    </row>
    <row r="528" hidden="1" spans="1:44">
      <c r="A528" s="220">
        <v>2060701</v>
      </c>
      <c r="B528" s="220" t="s">
        <v>862</v>
      </c>
      <c r="C528" s="216">
        <f t="shared" si="213"/>
        <v>0</v>
      </c>
      <c r="D528" s="221">
        <v>0</v>
      </c>
      <c r="E528" s="222">
        <v>0</v>
      </c>
      <c r="F528" s="223">
        <v>0</v>
      </c>
      <c r="G528" s="219">
        <f t="shared" si="214"/>
        <v>0</v>
      </c>
      <c r="H528" s="219">
        <f t="shared" si="215"/>
        <v>0</v>
      </c>
      <c r="I528" s="219">
        <f t="shared" si="216"/>
        <v>0</v>
      </c>
      <c r="J528" s="231">
        <f t="shared" si="217"/>
        <v>7</v>
      </c>
      <c r="K528" s="43">
        <f t="shared" ref="K528:K533" si="231">SUM(C528:F528)</f>
        <v>0</v>
      </c>
      <c r="L528" s="43">
        <f t="shared" si="218"/>
        <v>7</v>
      </c>
      <c r="M528" s="228">
        <v>2060701</v>
      </c>
      <c r="N528" s="228" t="s">
        <v>863</v>
      </c>
      <c r="O528" s="233">
        <v>0</v>
      </c>
      <c r="P528">
        <f t="shared" si="219"/>
        <v>7</v>
      </c>
      <c r="Q528">
        <f t="shared" si="225"/>
        <v>0</v>
      </c>
      <c r="U528">
        <f t="shared" si="220"/>
        <v>0</v>
      </c>
      <c r="V528">
        <f t="shared" si="221"/>
        <v>0</v>
      </c>
      <c r="W528">
        <f t="shared" si="226"/>
        <v>0</v>
      </c>
      <c r="Y528">
        <f t="shared" si="222"/>
        <v>0</v>
      </c>
      <c r="AB528" s="228">
        <v>2080205</v>
      </c>
      <c r="AC528">
        <f t="shared" si="223"/>
        <v>118</v>
      </c>
      <c r="AD528">
        <f t="shared" si="224"/>
        <v>118</v>
      </c>
      <c r="AE528">
        <f t="shared" si="227"/>
        <v>0</v>
      </c>
      <c r="AG528" s="228">
        <v>2060699</v>
      </c>
      <c r="AH528" s="247" t="s">
        <v>915</v>
      </c>
      <c r="AI528" s="233">
        <v>0</v>
      </c>
      <c r="AJ528" s="248">
        <f t="shared" si="229"/>
        <v>0</v>
      </c>
      <c r="AK528" s="246">
        <f t="shared" si="230"/>
        <v>0</v>
      </c>
      <c r="AL528" s="240">
        <v>20607</v>
      </c>
      <c r="AM528" s="241" t="s">
        <v>916</v>
      </c>
      <c r="AN528" s="242">
        <v>40</v>
      </c>
      <c r="AO528" s="242">
        <v>130</v>
      </c>
      <c r="AP528" s="256">
        <f t="shared" si="211"/>
        <v>90</v>
      </c>
      <c r="AQ528" s="257">
        <f t="shared" si="212"/>
        <v>2.25</v>
      </c>
      <c r="AR528">
        <f t="shared" si="228"/>
        <v>5</v>
      </c>
    </row>
    <row r="529" customHeight="1" spans="1:44">
      <c r="A529" s="220">
        <v>2060702</v>
      </c>
      <c r="B529" s="220" t="s">
        <v>918</v>
      </c>
      <c r="C529" s="216">
        <f t="shared" si="213"/>
        <v>26</v>
      </c>
      <c r="D529" s="224">
        <v>26</v>
      </c>
      <c r="E529" s="217">
        <v>99</v>
      </c>
      <c r="F529" s="218">
        <v>95</v>
      </c>
      <c r="G529" s="219">
        <f t="shared" si="214"/>
        <v>2.65384615384615</v>
      </c>
      <c r="H529" s="219">
        <f t="shared" si="215"/>
        <v>3.65384615384615</v>
      </c>
      <c r="I529" s="219">
        <f t="shared" si="216"/>
        <v>0.95959595959596</v>
      </c>
      <c r="J529" s="231">
        <f t="shared" si="217"/>
        <v>7</v>
      </c>
      <c r="K529" s="43">
        <f t="shared" si="231"/>
        <v>246</v>
      </c>
      <c r="L529" s="43">
        <f t="shared" si="218"/>
        <v>7</v>
      </c>
      <c r="M529" s="228">
        <v>2060702</v>
      </c>
      <c r="N529" s="228" t="s">
        <v>919</v>
      </c>
      <c r="O529" s="233">
        <v>95</v>
      </c>
      <c r="P529">
        <f t="shared" si="219"/>
        <v>7</v>
      </c>
      <c r="Q529">
        <f t="shared" si="225"/>
        <v>0</v>
      </c>
      <c r="U529">
        <f t="shared" si="220"/>
        <v>0</v>
      </c>
      <c r="V529">
        <f t="shared" si="221"/>
        <v>0</v>
      </c>
      <c r="W529">
        <f t="shared" si="226"/>
        <v>0</v>
      </c>
      <c r="Y529">
        <f t="shared" si="222"/>
        <v>0</v>
      </c>
      <c r="AB529" s="228">
        <v>2080206</v>
      </c>
      <c r="AC529">
        <f t="shared" si="223"/>
        <v>0</v>
      </c>
      <c r="AD529">
        <f t="shared" si="224"/>
        <v>0</v>
      </c>
      <c r="AE529">
        <f t="shared" si="227"/>
        <v>0</v>
      </c>
      <c r="AG529" s="228">
        <v>20607</v>
      </c>
      <c r="AH529" s="238" t="s">
        <v>917</v>
      </c>
      <c r="AI529" s="232">
        <f>SUM(AI530:AI535)</f>
        <v>63</v>
      </c>
      <c r="AJ529" s="239">
        <f t="shared" si="229"/>
        <v>63</v>
      </c>
      <c r="AK529" s="246">
        <f t="shared" si="230"/>
        <v>0</v>
      </c>
      <c r="AL529" s="240">
        <v>2060701</v>
      </c>
      <c r="AM529" s="240" t="s">
        <v>862</v>
      </c>
      <c r="AN529" s="249">
        <v>0</v>
      </c>
      <c r="AO529" s="249">
        <v>0</v>
      </c>
      <c r="AP529" s="256">
        <f t="shared" si="211"/>
        <v>0</v>
      </c>
      <c r="AQ529" s="257">
        <f t="shared" si="212"/>
        <v>0</v>
      </c>
      <c r="AR529">
        <f t="shared" si="228"/>
        <v>7</v>
      </c>
    </row>
    <row r="530" hidden="1" spans="1:44">
      <c r="A530" s="215">
        <v>2060703</v>
      </c>
      <c r="B530" s="215" t="s">
        <v>920</v>
      </c>
      <c r="C530" s="216">
        <f t="shared" si="213"/>
        <v>0</v>
      </c>
      <c r="D530" s="222">
        <v>0</v>
      </c>
      <c r="E530" s="222">
        <v>0</v>
      </c>
      <c r="F530" s="223">
        <v>0</v>
      </c>
      <c r="G530" s="219">
        <f t="shared" si="214"/>
        <v>0</v>
      </c>
      <c r="H530" s="219">
        <f t="shared" si="215"/>
        <v>0</v>
      </c>
      <c r="I530" s="219">
        <f t="shared" si="216"/>
        <v>0</v>
      </c>
      <c r="J530" s="231">
        <f t="shared" si="217"/>
        <v>7</v>
      </c>
      <c r="K530" s="43">
        <f t="shared" si="231"/>
        <v>0</v>
      </c>
      <c r="L530" s="43">
        <f t="shared" si="218"/>
        <v>7</v>
      </c>
      <c r="M530" s="228">
        <v>2060703</v>
      </c>
      <c r="N530" s="228" t="s">
        <v>921</v>
      </c>
      <c r="O530" s="233">
        <v>0</v>
      </c>
      <c r="P530">
        <f t="shared" si="219"/>
        <v>7</v>
      </c>
      <c r="Q530">
        <f t="shared" si="225"/>
        <v>0</v>
      </c>
      <c r="U530">
        <f t="shared" si="220"/>
        <v>0</v>
      </c>
      <c r="V530">
        <f t="shared" si="221"/>
        <v>0</v>
      </c>
      <c r="W530">
        <f t="shared" si="226"/>
        <v>0</v>
      </c>
      <c r="Y530">
        <f t="shared" si="222"/>
        <v>0</v>
      </c>
      <c r="AB530" s="228">
        <v>2080207</v>
      </c>
      <c r="AC530">
        <f t="shared" si="223"/>
        <v>16</v>
      </c>
      <c r="AD530">
        <f t="shared" si="224"/>
        <v>16</v>
      </c>
      <c r="AE530">
        <f t="shared" si="227"/>
        <v>0</v>
      </c>
      <c r="AG530" s="228">
        <v>2060701</v>
      </c>
      <c r="AH530" s="247" t="s">
        <v>863</v>
      </c>
      <c r="AI530" s="233">
        <v>0</v>
      </c>
      <c r="AJ530" s="248">
        <f t="shared" si="229"/>
        <v>0</v>
      </c>
      <c r="AK530" s="246">
        <f t="shared" si="230"/>
        <v>0</v>
      </c>
      <c r="AL530" s="240">
        <v>2060702</v>
      </c>
      <c r="AM530" s="241" t="s">
        <v>918</v>
      </c>
      <c r="AN530" s="242">
        <v>26</v>
      </c>
      <c r="AO530" s="242">
        <v>99</v>
      </c>
      <c r="AP530" s="256">
        <f t="shared" si="211"/>
        <v>73</v>
      </c>
      <c r="AQ530" s="257">
        <f t="shared" si="212"/>
        <v>2.80769230769231</v>
      </c>
      <c r="AR530">
        <f t="shared" si="228"/>
        <v>7</v>
      </c>
    </row>
    <row r="531" hidden="1" spans="1:44">
      <c r="A531" s="220">
        <v>2060704</v>
      </c>
      <c r="B531" s="220" t="s">
        <v>922</v>
      </c>
      <c r="C531" s="216">
        <f t="shared" si="213"/>
        <v>0</v>
      </c>
      <c r="D531" s="221">
        <v>0</v>
      </c>
      <c r="E531" s="222">
        <v>0</v>
      </c>
      <c r="F531" s="223">
        <v>0</v>
      </c>
      <c r="G531" s="219">
        <f t="shared" si="214"/>
        <v>0</v>
      </c>
      <c r="H531" s="219">
        <f t="shared" si="215"/>
        <v>0</v>
      </c>
      <c r="I531" s="219">
        <f t="shared" si="216"/>
        <v>0</v>
      </c>
      <c r="J531" s="231">
        <f t="shared" si="217"/>
        <v>7</v>
      </c>
      <c r="K531" s="43">
        <f t="shared" si="231"/>
        <v>0</v>
      </c>
      <c r="L531" s="43">
        <f t="shared" si="218"/>
        <v>7</v>
      </c>
      <c r="M531" s="228">
        <v>2060704</v>
      </c>
      <c r="N531" s="228" t="s">
        <v>923</v>
      </c>
      <c r="O531" s="233">
        <v>0</v>
      </c>
      <c r="P531">
        <f t="shared" si="219"/>
        <v>7</v>
      </c>
      <c r="Q531">
        <f t="shared" si="225"/>
        <v>0</v>
      </c>
      <c r="U531">
        <f t="shared" si="220"/>
        <v>0</v>
      </c>
      <c r="V531">
        <f t="shared" si="221"/>
        <v>0</v>
      </c>
      <c r="W531">
        <f t="shared" si="226"/>
        <v>0</v>
      </c>
      <c r="Y531">
        <f t="shared" si="222"/>
        <v>0</v>
      </c>
      <c r="AB531" s="228">
        <v>2080208</v>
      </c>
      <c r="AC531">
        <f t="shared" si="223"/>
        <v>353</v>
      </c>
      <c r="AD531">
        <f t="shared" si="224"/>
        <v>353</v>
      </c>
      <c r="AE531">
        <f t="shared" si="227"/>
        <v>0</v>
      </c>
      <c r="AG531" s="228">
        <v>2060702</v>
      </c>
      <c r="AH531" s="247" t="s">
        <v>919</v>
      </c>
      <c r="AI531" s="233">
        <v>26</v>
      </c>
      <c r="AJ531" s="248">
        <f t="shared" si="229"/>
        <v>26</v>
      </c>
      <c r="AK531" s="246">
        <f t="shared" si="230"/>
        <v>0</v>
      </c>
      <c r="AL531" s="240">
        <v>2060703</v>
      </c>
      <c r="AM531" s="240" t="s">
        <v>920</v>
      </c>
      <c r="AN531" s="249">
        <v>0</v>
      </c>
      <c r="AO531" s="249">
        <v>0</v>
      </c>
      <c r="AP531" s="256">
        <f t="shared" si="211"/>
        <v>0</v>
      </c>
      <c r="AQ531" s="257">
        <f t="shared" si="212"/>
        <v>0</v>
      </c>
      <c r="AR531">
        <f t="shared" si="228"/>
        <v>7</v>
      </c>
    </row>
    <row r="532" hidden="1" spans="1:44">
      <c r="A532" s="220">
        <v>2060705</v>
      </c>
      <c r="B532" s="220" t="s">
        <v>924</v>
      </c>
      <c r="C532" s="216">
        <f t="shared" si="213"/>
        <v>0</v>
      </c>
      <c r="D532" s="221">
        <v>0</v>
      </c>
      <c r="E532" s="222">
        <v>0</v>
      </c>
      <c r="F532" s="223">
        <v>0</v>
      </c>
      <c r="G532" s="219">
        <f t="shared" si="214"/>
        <v>0</v>
      </c>
      <c r="H532" s="219">
        <f t="shared" si="215"/>
        <v>0</v>
      </c>
      <c r="I532" s="219">
        <f t="shared" si="216"/>
        <v>0</v>
      </c>
      <c r="J532" s="231">
        <f t="shared" si="217"/>
        <v>7</v>
      </c>
      <c r="K532" s="43">
        <f t="shared" si="231"/>
        <v>0</v>
      </c>
      <c r="L532" s="43">
        <f t="shared" si="218"/>
        <v>7</v>
      </c>
      <c r="M532" s="228">
        <v>2060705</v>
      </c>
      <c r="N532" s="228" t="s">
        <v>925</v>
      </c>
      <c r="O532" s="233">
        <v>0</v>
      </c>
      <c r="P532">
        <f t="shared" si="219"/>
        <v>7</v>
      </c>
      <c r="Q532">
        <f t="shared" si="225"/>
        <v>0</v>
      </c>
      <c r="U532">
        <f t="shared" si="220"/>
        <v>0</v>
      </c>
      <c r="V532">
        <f t="shared" si="221"/>
        <v>0</v>
      </c>
      <c r="W532">
        <f t="shared" si="226"/>
        <v>0</v>
      </c>
      <c r="Y532">
        <f t="shared" si="222"/>
        <v>0</v>
      </c>
      <c r="AB532" s="228">
        <v>2080209</v>
      </c>
      <c r="AC532">
        <f t="shared" si="223"/>
        <v>0</v>
      </c>
      <c r="AD532">
        <f t="shared" si="224"/>
        <v>0</v>
      </c>
      <c r="AE532">
        <f t="shared" si="227"/>
        <v>0</v>
      </c>
      <c r="AG532" s="228">
        <v>2060703</v>
      </c>
      <c r="AH532" s="247" t="s">
        <v>921</v>
      </c>
      <c r="AI532" s="233">
        <v>0</v>
      </c>
      <c r="AJ532" s="248">
        <f t="shared" si="229"/>
        <v>0</v>
      </c>
      <c r="AK532" s="246">
        <f t="shared" si="230"/>
        <v>0</v>
      </c>
      <c r="AL532" s="240">
        <v>2060704</v>
      </c>
      <c r="AM532" s="240" t="s">
        <v>922</v>
      </c>
      <c r="AN532" s="249">
        <v>0</v>
      </c>
      <c r="AO532" s="249">
        <v>0</v>
      </c>
      <c r="AP532" s="256">
        <f t="shared" si="211"/>
        <v>0</v>
      </c>
      <c r="AQ532" s="257">
        <f t="shared" si="212"/>
        <v>0</v>
      </c>
      <c r="AR532">
        <f t="shared" si="228"/>
        <v>7</v>
      </c>
    </row>
    <row r="533" customHeight="1" spans="1:44">
      <c r="A533" s="220">
        <v>2060799</v>
      </c>
      <c r="B533" s="220" t="s">
        <v>926</v>
      </c>
      <c r="C533" s="216">
        <f t="shared" si="213"/>
        <v>37</v>
      </c>
      <c r="D533" s="224">
        <v>14</v>
      </c>
      <c r="E533" s="217">
        <v>31</v>
      </c>
      <c r="F533" s="218">
        <v>31</v>
      </c>
      <c r="G533" s="219">
        <f t="shared" si="214"/>
        <v>-0.162162162162162</v>
      </c>
      <c r="H533" s="219">
        <f t="shared" si="215"/>
        <v>2.21428571428571</v>
      </c>
      <c r="I533" s="219">
        <f t="shared" si="216"/>
        <v>1</v>
      </c>
      <c r="J533" s="231">
        <f t="shared" si="217"/>
        <v>7</v>
      </c>
      <c r="K533" s="43">
        <f t="shared" si="231"/>
        <v>113</v>
      </c>
      <c r="L533" s="43">
        <f t="shared" si="218"/>
        <v>7</v>
      </c>
      <c r="M533" s="228">
        <v>2060799</v>
      </c>
      <c r="N533" s="228" t="s">
        <v>927</v>
      </c>
      <c r="O533" s="233">
        <v>31</v>
      </c>
      <c r="P533">
        <f t="shared" si="219"/>
        <v>7</v>
      </c>
      <c r="Q533">
        <f t="shared" si="225"/>
        <v>0</v>
      </c>
      <c r="U533">
        <f t="shared" si="220"/>
        <v>0</v>
      </c>
      <c r="V533">
        <f t="shared" si="221"/>
        <v>0</v>
      </c>
      <c r="W533">
        <f t="shared" si="226"/>
        <v>0</v>
      </c>
      <c r="Y533">
        <f t="shared" si="222"/>
        <v>0</v>
      </c>
      <c r="AB533" s="228">
        <v>2080299</v>
      </c>
      <c r="AC533">
        <f t="shared" si="223"/>
        <v>152</v>
      </c>
      <c r="AD533">
        <f t="shared" si="224"/>
        <v>152</v>
      </c>
      <c r="AE533">
        <f t="shared" si="227"/>
        <v>0</v>
      </c>
      <c r="AG533" s="228">
        <v>2060704</v>
      </c>
      <c r="AH533" s="247" t="s">
        <v>923</v>
      </c>
      <c r="AI533" s="233">
        <v>0</v>
      </c>
      <c r="AJ533" s="248">
        <f t="shared" si="229"/>
        <v>0</v>
      </c>
      <c r="AK533" s="246">
        <f t="shared" si="230"/>
        <v>0</v>
      </c>
      <c r="AL533" s="240">
        <v>2060705</v>
      </c>
      <c r="AM533" s="240" t="s">
        <v>924</v>
      </c>
      <c r="AN533" s="249">
        <v>0</v>
      </c>
      <c r="AO533" s="249">
        <v>0</v>
      </c>
      <c r="AP533" s="256">
        <f t="shared" si="211"/>
        <v>0</v>
      </c>
      <c r="AQ533" s="257">
        <f t="shared" si="212"/>
        <v>0</v>
      </c>
      <c r="AR533">
        <f t="shared" si="228"/>
        <v>7</v>
      </c>
    </row>
    <row r="534" hidden="1" customHeight="1" spans="1:44">
      <c r="A534" s="215">
        <v>20608</v>
      </c>
      <c r="B534" s="215" t="s">
        <v>928</v>
      </c>
      <c r="C534" s="216">
        <f t="shared" si="213"/>
        <v>7</v>
      </c>
      <c r="D534" s="217">
        <v>0</v>
      </c>
      <c r="E534" s="217">
        <v>14</v>
      </c>
      <c r="F534" s="218">
        <v>14</v>
      </c>
      <c r="G534" s="219">
        <f t="shared" si="214"/>
        <v>1</v>
      </c>
      <c r="H534" s="219"/>
      <c r="I534" s="219">
        <f t="shared" si="216"/>
        <v>1</v>
      </c>
      <c r="J534" s="231">
        <f t="shared" si="217"/>
        <v>5</v>
      </c>
      <c r="K534" s="43">
        <f t="shared" ref="K534:K547" si="232">SUM(C534:F534)</f>
        <v>35</v>
      </c>
      <c r="L534" s="43">
        <f t="shared" si="218"/>
        <v>5</v>
      </c>
      <c r="M534" s="228">
        <v>20608</v>
      </c>
      <c r="N534" s="229" t="s">
        <v>929</v>
      </c>
      <c r="O534" s="232">
        <f>SUM(O535:O537)</f>
        <v>14</v>
      </c>
      <c r="P534">
        <f t="shared" si="219"/>
        <v>5</v>
      </c>
      <c r="Q534">
        <f t="shared" si="225"/>
        <v>206</v>
      </c>
      <c r="U534">
        <f t="shared" si="220"/>
        <v>0</v>
      </c>
      <c r="V534">
        <f t="shared" si="221"/>
        <v>0</v>
      </c>
      <c r="W534">
        <f t="shared" si="226"/>
        <v>0</v>
      </c>
      <c r="Y534">
        <f t="shared" si="222"/>
        <v>0</v>
      </c>
      <c r="AB534" s="228">
        <v>2080301</v>
      </c>
      <c r="AC534">
        <f t="shared" si="223"/>
        <v>0</v>
      </c>
      <c r="AD534">
        <f t="shared" si="224"/>
        <v>0</v>
      </c>
      <c r="AE534">
        <f t="shared" si="227"/>
        <v>0</v>
      </c>
      <c r="AG534" s="228">
        <v>2060705</v>
      </c>
      <c r="AH534" s="247" t="s">
        <v>925</v>
      </c>
      <c r="AI534" s="233">
        <v>0</v>
      </c>
      <c r="AJ534" s="248">
        <f t="shared" si="229"/>
        <v>0</v>
      </c>
      <c r="AK534" s="246">
        <f t="shared" si="230"/>
        <v>0</v>
      </c>
      <c r="AL534" s="240">
        <v>2060799</v>
      </c>
      <c r="AM534" s="241" t="s">
        <v>926</v>
      </c>
      <c r="AN534" s="242">
        <v>14</v>
      </c>
      <c r="AO534" s="242">
        <v>31</v>
      </c>
      <c r="AP534" s="256">
        <f t="shared" si="211"/>
        <v>17</v>
      </c>
      <c r="AQ534" s="257">
        <f t="shared" si="212"/>
        <v>1.21428571428571</v>
      </c>
      <c r="AR534">
        <f t="shared" si="228"/>
        <v>7</v>
      </c>
    </row>
    <row r="535" hidden="1" spans="1:44">
      <c r="A535" s="215">
        <v>2060801</v>
      </c>
      <c r="B535" s="215" t="s">
        <v>930</v>
      </c>
      <c r="C535" s="216">
        <f t="shared" si="213"/>
        <v>0</v>
      </c>
      <c r="D535" s="222">
        <v>0</v>
      </c>
      <c r="E535" s="222">
        <v>0</v>
      </c>
      <c r="F535" s="223">
        <v>0</v>
      </c>
      <c r="G535" s="219">
        <f t="shared" si="214"/>
        <v>0</v>
      </c>
      <c r="H535" s="219">
        <f t="shared" si="215"/>
        <v>0</v>
      </c>
      <c r="I535" s="219">
        <f t="shared" si="216"/>
        <v>0</v>
      </c>
      <c r="J535" s="231">
        <f t="shared" si="217"/>
        <v>7</v>
      </c>
      <c r="K535" s="43">
        <f t="shared" si="232"/>
        <v>0</v>
      </c>
      <c r="L535" s="43">
        <f t="shared" si="218"/>
        <v>7</v>
      </c>
      <c r="M535" s="228">
        <v>2060801</v>
      </c>
      <c r="N535" s="228" t="s">
        <v>931</v>
      </c>
      <c r="O535" s="233">
        <v>0</v>
      </c>
      <c r="P535">
        <f t="shared" si="219"/>
        <v>7</v>
      </c>
      <c r="Q535">
        <f t="shared" si="225"/>
        <v>0</v>
      </c>
      <c r="U535">
        <f t="shared" si="220"/>
        <v>0</v>
      </c>
      <c r="V535">
        <f t="shared" si="221"/>
        <v>0</v>
      </c>
      <c r="W535">
        <f t="shared" si="226"/>
        <v>0</v>
      </c>
      <c r="Y535">
        <f t="shared" si="222"/>
        <v>0</v>
      </c>
      <c r="AB535" s="228">
        <v>2080302</v>
      </c>
      <c r="AC535">
        <f t="shared" si="223"/>
        <v>0</v>
      </c>
      <c r="AD535">
        <f t="shared" si="224"/>
        <v>0</v>
      </c>
      <c r="AE535">
        <f t="shared" si="227"/>
        <v>0</v>
      </c>
      <c r="AG535" s="228">
        <v>2060799</v>
      </c>
      <c r="AH535" s="247" t="s">
        <v>927</v>
      </c>
      <c r="AI535" s="233">
        <v>37</v>
      </c>
      <c r="AJ535" s="248">
        <f t="shared" si="229"/>
        <v>37</v>
      </c>
      <c r="AK535" s="246">
        <f t="shared" si="230"/>
        <v>0</v>
      </c>
      <c r="AL535" s="240">
        <v>20608</v>
      </c>
      <c r="AM535" s="241" t="s">
        <v>928</v>
      </c>
      <c r="AN535" s="242">
        <v>0</v>
      </c>
      <c r="AO535" s="242">
        <v>14</v>
      </c>
      <c r="AP535" s="256">
        <f t="shared" si="211"/>
        <v>14</v>
      </c>
      <c r="AQ535" s="257">
        <f t="shared" si="212"/>
        <v>0</v>
      </c>
      <c r="AR535">
        <f t="shared" si="228"/>
        <v>5</v>
      </c>
    </row>
    <row r="536" hidden="1" spans="1:44">
      <c r="A536" s="215">
        <v>2060802</v>
      </c>
      <c r="B536" s="215" t="s">
        <v>932</v>
      </c>
      <c r="C536" s="216">
        <f t="shared" si="213"/>
        <v>0</v>
      </c>
      <c r="D536" s="222">
        <v>0</v>
      </c>
      <c r="E536" s="222">
        <v>0</v>
      </c>
      <c r="F536" s="223">
        <v>0</v>
      </c>
      <c r="G536" s="219">
        <f t="shared" si="214"/>
        <v>0</v>
      </c>
      <c r="H536" s="219">
        <f t="shared" si="215"/>
        <v>0</v>
      </c>
      <c r="I536" s="219">
        <f t="shared" si="216"/>
        <v>0</v>
      </c>
      <c r="J536" s="231">
        <f t="shared" si="217"/>
        <v>7</v>
      </c>
      <c r="K536" s="43">
        <f t="shared" si="232"/>
        <v>0</v>
      </c>
      <c r="L536" s="43">
        <f t="shared" si="218"/>
        <v>7</v>
      </c>
      <c r="M536" s="228">
        <v>2060802</v>
      </c>
      <c r="N536" s="228" t="s">
        <v>933</v>
      </c>
      <c r="O536" s="233">
        <v>0</v>
      </c>
      <c r="P536">
        <f t="shared" si="219"/>
        <v>7</v>
      </c>
      <c r="Q536">
        <f t="shared" si="225"/>
        <v>0</v>
      </c>
      <c r="U536">
        <f t="shared" si="220"/>
        <v>0</v>
      </c>
      <c r="V536">
        <f t="shared" si="221"/>
        <v>0</v>
      </c>
      <c r="W536">
        <f t="shared" si="226"/>
        <v>0</v>
      </c>
      <c r="Y536">
        <f t="shared" si="222"/>
        <v>0</v>
      </c>
      <c r="AB536" s="228">
        <v>2080303</v>
      </c>
      <c r="AC536">
        <f t="shared" si="223"/>
        <v>0</v>
      </c>
      <c r="AD536">
        <f t="shared" si="224"/>
        <v>0</v>
      </c>
      <c r="AE536">
        <f t="shared" si="227"/>
        <v>0</v>
      </c>
      <c r="AG536" s="228">
        <v>20608</v>
      </c>
      <c r="AH536" s="238" t="s">
        <v>929</v>
      </c>
      <c r="AI536" s="232">
        <f>SUM(AI537:AI539)</f>
        <v>7</v>
      </c>
      <c r="AJ536" s="239">
        <f t="shared" si="229"/>
        <v>7</v>
      </c>
      <c r="AK536" s="246">
        <f t="shared" si="230"/>
        <v>0</v>
      </c>
      <c r="AL536" s="240">
        <v>2060801</v>
      </c>
      <c r="AM536" s="240" t="s">
        <v>930</v>
      </c>
      <c r="AN536" s="249">
        <v>0</v>
      </c>
      <c r="AO536" s="249">
        <v>0</v>
      </c>
      <c r="AP536" s="256">
        <f t="shared" si="211"/>
        <v>0</v>
      </c>
      <c r="AQ536" s="257">
        <f t="shared" si="212"/>
        <v>0</v>
      </c>
      <c r="AR536">
        <f t="shared" si="228"/>
        <v>7</v>
      </c>
    </row>
    <row r="537" customHeight="1" spans="1:44">
      <c r="A537" s="215">
        <v>2060899</v>
      </c>
      <c r="B537" s="215" t="s">
        <v>934</v>
      </c>
      <c r="C537" s="216">
        <f t="shared" si="213"/>
        <v>7</v>
      </c>
      <c r="D537" s="217">
        <v>0</v>
      </c>
      <c r="E537" s="217">
        <v>14</v>
      </c>
      <c r="F537" s="218">
        <v>14</v>
      </c>
      <c r="G537" s="219">
        <f t="shared" si="214"/>
        <v>1</v>
      </c>
      <c r="H537" s="219"/>
      <c r="I537" s="219">
        <f t="shared" si="216"/>
        <v>1</v>
      </c>
      <c r="J537" s="231">
        <f t="shared" si="217"/>
        <v>7</v>
      </c>
      <c r="K537" s="43">
        <f t="shared" si="232"/>
        <v>35</v>
      </c>
      <c r="L537" s="43">
        <f t="shared" si="218"/>
        <v>7</v>
      </c>
      <c r="M537" s="228">
        <v>2060899</v>
      </c>
      <c r="N537" s="228" t="s">
        <v>935</v>
      </c>
      <c r="O537" s="233">
        <v>14</v>
      </c>
      <c r="P537">
        <f t="shared" si="219"/>
        <v>7</v>
      </c>
      <c r="Q537">
        <f t="shared" si="225"/>
        <v>0</v>
      </c>
      <c r="U537">
        <f t="shared" si="220"/>
        <v>0</v>
      </c>
      <c r="V537">
        <f t="shared" si="221"/>
        <v>0</v>
      </c>
      <c r="W537">
        <f t="shared" si="226"/>
        <v>0</v>
      </c>
      <c r="Y537">
        <f t="shared" si="222"/>
        <v>0</v>
      </c>
      <c r="AB537" s="228">
        <v>2080304</v>
      </c>
      <c r="AC537">
        <f t="shared" si="223"/>
        <v>0</v>
      </c>
      <c r="AD537">
        <f t="shared" si="224"/>
        <v>0</v>
      </c>
      <c r="AE537">
        <f t="shared" si="227"/>
        <v>0</v>
      </c>
      <c r="AG537" s="228">
        <v>2060801</v>
      </c>
      <c r="AH537" s="247" t="s">
        <v>931</v>
      </c>
      <c r="AI537" s="233">
        <v>0</v>
      </c>
      <c r="AJ537" s="248">
        <f t="shared" si="229"/>
        <v>0</v>
      </c>
      <c r="AK537" s="246">
        <f t="shared" si="230"/>
        <v>0</v>
      </c>
      <c r="AL537" s="240">
        <v>2060802</v>
      </c>
      <c r="AM537" s="240" t="s">
        <v>932</v>
      </c>
      <c r="AN537" s="249">
        <v>0</v>
      </c>
      <c r="AO537" s="249">
        <v>0</v>
      </c>
      <c r="AP537" s="256">
        <f t="shared" si="211"/>
        <v>0</v>
      </c>
      <c r="AQ537" s="257">
        <f t="shared" si="212"/>
        <v>0</v>
      </c>
      <c r="AR537">
        <f t="shared" si="228"/>
        <v>7</v>
      </c>
    </row>
    <row r="538" hidden="1" spans="1:44">
      <c r="A538" s="215">
        <v>20609</v>
      </c>
      <c r="B538" s="215" t="s">
        <v>936</v>
      </c>
      <c r="C538" s="216">
        <f t="shared" si="213"/>
        <v>0</v>
      </c>
      <c r="D538" s="222">
        <v>0</v>
      </c>
      <c r="E538" s="222">
        <v>0</v>
      </c>
      <c r="F538" s="223">
        <v>0</v>
      </c>
      <c r="G538" s="219">
        <f t="shared" si="214"/>
        <v>0</v>
      </c>
      <c r="H538" s="219">
        <f t="shared" si="215"/>
        <v>0</v>
      </c>
      <c r="I538" s="219">
        <f t="shared" si="216"/>
        <v>0</v>
      </c>
      <c r="J538" s="231">
        <f t="shared" si="217"/>
        <v>5</v>
      </c>
      <c r="K538" s="43">
        <f t="shared" si="232"/>
        <v>0</v>
      </c>
      <c r="L538" s="43">
        <f t="shared" si="218"/>
        <v>5</v>
      </c>
      <c r="M538" s="228">
        <v>20609</v>
      </c>
      <c r="N538" s="229" t="s">
        <v>937</v>
      </c>
      <c r="O538" s="232">
        <f>O539+O540</f>
        <v>0</v>
      </c>
      <c r="P538">
        <f t="shared" si="219"/>
        <v>5</v>
      </c>
      <c r="Q538">
        <f t="shared" si="225"/>
        <v>206</v>
      </c>
      <c r="U538">
        <f t="shared" si="220"/>
        <v>0</v>
      </c>
      <c r="V538">
        <f t="shared" si="221"/>
        <v>0</v>
      </c>
      <c r="W538">
        <f t="shared" si="226"/>
        <v>0</v>
      </c>
      <c r="Y538">
        <f t="shared" si="222"/>
        <v>0</v>
      </c>
      <c r="AB538" s="228">
        <v>2080305</v>
      </c>
      <c r="AC538">
        <f t="shared" si="223"/>
        <v>0</v>
      </c>
      <c r="AD538">
        <f t="shared" si="224"/>
        <v>0</v>
      </c>
      <c r="AE538">
        <f t="shared" si="227"/>
        <v>0</v>
      </c>
      <c r="AG538" s="228">
        <v>2060802</v>
      </c>
      <c r="AH538" s="247" t="s">
        <v>933</v>
      </c>
      <c r="AI538" s="233">
        <v>0</v>
      </c>
      <c r="AJ538" s="248">
        <f t="shared" si="229"/>
        <v>0</v>
      </c>
      <c r="AK538" s="246">
        <f t="shared" si="230"/>
        <v>0</v>
      </c>
      <c r="AL538" s="240">
        <v>2060899</v>
      </c>
      <c r="AM538" s="241" t="s">
        <v>934</v>
      </c>
      <c r="AN538" s="242">
        <v>0</v>
      </c>
      <c r="AO538" s="242">
        <v>14</v>
      </c>
      <c r="AP538" s="256">
        <f t="shared" si="211"/>
        <v>14</v>
      </c>
      <c r="AQ538" s="257">
        <f t="shared" si="212"/>
        <v>0</v>
      </c>
      <c r="AR538">
        <f t="shared" si="228"/>
        <v>7</v>
      </c>
    </row>
    <row r="539" hidden="1" spans="1:44">
      <c r="A539" s="220">
        <v>2060901</v>
      </c>
      <c r="B539" s="220" t="s">
        <v>938</v>
      </c>
      <c r="C539" s="216">
        <f t="shared" si="213"/>
        <v>0</v>
      </c>
      <c r="D539" s="221">
        <v>0</v>
      </c>
      <c r="E539" s="222">
        <v>0</v>
      </c>
      <c r="F539" s="223">
        <v>0</v>
      </c>
      <c r="G539" s="219">
        <f t="shared" si="214"/>
        <v>0</v>
      </c>
      <c r="H539" s="219">
        <f t="shared" si="215"/>
        <v>0</v>
      </c>
      <c r="I539" s="219">
        <f t="shared" si="216"/>
        <v>0</v>
      </c>
      <c r="J539" s="231">
        <f t="shared" si="217"/>
        <v>7</v>
      </c>
      <c r="K539" s="43">
        <f t="shared" si="232"/>
        <v>0</v>
      </c>
      <c r="L539" s="43">
        <f t="shared" si="218"/>
        <v>7</v>
      </c>
      <c r="M539" s="228">
        <v>2060901</v>
      </c>
      <c r="N539" s="228" t="s">
        <v>939</v>
      </c>
      <c r="O539" s="233">
        <v>0</v>
      </c>
      <c r="P539">
        <f t="shared" si="219"/>
        <v>7</v>
      </c>
      <c r="Q539">
        <f t="shared" si="225"/>
        <v>0</v>
      </c>
      <c r="U539">
        <f t="shared" si="220"/>
        <v>0</v>
      </c>
      <c r="V539">
        <f t="shared" si="221"/>
        <v>0</v>
      </c>
      <c r="W539">
        <f t="shared" si="226"/>
        <v>0</v>
      </c>
      <c r="Y539">
        <f t="shared" si="222"/>
        <v>0</v>
      </c>
      <c r="AB539" s="228">
        <v>2080308</v>
      </c>
      <c r="AC539">
        <f t="shared" si="223"/>
        <v>0</v>
      </c>
      <c r="AD539">
        <f t="shared" si="224"/>
        <v>0</v>
      </c>
      <c r="AE539">
        <f t="shared" si="227"/>
        <v>0</v>
      </c>
      <c r="AG539" s="228">
        <v>2060899</v>
      </c>
      <c r="AH539" s="247" t="s">
        <v>935</v>
      </c>
      <c r="AI539" s="233">
        <v>7</v>
      </c>
      <c r="AJ539" s="248">
        <f t="shared" si="229"/>
        <v>7</v>
      </c>
      <c r="AK539" s="246">
        <f t="shared" si="230"/>
        <v>0</v>
      </c>
      <c r="AL539" s="240">
        <v>20609</v>
      </c>
      <c r="AM539" s="240" t="s">
        <v>936</v>
      </c>
      <c r="AN539" s="249">
        <v>0</v>
      </c>
      <c r="AO539" s="249">
        <v>0</v>
      </c>
      <c r="AP539" s="256">
        <f t="shared" si="211"/>
        <v>0</v>
      </c>
      <c r="AQ539" s="257">
        <f t="shared" si="212"/>
        <v>0</v>
      </c>
      <c r="AR539">
        <f t="shared" si="228"/>
        <v>5</v>
      </c>
    </row>
    <row r="540" hidden="1" spans="1:44">
      <c r="A540" s="215">
        <v>2060902</v>
      </c>
      <c r="B540" s="215" t="s">
        <v>940</v>
      </c>
      <c r="C540" s="216">
        <f t="shared" si="213"/>
        <v>0</v>
      </c>
      <c r="D540" s="222">
        <v>0</v>
      </c>
      <c r="E540" s="222">
        <v>0</v>
      </c>
      <c r="F540" s="223">
        <v>0</v>
      </c>
      <c r="G540" s="219">
        <f t="shared" si="214"/>
        <v>0</v>
      </c>
      <c r="H540" s="219">
        <f t="shared" si="215"/>
        <v>0</v>
      </c>
      <c r="I540" s="219">
        <f t="shared" si="216"/>
        <v>0</v>
      </c>
      <c r="J540" s="231">
        <f t="shared" si="217"/>
        <v>7</v>
      </c>
      <c r="K540" s="43">
        <f t="shared" si="232"/>
        <v>0</v>
      </c>
      <c r="L540" s="43">
        <f t="shared" si="218"/>
        <v>7</v>
      </c>
      <c r="M540" s="228">
        <v>2060902</v>
      </c>
      <c r="N540" s="228" t="s">
        <v>941</v>
      </c>
      <c r="O540" s="233">
        <v>0</v>
      </c>
      <c r="P540">
        <f t="shared" si="219"/>
        <v>7</v>
      </c>
      <c r="Q540">
        <f t="shared" si="225"/>
        <v>0</v>
      </c>
      <c r="U540">
        <f t="shared" si="220"/>
        <v>0</v>
      </c>
      <c r="V540">
        <f t="shared" si="221"/>
        <v>0</v>
      </c>
      <c r="W540">
        <f t="shared" si="226"/>
        <v>0</v>
      </c>
      <c r="Y540">
        <f t="shared" si="222"/>
        <v>0</v>
      </c>
      <c r="AB540" s="228">
        <v>2080399</v>
      </c>
      <c r="AC540">
        <f t="shared" si="223"/>
        <v>0</v>
      </c>
      <c r="AD540">
        <f t="shared" si="224"/>
        <v>0</v>
      </c>
      <c r="AE540">
        <f t="shared" si="227"/>
        <v>0</v>
      </c>
      <c r="AG540" s="228">
        <v>20609</v>
      </c>
      <c r="AH540" s="238" t="s">
        <v>937</v>
      </c>
      <c r="AI540" s="232">
        <f>AI541+AI542</f>
        <v>0</v>
      </c>
      <c r="AJ540" s="239">
        <f t="shared" si="229"/>
        <v>0</v>
      </c>
      <c r="AK540" s="246">
        <f t="shared" si="230"/>
        <v>0</v>
      </c>
      <c r="AL540" s="240">
        <v>2060901</v>
      </c>
      <c r="AM540" s="240" t="s">
        <v>938</v>
      </c>
      <c r="AN540" s="249">
        <v>0</v>
      </c>
      <c r="AO540" s="249">
        <v>0</v>
      </c>
      <c r="AP540" s="256">
        <f t="shared" si="211"/>
        <v>0</v>
      </c>
      <c r="AQ540" s="257">
        <f t="shared" si="212"/>
        <v>0</v>
      </c>
      <c r="AR540">
        <f t="shared" si="228"/>
        <v>7</v>
      </c>
    </row>
    <row r="541" hidden="1" customHeight="1" spans="1:44">
      <c r="A541" s="220">
        <v>20699</v>
      </c>
      <c r="B541" s="220" t="s">
        <v>942</v>
      </c>
      <c r="C541" s="216">
        <f t="shared" si="213"/>
        <v>72</v>
      </c>
      <c r="D541" s="224">
        <v>153</v>
      </c>
      <c r="E541" s="217">
        <v>127</v>
      </c>
      <c r="F541" s="218">
        <v>127</v>
      </c>
      <c r="G541" s="219">
        <f t="shared" si="214"/>
        <v>0.763888888888889</v>
      </c>
      <c r="H541" s="219">
        <f t="shared" si="215"/>
        <v>0.830065359477124</v>
      </c>
      <c r="I541" s="219">
        <f t="shared" si="216"/>
        <v>1</v>
      </c>
      <c r="J541" s="231">
        <f t="shared" si="217"/>
        <v>5</v>
      </c>
      <c r="K541" s="43">
        <f t="shared" si="232"/>
        <v>479</v>
      </c>
      <c r="L541" s="43">
        <f t="shared" si="218"/>
        <v>5</v>
      </c>
      <c r="M541" s="228">
        <v>20699</v>
      </c>
      <c r="N541" s="229" t="s">
        <v>943</v>
      </c>
      <c r="O541" s="232">
        <f>SUM(O542:O545)</f>
        <v>127</v>
      </c>
      <c r="P541">
        <f t="shared" si="219"/>
        <v>5</v>
      </c>
      <c r="Q541">
        <f t="shared" si="225"/>
        <v>206</v>
      </c>
      <c r="U541">
        <f t="shared" si="220"/>
        <v>0</v>
      </c>
      <c r="V541">
        <f t="shared" si="221"/>
        <v>0</v>
      </c>
      <c r="W541">
        <f t="shared" si="226"/>
        <v>0</v>
      </c>
      <c r="Y541">
        <f t="shared" si="222"/>
        <v>0</v>
      </c>
      <c r="AB541" s="228">
        <v>2080402</v>
      </c>
      <c r="AC541">
        <f t="shared" si="223"/>
        <v>0</v>
      </c>
      <c r="AD541">
        <f t="shared" si="224"/>
        <v>0</v>
      </c>
      <c r="AE541">
        <f t="shared" si="227"/>
        <v>0</v>
      </c>
      <c r="AG541" s="228">
        <v>2060901</v>
      </c>
      <c r="AH541" s="247" t="s">
        <v>939</v>
      </c>
      <c r="AI541" s="233">
        <v>0</v>
      </c>
      <c r="AJ541" s="248">
        <f t="shared" si="229"/>
        <v>0</v>
      </c>
      <c r="AK541" s="246">
        <f t="shared" si="230"/>
        <v>0</v>
      </c>
      <c r="AL541" s="240">
        <v>2060902</v>
      </c>
      <c r="AM541" s="240" t="s">
        <v>940</v>
      </c>
      <c r="AN541" s="249">
        <v>0</v>
      </c>
      <c r="AO541" s="249">
        <v>0</v>
      </c>
      <c r="AP541" s="256">
        <f t="shared" si="211"/>
        <v>0</v>
      </c>
      <c r="AQ541" s="257">
        <f t="shared" si="212"/>
        <v>0</v>
      </c>
      <c r="AR541">
        <f t="shared" si="228"/>
        <v>7</v>
      </c>
    </row>
    <row r="542" customHeight="1" spans="1:44">
      <c r="A542" s="220">
        <v>2069901</v>
      </c>
      <c r="B542" s="220" t="s">
        <v>944</v>
      </c>
      <c r="C542" s="216">
        <f t="shared" si="213"/>
        <v>0</v>
      </c>
      <c r="D542" s="224">
        <v>153</v>
      </c>
      <c r="E542" s="217">
        <v>8</v>
      </c>
      <c r="F542" s="218">
        <v>8</v>
      </c>
      <c r="G542" s="219"/>
      <c r="H542" s="219">
        <f t="shared" si="215"/>
        <v>0.0522875816993464</v>
      </c>
      <c r="I542" s="219">
        <f t="shared" si="216"/>
        <v>1</v>
      </c>
      <c r="J542" s="231">
        <f t="shared" si="217"/>
        <v>7</v>
      </c>
      <c r="K542" s="43">
        <f t="shared" si="232"/>
        <v>169</v>
      </c>
      <c r="L542" s="43">
        <f t="shared" si="218"/>
        <v>7</v>
      </c>
      <c r="M542" s="228">
        <v>2069901</v>
      </c>
      <c r="N542" s="228" t="s">
        <v>945</v>
      </c>
      <c r="O542" s="233">
        <v>8</v>
      </c>
      <c r="P542">
        <f t="shared" si="219"/>
        <v>7</v>
      </c>
      <c r="Q542">
        <f t="shared" si="225"/>
        <v>0</v>
      </c>
      <c r="U542">
        <f t="shared" si="220"/>
        <v>0</v>
      </c>
      <c r="V542">
        <f t="shared" si="221"/>
        <v>0</v>
      </c>
      <c r="W542">
        <f t="shared" si="226"/>
        <v>0</v>
      </c>
      <c r="Y542">
        <f t="shared" si="222"/>
        <v>0</v>
      </c>
      <c r="AB542" s="228">
        <v>2080501</v>
      </c>
      <c r="AC542">
        <f t="shared" si="223"/>
        <v>3138</v>
      </c>
      <c r="AD542">
        <f t="shared" si="224"/>
        <v>3138</v>
      </c>
      <c r="AE542">
        <f t="shared" si="227"/>
        <v>0</v>
      </c>
      <c r="AG542" s="228">
        <v>2060902</v>
      </c>
      <c r="AH542" s="247" t="s">
        <v>941</v>
      </c>
      <c r="AI542" s="233">
        <v>0</v>
      </c>
      <c r="AJ542" s="248">
        <f t="shared" si="229"/>
        <v>0</v>
      </c>
      <c r="AK542" s="246">
        <f t="shared" si="230"/>
        <v>0</v>
      </c>
      <c r="AL542" s="240">
        <v>20699</v>
      </c>
      <c r="AM542" s="241" t="s">
        <v>942</v>
      </c>
      <c r="AN542" s="242">
        <v>153</v>
      </c>
      <c r="AO542" s="242">
        <v>127</v>
      </c>
      <c r="AP542" s="256">
        <f t="shared" si="211"/>
        <v>-26</v>
      </c>
      <c r="AQ542" s="257">
        <f t="shared" si="212"/>
        <v>-0.169934640522876</v>
      </c>
      <c r="AR542">
        <f t="shared" si="228"/>
        <v>5</v>
      </c>
    </row>
    <row r="543" hidden="1" spans="1:44">
      <c r="A543" s="215">
        <v>2069902</v>
      </c>
      <c r="B543" s="215" t="s">
        <v>946</v>
      </c>
      <c r="C543" s="216">
        <f t="shared" si="213"/>
        <v>0</v>
      </c>
      <c r="D543" s="222">
        <v>0</v>
      </c>
      <c r="E543" s="222">
        <v>0</v>
      </c>
      <c r="F543" s="223">
        <v>0</v>
      </c>
      <c r="G543" s="219">
        <f t="shared" si="214"/>
        <v>0</v>
      </c>
      <c r="H543" s="219">
        <f t="shared" si="215"/>
        <v>0</v>
      </c>
      <c r="I543" s="219">
        <f t="shared" si="216"/>
        <v>0</v>
      </c>
      <c r="J543" s="231">
        <f t="shared" si="217"/>
        <v>7</v>
      </c>
      <c r="K543" s="43">
        <f t="shared" si="232"/>
        <v>0</v>
      </c>
      <c r="L543" s="43">
        <f t="shared" si="218"/>
        <v>7</v>
      </c>
      <c r="M543" s="228">
        <v>2069902</v>
      </c>
      <c r="N543" s="228" t="s">
        <v>947</v>
      </c>
      <c r="O543" s="233">
        <v>0</v>
      </c>
      <c r="P543">
        <f t="shared" si="219"/>
        <v>7</v>
      </c>
      <c r="Q543">
        <f t="shared" si="225"/>
        <v>0</v>
      </c>
      <c r="U543">
        <f t="shared" si="220"/>
        <v>0</v>
      </c>
      <c r="V543">
        <f t="shared" si="221"/>
        <v>0</v>
      </c>
      <c r="W543">
        <f t="shared" si="226"/>
        <v>0</v>
      </c>
      <c r="Y543">
        <f t="shared" si="222"/>
        <v>0</v>
      </c>
      <c r="AB543" s="228">
        <v>2080502</v>
      </c>
      <c r="AC543">
        <f t="shared" si="223"/>
        <v>3719</v>
      </c>
      <c r="AD543">
        <f t="shared" si="224"/>
        <v>3719</v>
      </c>
      <c r="AE543">
        <f t="shared" si="227"/>
        <v>0</v>
      </c>
      <c r="AG543" s="228">
        <v>20699</v>
      </c>
      <c r="AH543" s="238" t="s">
        <v>943</v>
      </c>
      <c r="AI543" s="232">
        <f>SUM(AI544:AI547)</f>
        <v>72</v>
      </c>
      <c r="AJ543" s="239">
        <f t="shared" si="229"/>
        <v>72</v>
      </c>
      <c r="AK543" s="246">
        <f t="shared" si="230"/>
        <v>0</v>
      </c>
      <c r="AL543" s="240">
        <v>2069901</v>
      </c>
      <c r="AM543" s="241" t="s">
        <v>944</v>
      </c>
      <c r="AN543" s="242">
        <v>153</v>
      </c>
      <c r="AO543" s="242">
        <v>8</v>
      </c>
      <c r="AP543" s="256">
        <f t="shared" si="211"/>
        <v>-145</v>
      </c>
      <c r="AQ543" s="257">
        <f t="shared" si="212"/>
        <v>-0.947712418300654</v>
      </c>
      <c r="AR543">
        <f t="shared" si="228"/>
        <v>7</v>
      </c>
    </row>
    <row r="544" hidden="1" spans="1:44">
      <c r="A544" s="215">
        <v>2069903</v>
      </c>
      <c r="B544" s="215" t="s">
        <v>948</v>
      </c>
      <c r="C544" s="216">
        <f t="shared" si="213"/>
        <v>0</v>
      </c>
      <c r="D544" s="222">
        <v>0</v>
      </c>
      <c r="E544" s="222">
        <v>0</v>
      </c>
      <c r="F544" s="223">
        <v>0</v>
      </c>
      <c r="G544" s="219">
        <f t="shared" si="214"/>
        <v>0</v>
      </c>
      <c r="H544" s="219">
        <f t="shared" si="215"/>
        <v>0</v>
      </c>
      <c r="I544" s="219">
        <f t="shared" si="216"/>
        <v>0</v>
      </c>
      <c r="J544" s="231">
        <f t="shared" si="217"/>
        <v>7</v>
      </c>
      <c r="K544" s="43">
        <f t="shared" si="232"/>
        <v>0</v>
      </c>
      <c r="L544" s="43">
        <f t="shared" si="218"/>
        <v>7</v>
      </c>
      <c r="M544" s="228">
        <v>2069903</v>
      </c>
      <c r="N544" s="228" t="s">
        <v>949</v>
      </c>
      <c r="O544" s="233">
        <v>0</v>
      </c>
      <c r="P544">
        <f t="shared" si="219"/>
        <v>7</v>
      </c>
      <c r="Q544">
        <f t="shared" si="225"/>
        <v>0</v>
      </c>
      <c r="U544">
        <f t="shared" si="220"/>
        <v>0</v>
      </c>
      <c r="V544">
        <f t="shared" si="221"/>
        <v>0</v>
      </c>
      <c r="W544">
        <f t="shared" si="226"/>
        <v>0</v>
      </c>
      <c r="Y544">
        <f t="shared" si="222"/>
        <v>0</v>
      </c>
      <c r="AB544" s="228">
        <v>2080503</v>
      </c>
      <c r="AC544">
        <f t="shared" si="223"/>
        <v>0</v>
      </c>
      <c r="AD544">
        <f t="shared" si="224"/>
        <v>0</v>
      </c>
      <c r="AE544">
        <f t="shared" si="227"/>
        <v>0</v>
      </c>
      <c r="AG544" s="228">
        <v>2069901</v>
      </c>
      <c r="AH544" s="247" t="s">
        <v>945</v>
      </c>
      <c r="AI544" s="233">
        <v>0</v>
      </c>
      <c r="AJ544" s="248">
        <f t="shared" si="229"/>
        <v>0</v>
      </c>
      <c r="AK544" s="246">
        <f t="shared" si="230"/>
        <v>0</v>
      </c>
      <c r="AL544" s="240">
        <v>2069902</v>
      </c>
      <c r="AM544" s="240" t="s">
        <v>946</v>
      </c>
      <c r="AN544" s="249">
        <v>0</v>
      </c>
      <c r="AO544" s="249">
        <v>0</v>
      </c>
      <c r="AP544" s="256">
        <f t="shared" si="211"/>
        <v>0</v>
      </c>
      <c r="AQ544" s="257">
        <f t="shared" si="212"/>
        <v>0</v>
      </c>
      <c r="AR544">
        <f t="shared" si="228"/>
        <v>7</v>
      </c>
    </row>
    <row r="545" customHeight="1" spans="1:44">
      <c r="A545" s="215">
        <v>2069999</v>
      </c>
      <c r="B545" s="215" t="s">
        <v>942</v>
      </c>
      <c r="C545" s="216">
        <f t="shared" si="213"/>
        <v>72</v>
      </c>
      <c r="D545" s="217">
        <v>0</v>
      </c>
      <c r="E545" s="217">
        <v>119</v>
      </c>
      <c r="F545" s="218">
        <v>119</v>
      </c>
      <c r="G545" s="219">
        <f t="shared" si="214"/>
        <v>0.652777777777778</v>
      </c>
      <c r="H545" s="219"/>
      <c r="I545" s="219">
        <f t="shared" si="216"/>
        <v>1</v>
      </c>
      <c r="J545" s="231">
        <f t="shared" si="217"/>
        <v>7</v>
      </c>
      <c r="K545" s="43">
        <f t="shared" si="232"/>
        <v>310</v>
      </c>
      <c r="L545" s="43">
        <f t="shared" si="218"/>
        <v>7</v>
      </c>
      <c r="M545" s="228">
        <v>2069999</v>
      </c>
      <c r="N545" s="228" t="s">
        <v>950</v>
      </c>
      <c r="O545" s="233">
        <v>119</v>
      </c>
      <c r="P545">
        <f t="shared" si="219"/>
        <v>7</v>
      </c>
      <c r="Q545">
        <f t="shared" si="225"/>
        <v>0</v>
      </c>
      <c r="U545">
        <f t="shared" si="220"/>
        <v>0</v>
      </c>
      <c r="V545">
        <f t="shared" si="221"/>
        <v>0</v>
      </c>
      <c r="W545">
        <f t="shared" si="226"/>
        <v>0</v>
      </c>
      <c r="Y545">
        <f t="shared" si="222"/>
        <v>0</v>
      </c>
      <c r="AB545" s="228">
        <v>2080504</v>
      </c>
      <c r="AC545">
        <f t="shared" si="223"/>
        <v>0</v>
      </c>
      <c r="AD545">
        <f t="shared" si="224"/>
        <v>0</v>
      </c>
      <c r="AE545">
        <f t="shared" si="227"/>
        <v>0</v>
      </c>
      <c r="AG545" s="228">
        <v>2069902</v>
      </c>
      <c r="AH545" s="247" t="s">
        <v>947</v>
      </c>
      <c r="AI545" s="233">
        <v>0</v>
      </c>
      <c r="AJ545" s="248">
        <f t="shared" si="229"/>
        <v>0</v>
      </c>
      <c r="AK545" s="246">
        <f t="shared" si="230"/>
        <v>0</v>
      </c>
      <c r="AL545" s="240">
        <v>2069903</v>
      </c>
      <c r="AM545" s="240" t="s">
        <v>948</v>
      </c>
      <c r="AN545" s="249">
        <v>0</v>
      </c>
      <c r="AO545" s="249">
        <v>0</v>
      </c>
      <c r="AP545" s="256">
        <f t="shared" si="211"/>
        <v>0</v>
      </c>
      <c r="AQ545" s="257">
        <f t="shared" si="212"/>
        <v>0</v>
      </c>
      <c r="AR545">
        <f t="shared" si="228"/>
        <v>7</v>
      </c>
    </row>
    <row r="546" hidden="1" customHeight="1" spans="1:44">
      <c r="A546" s="220">
        <v>207</v>
      </c>
      <c r="B546" s="220" t="s">
        <v>951</v>
      </c>
      <c r="C546" s="216">
        <f t="shared" si="213"/>
        <v>2530</v>
      </c>
      <c r="D546" s="224">
        <v>2936</v>
      </c>
      <c r="E546" s="217">
        <v>5431</v>
      </c>
      <c r="F546" s="218">
        <v>5571</v>
      </c>
      <c r="G546" s="219">
        <f t="shared" si="214"/>
        <v>1.20197628458498</v>
      </c>
      <c r="H546" s="219">
        <f t="shared" si="215"/>
        <v>1.8974795640327</v>
      </c>
      <c r="I546" s="219">
        <f t="shared" si="216"/>
        <v>1.02577794144725</v>
      </c>
      <c r="J546" s="231">
        <f t="shared" si="217"/>
        <v>3</v>
      </c>
      <c r="K546" s="43">
        <f t="shared" si="232"/>
        <v>16468</v>
      </c>
      <c r="L546" s="43">
        <f t="shared" si="218"/>
        <v>3</v>
      </c>
      <c r="M546" s="228">
        <v>207</v>
      </c>
      <c r="N546" s="229" t="s">
        <v>952</v>
      </c>
      <c r="O546" s="230">
        <f>SUM(O547,O561,O569,O580,O591)</f>
        <v>5571</v>
      </c>
      <c r="P546">
        <f t="shared" si="219"/>
        <v>3</v>
      </c>
      <c r="Q546">
        <f t="shared" si="225"/>
        <v>0</v>
      </c>
      <c r="U546">
        <f t="shared" si="220"/>
        <v>0</v>
      </c>
      <c r="V546">
        <f t="shared" si="221"/>
        <v>0</v>
      </c>
      <c r="W546">
        <f t="shared" si="226"/>
        <v>0</v>
      </c>
      <c r="Y546">
        <f t="shared" si="222"/>
        <v>0</v>
      </c>
      <c r="AB546" s="228">
        <v>2080505</v>
      </c>
      <c r="AC546">
        <f t="shared" si="223"/>
        <v>7450</v>
      </c>
      <c r="AD546">
        <f t="shared" si="224"/>
        <v>7450</v>
      </c>
      <c r="AE546">
        <f t="shared" si="227"/>
        <v>0</v>
      </c>
      <c r="AG546" s="228">
        <v>2069903</v>
      </c>
      <c r="AH546" s="247" t="s">
        <v>949</v>
      </c>
      <c r="AI546" s="233">
        <v>0</v>
      </c>
      <c r="AJ546" s="248">
        <f t="shared" si="229"/>
        <v>0</v>
      </c>
      <c r="AK546" s="246">
        <f t="shared" si="230"/>
        <v>0</v>
      </c>
      <c r="AL546" s="240">
        <v>2069999</v>
      </c>
      <c r="AM546" s="241" t="s">
        <v>942</v>
      </c>
      <c r="AN546" s="242">
        <v>0</v>
      </c>
      <c r="AO546" s="242">
        <v>119</v>
      </c>
      <c r="AP546" s="256">
        <f t="shared" si="211"/>
        <v>119</v>
      </c>
      <c r="AQ546" s="257">
        <f t="shared" si="212"/>
        <v>0</v>
      </c>
      <c r="AR546">
        <f t="shared" si="228"/>
        <v>7</v>
      </c>
    </row>
    <row r="547" hidden="1" customHeight="1" spans="1:44">
      <c r="A547" s="215">
        <v>20701</v>
      </c>
      <c r="B547" s="215" t="s">
        <v>953</v>
      </c>
      <c r="C547" s="216">
        <f t="shared" si="213"/>
        <v>1271</v>
      </c>
      <c r="D547" s="217">
        <v>1963</v>
      </c>
      <c r="E547" s="217">
        <v>3421</v>
      </c>
      <c r="F547" s="218">
        <v>3556</v>
      </c>
      <c r="G547" s="219">
        <f t="shared" si="214"/>
        <v>1.79779701022817</v>
      </c>
      <c r="H547" s="219">
        <f t="shared" si="215"/>
        <v>1.81151299032094</v>
      </c>
      <c r="I547" s="219">
        <f t="shared" si="216"/>
        <v>1.03946214557147</v>
      </c>
      <c r="J547" s="231">
        <f t="shared" si="217"/>
        <v>5</v>
      </c>
      <c r="K547" s="43">
        <f t="shared" si="232"/>
        <v>10211</v>
      </c>
      <c r="L547" s="43">
        <f t="shared" si="218"/>
        <v>5</v>
      </c>
      <c r="M547" s="228">
        <v>20701</v>
      </c>
      <c r="N547" s="229" t="s">
        <v>954</v>
      </c>
      <c r="O547" s="232">
        <f>SUM(O548:O560)</f>
        <v>3556</v>
      </c>
      <c r="P547">
        <f t="shared" si="219"/>
        <v>5</v>
      </c>
      <c r="Q547">
        <f t="shared" si="225"/>
        <v>207</v>
      </c>
      <c r="U547">
        <f t="shared" si="220"/>
        <v>0</v>
      </c>
      <c r="V547">
        <f t="shared" si="221"/>
        <v>0</v>
      </c>
      <c r="W547">
        <f t="shared" si="226"/>
        <v>0</v>
      </c>
      <c r="Y547">
        <f t="shared" si="222"/>
        <v>0</v>
      </c>
      <c r="AB547" s="228">
        <v>2080506</v>
      </c>
      <c r="AC547">
        <f t="shared" si="223"/>
        <v>0</v>
      </c>
      <c r="AD547">
        <f t="shared" si="224"/>
        <v>0</v>
      </c>
      <c r="AE547">
        <f t="shared" si="227"/>
        <v>0</v>
      </c>
      <c r="AG547" s="228">
        <v>2069999</v>
      </c>
      <c r="AH547" s="247" t="s">
        <v>950</v>
      </c>
      <c r="AI547" s="233">
        <v>72</v>
      </c>
      <c r="AJ547" s="248">
        <f t="shared" si="229"/>
        <v>72</v>
      </c>
      <c r="AK547" s="246">
        <f t="shared" si="230"/>
        <v>0</v>
      </c>
      <c r="AL547" s="240">
        <v>207</v>
      </c>
      <c r="AM547" s="241" t="s">
        <v>951</v>
      </c>
      <c r="AN547" s="242">
        <v>2936</v>
      </c>
      <c r="AO547" s="242">
        <v>5431</v>
      </c>
      <c r="AP547" s="256">
        <f t="shared" si="211"/>
        <v>2495</v>
      </c>
      <c r="AQ547" s="257">
        <f t="shared" si="212"/>
        <v>0.849795640326976</v>
      </c>
      <c r="AR547">
        <f t="shared" si="228"/>
        <v>3</v>
      </c>
    </row>
    <row r="548" customHeight="1" spans="1:44">
      <c r="A548" s="215">
        <v>2070101</v>
      </c>
      <c r="B548" s="215" t="s">
        <v>194</v>
      </c>
      <c r="C548" s="216">
        <f t="shared" si="213"/>
        <v>131</v>
      </c>
      <c r="D548" s="217">
        <v>136</v>
      </c>
      <c r="E548" s="217">
        <v>179</v>
      </c>
      <c r="F548" s="218">
        <v>178</v>
      </c>
      <c r="G548" s="219">
        <f t="shared" si="214"/>
        <v>0.358778625954199</v>
      </c>
      <c r="H548" s="219">
        <f t="shared" si="215"/>
        <v>1.30882352941176</v>
      </c>
      <c r="I548" s="219">
        <f t="shared" si="216"/>
        <v>0.994413407821229</v>
      </c>
      <c r="J548" s="231">
        <f t="shared" si="217"/>
        <v>7</v>
      </c>
      <c r="K548" s="43">
        <f t="shared" ref="K548:K561" si="233">SUM(C548:F548)</f>
        <v>624</v>
      </c>
      <c r="L548" s="43">
        <f t="shared" si="218"/>
        <v>7</v>
      </c>
      <c r="M548" s="228">
        <v>2070101</v>
      </c>
      <c r="N548" s="228" t="s">
        <v>195</v>
      </c>
      <c r="O548" s="233">
        <v>178</v>
      </c>
      <c r="P548">
        <f t="shared" si="219"/>
        <v>7</v>
      </c>
      <c r="Q548">
        <f t="shared" si="225"/>
        <v>0</v>
      </c>
      <c r="U548">
        <f t="shared" si="220"/>
        <v>0</v>
      </c>
      <c r="V548">
        <f t="shared" si="221"/>
        <v>0</v>
      </c>
      <c r="W548">
        <f t="shared" si="226"/>
        <v>0</v>
      </c>
      <c r="Y548">
        <f t="shared" si="222"/>
        <v>0</v>
      </c>
      <c r="AB548" s="228">
        <v>2080507</v>
      </c>
      <c r="AC548">
        <f t="shared" si="223"/>
        <v>280</v>
      </c>
      <c r="AD548">
        <f t="shared" si="224"/>
        <v>280</v>
      </c>
      <c r="AE548">
        <f t="shared" si="227"/>
        <v>0</v>
      </c>
      <c r="AG548" s="228">
        <v>207</v>
      </c>
      <c r="AH548" s="238" t="s">
        <v>952</v>
      </c>
      <c r="AI548" s="232">
        <f>SUM(AI549,AI563,AI571,AI582,AI593)</f>
        <v>2530</v>
      </c>
      <c r="AJ548" s="239">
        <f t="shared" si="229"/>
        <v>2530</v>
      </c>
      <c r="AK548" s="246">
        <f t="shared" si="230"/>
        <v>0</v>
      </c>
      <c r="AL548" s="240">
        <v>20701</v>
      </c>
      <c r="AM548" s="241" t="s">
        <v>953</v>
      </c>
      <c r="AN548" s="242">
        <v>1963</v>
      </c>
      <c r="AO548" s="242">
        <v>3421</v>
      </c>
      <c r="AP548" s="256">
        <f t="shared" si="211"/>
        <v>1458</v>
      </c>
      <c r="AQ548" s="257">
        <f t="shared" si="212"/>
        <v>0.742740703005604</v>
      </c>
      <c r="AR548">
        <f t="shared" si="228"/>
        <v>5</v>
      </c>
    </row>
    <row r="549" customHeight="1" spans="1:44">
      <c r="A549" s="215">
        <v>2070102</v>
      </c>
      <c r="B549" s="215" t="s">
        <v>196</v>
      </c>
      <c r="C549" s="216">
        <f t="shared" si="213"/>
        <v>0</v>
      </c>
      <c r="D549" s="217">
        <v>10</v>
      </c>
      <c r="E549" s="217">
        <v>16</v>
      </c>
      <c r="F549" s="218">
        <v>16</v>
      </c>
      <c r="G549" s="219"/>
      <c r="H549" s="219">
        <f t="shared" si="215"/>
        <v>1.6</v>
      </c>
      <c r="I549" s="219">
        <f t="shared" si="216"/>
        <v>1</v>
      </c>
      <c r="J549" s="231">
        <f t="shared" si="217"/>
        <v>7</v>
      </c>
      <c r="K549" s="43">
        <f t="shared" si="233"/>
        <v>42</v>
      </c>
      <c r="L549" s="43">
        <f t="shared" si="218"/>
        <v>7</v>
      </c>
      <c r="M549" s="228">
        <v>2070102</v>
      </c>
      <c r="N549" s="228" t="s">
        <v>197</v>
      </c>
      <c r="O549" s="233">
        <v>16</v>
      </c>
      <c r="P549">
        <f t="shared" si="219"/>
        <v>7</v>
      </c>
      <c r="Q549">
        <f t="shared" si="225"/>
        <v>0</v>
      </c>
      <c r="U549">
        <f t="shared" si="220"/>
        <v>0</v>
      </c>
      <c r="V549">
        <f t="shared" si="221"/>
        <v>0</v>
      </c>
      <c r="W549">
        <f t="shared" si="226"/>
        <v>0</v>
      </c>
      <c r="Y549">
        <f t="shared" si="222"/>
        <v>0</v>
      </c>
      <c r="AB549" s="228">
        <v>2080599</v>
      </c>
      <c r="AC549">
        <f t="shared" si="223"/>
        <v>36</v>
      </c>
      <c r="AD549">
        <f t="shared" si="224"/>
        <v>36</v>
      </c>
      <c r="AE549">
        <f t="shared" si="227"/>
        <v>0</v>
      </c>
      <c r="AG549" s="228">
        <v>20701</v>
      </c>
      <c r="AH549" s="238" t="s">
        <v>954</v>
      </c>
      <c r="AI549" s="232">
        <f>SUM(AI550:AI562)</f>
        <v>1271</v>
      </c>
      <c r="AJ549" s="239">
        <f t="shared" si="229"/>
        <v>1271</v>
      </c>
      <c r="AK549" s="246">
        <f t="shared" si="230"/>
        <v>0</v>
      </c>
      <c r="AL549" s="240">
        <v>2070101</v>
      </c>
      <c r="AM549" s="241" t="s">
        <v>194</v>
      </c>
      <c r="AN549" s="242">
        <v>136</v>
      </c>
      <c r="AO549" s="242">
        <v>179</v>
      </c>
      <c r="AP549" s="256">
        <f t="shared" si="211"/>
        <v>43</v>
      </c>
      <c r="AQ549" s="257">
        <f t="shared" si="212"/>
        <v>0.316176470588235</v>
      </c>
      <c r="AR549">
        <f t="shared" si="228"/>
        <v>7</v>
      </c>
    </row>
    <row r="550" hidden="1" spans="1:44">
      <c r="A550" s="215">
        <v>2070103</v>
      </c>
      <c r="B550" s="215" t="s">
        <v>198</v>
      </c>
      <c r="C550" s="216">
        <f t="shared" si="213"/>
        <v>0</v>
      </c>
      <c r="D550" s="222">
        <v>0</v>
      </c>
      <c r="E550" s="222">
        <v>0</v>
      </c>
      <c r="F550" s="223">
        <v>0</v>
      </c>
      <c r="G550" s="219">
        <f t="shared" si="214"/>
        <v>0</v>
      </c>
      <c r="H550" s="219">
        <f t="shared" si="215"/>
        <v>0</v>
      </c>
      <c r="I550" s="219">
        <f t="shared" si="216"/>
        <v>0</v>
      </c>
      <c r="J550" s="231">
        <f t="shared" si="217"/>
        <v>7</v>
      </c>
      <c r="K550" s="43">
        <f t="shared" si="233"/>
        <v>0</v>
      </c>
      <c r="L550" s="43">
        <f t="shared" si="218"/>
        <v>7</v>
      </c>
      <c r="M550" s="228">
        <v>2070103</v>
      </c>
      <c r="N550" s="228" t="s">
        <v>199</v>
      </c>
      <c r="O550" s="233">
        <v>0</v>
      </c>
      <c r="P550">
        <f t="shared" si="219"/>
        <v>7</v>
      </c>
      <c r="Q550">
        <f t="shared" si="225"/>
        <v>0</v>
      </c>
      <c r="U550">
        <f t="shared" si="220"/>
        <v>0</v>
      </c>
      <c r="V550">
        <f t="shared" si="221"/>
        <v>0</v>
      </c>
      <c r="W550">
        <f t="shared" si="226"/>
        <v>0</v>
      </c>
      <c r="Y550">
        <f t="shared" si="222"/>
        <v>0</v>
      </c>
      <c r="AB550" s="228">
        <v>2080601</v>
      </c>
      <c r="AC550">
        <f t="shared" si="223"/>
        <v>0</v>
      </c>
      <c r="AD550">
        <f t="shared" si="224"/>
        <v>0</v>
      </c>
      <c r="AE550">
        <f t="shared" si="227"/>
        <v>0</v>
      </c>
      <c r="AG550" s="228">
        <v>2070101</v>
      </c>
      <c r="AH550" s="247" t="s">
        <v>195</v>
      </c>
      <c r="AI550" s="233">
        <v>131</v>
      </c>
      <c r="AJ550" s="248">
        <f t="shared" si="229"/>
        <v>131</v>
      </c>
      <c r="AK550" s="246">
        <f t="shared" si="230"/>
        <v>0</v>
      </c>
      <c r="AL550" s="240">
        <v>2070102</v>
      </c>
      <c r="AM550" s="241" t="s">
        <v>196</v>
      </c>
      <c r="AN550" s="242">
        <v>10</v>
      </c>
      <c r="AO550" s="242">
        <v>16</v>
      </c>
      <c r="AP550" s="256">
        <f t="shared" si="211"/>
        <v>6</v>
      </c>
      <c r="AQ550" s="257">
        <f t="shared" si="212"/>
        <v>0.6</v>
      </c>
      <c r="AR550">
        <f t="shared" si="228"/>
        <v>7</v>
      </c>
    </row>
    <row r="551" customHeight="1" spans="1:44">
      <c r="A551" s="220">
        <v>2070104</v>
      </c>
      <c r="B551" s="220" t="s">
        <v>955</v>
      </c>
      <c r="C551" s="216">
        <f t="shared" si="213"/>
        <v>114</v>
      </c>
      <c r="D551" s="224">
        <v>113</v>
      </c>
      <c r="E551" s="217">
        <v>118</v>
      </c>
      <c r="F551" s="218">
        <v>114</v>
      </c>
      <c r="G551" s="219">
        <f t="shared" si="214"/>
        <v>0</v>
      </c>
      <c r="H551" s="219">
        <f t="shared" si="215"/>
        <v>1.00884955752212</v>
      </c>
      <c r="I551" s="219">
        <f t="shared" si="216"/>
        <v>0.966101694915254</v>
      </c>
      <c r="J551" s="231">
        <f t="shared" si="217"/>
        <v>7</v>
      </c>
      <c r="K551" s="43">
        <f t="shared" si="233"/>
        <v>459</v>
      </c>
      <c r="L551" s="43">
        <f t="shared" si="218"/>
        <v>7</v>
      </c>
      <c r="M551" s="228">
        <v>2070104</v>
      </c>
      <c r="N551" s="228" t="s">
        <v>956</v>
      </c>
      <c r="O551" s="233">
        <v>114</v>
      </c>
      <c r="P551">
        <f t="shared" si="219"/>
        <v>7</v>
      </c>
      <c r="Q551">
        <f t="shared" si="225"/>
        <v>0</v>
      </c>
      <c r="U551">
        <f t="shared" si="220"/>
        <v>0</v>
      </c>
      <c r="V551">
        <f t="shared" si="221"/>
        <v>0</v>
      </c>
      <c r="W551">
        <f t="shared" si="226"/>
        <v>0</v>
      </c>
      <c r="Y551">
        <f t="shared" si="222"/>
        <v>0</v>
      </c>
      <c r="AB551" s="228">
        <v>2080602</v>
      </c>
      <c r="AC551">
        <f t="shared" si="223"/>
        <v>0</v>
      </c>
      <c r="AD551">
        <f t="shared" si="224"/>
        <v>0</v>
      </c>
      <c r="AE551">
        <f t="shared" si="227"/>
        <v>0</v>
      </c>
      <c r="AG551" s="228">
        <v>2070102</v>
      </c>
      <c r="AH551" s="247" t="s">
        <v>197</v>
      </c>
      <c r="AI551" s="233">
        <v>0</v>
      </c>
      <c r="AJ551" s="248">
        <f t="shared" si="229"/>
        <v>0</v>
      </c>
      <c r="AK551" s="246">
        <f t="shared" si="230"/>
        <v>0</v>
      </c>
      <c r="AL551" s="240">
        <v>2070103</v>
      </c>
      <c r="AM551" s="240" t="s">
        <v>198</v>
      </c>
      <c r="AN551" s="249">
        <v>0</v>
      </c>
      <c r="AO551" s="249">
        <v>0</v>
      </c>
      <c r="AP551" s="256">
        <f t="shared" si="211"/>
        <v>0</v>
      </c>
      <c r="AQ551" s="257">
        <f t="shared" si="212"/>
        <v>0</v>
      </c>
      <c r="AR551">
        <f t="shared" si="228"/>
        <v>7</v>
      </c>
    </row>
    <row r="552" customHeight="1" spans="1:44">
      <c r="A552" s="220">
        <v>2070105</v>
      </c>
      <c r="B552" s="220" t="s">
        <v>957</v>
      </c>
      <c r="C552" s="216">
        <f t="shared" si="213"/>
        <v>0</v>
      </c>
      <c r="D552" s="224">
        <v>861</v>
      </c>
      <c r="E552" s="217">
        <v>2000</v>
      </c>
      <c r="F552" s="218">
        <v>2000</v>
      </c>
      <c r="G552" s="219"/>
      <c r="H552" s="219">
        <f t="shared" si="215"/>
        <v>2.32288037166086</v>
      </c>
      <c r="I552" s="219">
        <f t="shared" si="216"/>
        <v>1</v>
      </c>
      <c r="J552" s="231">
        <f t="shared" si="217"/>
        <v>7</v>
      </c>
      <c r="K552" s="43">
        <f t="shared" si="233"/>
        <v>4861</v>
      </c>
      <c r="L552" s="43">
        <f t="shared" si="218"/>
        <v>7</v>
      </c>
      <c r="M552" s="228">
        <v>2070105</v>
      </c>
      <c r="N552" s="228" t="s">
        <v>958</v>
      </c>
      <c r="O552" s="233">
        <v>2000</v>
      </c>
      <c r="P552">
        <f t="shared" si="219"/>
        <v>7</v>
      </c>
      <c r="Q552">
        <f t="shared" si="225"/>
        <v>0</v>
      </c>
      <c r="U552">
        <f t="shared" si="220"/>
        <v>0</v>
      </c>
      <c r="V552">
        <f t="shared" si="221"/>
        <v>0</v>
      </c>
      <c r="W552">
        <f t="shared" si="226"/>
        <v>0</v>
      </c>
      <c r="Y552">
        <f t="shared" si="222"/>
        <v>0</v>
      </c>
      <c r="AB552" s="228">
        <v>2080699</v>
      </c>
      <c r="AC552">
        <f t="shared" si="223"/>
        <v>0</v>
      </c>
      <c r="AD552">
        <f t="shared" si="224"/>
        <v>0</v>
      </c>
      <c r="AE552">
        <f t="shared" si="227"/>
        <v>0</v>
      </c>
      <c r="AG552" s="228">
        <v>2070103</v>
      </c>
      <c r="AH552" s="247" t="s">
        <v>199</v>
      </c>
      <c r="AI552" s="233">
        <v>0</v>
      </c>
      <c r="AJ552" s="248">
        <f t="shared" si="229"/>
        <v>0</v>
      </c>
      <c r="AK552" s="246">
        <f t="shared" si="230"/>
        <v>0</v>
      </c>
      <c r="AL552" s="240">
        <v>2070104</v>
      </c>
      <c r="AM552" s="241" t="s">
        <v>955</v>
      </c>
      <c r="AN552" s="242">
        <v>113</v>
      </c>
      <c r="AO552" s="242">
        <v>118</v>
      </c>
      <c r="AP552" s="256">
        <f t="shared" si="211"/>
        <v>5</v>
      </c>
      <c r="AQ552" s="257">
        <f t="shared" si="212"/>
        <v>0.0442477876106195</v>
      </c>
      <c r="AR552">
        <f t="shared" si="228"/>
        <v>7</v>
      </c>
    </row>
    <row r="553" hidden="1" spans="1:44">
      <c r="A553" s="220">
        <v>2070106</v>
      </c>
      <c r="B553" s="220" t="s">
        <v>959</v>
      </c>
      <c r="C553" s="216">
        <f t="shared" si="213"/>
        <v>0</v>
      </c>
      <c r="D553" s="221">
        <v>0</v>
      </c>
      <c r="E553" s="222">
        <v>0</v>
      </c>
      <c r="F553" s="223">
        <v>0</v>
      </c>
      <c r="G553" s="219">
        <f t="shared" si="214"/>
        <v>0</v>
      </c>
      <c r="H553" s="219">
        <f t="shared" si="215"/>
        <v>0</v>
      </c>
      <c r="I553" s="219">
        <f t="shared" si="216"/>
        <v>0</v>
      </c>
      <c r="J553" s="231">
        <f t="shared" si="217"/>
        <v>7</v>
      </c>
      <c r="K553" s="43">
        <f t="shared" si="233"/>
        <v>0</v>
      </c>
      <c r="L553" s="43">
        <f t="shared" si="218"/>
        <v>7</v>
      </c>
      <c r="M553" s="228">
        <v>2070106</v>
      </c>
      <c r="N553" s="228" t="s">
        <v>960</v>
      </c>
      <c r="O553" s="233">
        <v>0</v>
      </c>
      <c r="P553">
        <f t="shared" si="219"/>
        <v>7</v>
      </c>
      <c r="Q553">
        <f t="shared" si="225"/>
        <v>0</v>
      </c>
      <c r="U553">
        <f t="shared" si="220"/>
        <v>0</v>
      </c>
      <c r="V553">
        <f t="shared" si="221"/>
        <v>0</v>
      </c>
      <c r="W553">
        <f t="shared" si="226"/>
        <v>0</v>
      </c>
      <c r="Y553">
        <f t="shared" si="222"/>
        <v>0</v>
      </c>
      <c r="AB553" s="228">
        <v>2080701</v>
      </c>
      <c r="AC553">
        <f t="shared" si="223"/>
        <v>0</v>
      </c>
      <c r="AD553">
        <f t="shared" si="224"/>
        <v>0</v>
      </c>
      <c r="AE553">
        <f t="shared" si="227"/>
        <v>0</v>
      </c>
      <c r="AG553" s="228">
        <v>2070104</v>
      </c>
      <c r="AH553" s="247" t="s">
        <v>956</v>
      </c>
      <c r="AI553" s="233">
        <v>114</v>
      </c>
      <c r="AJ553" s="248">
        <f t="shared" si="229"/>
        <v>114</v>
      </c>
      <c r="AK553" s="246">
        <f t="shared" si="230"/>
        <v>0</v>
      </c>
      <c r="AL553" s="240">
        <v>2070105</v>
      </c>
      <c r="AM553" s="241" t="s">
        <v>957</v>
      </c>
      <c r="AN553" s="242">
        <v>861</v>
      </c>
      <c r="AO553" s="242">
        <v>2000</v>
      </c>
      <c r="AP553" s="256">
        <f t="shared" si="211"/>
        <v>1139</v>
      </c>
      <c r="AQ553" s="257">
        <f t="shared" si="212"/>
        <v>1.32288037166086</v>
      </c>
      <c r="AR553">
        <f t="shared" si="228"/>
        <v>7</v>
      </c>
    </row>
    <row r="554" customHeight="1" spans="1:44">
      <c r="A554" s="215">
        <v>2070107</v>
      </c>
      <c r="B554" s="215" t="s">
        <v>961</v>
      </c>
      <c r="C554" s="216">
        <f t="shared" si="213"/>
        <v>329</v>
      </c>
      <c r="D554" s="217">
        <v>334</v>
      </c>
      <c r="E554" s="217">
        <v>361</v>
      </c>
      <c r="F554" s="218">
        <v>351</v>
      </c>
      <c r="G554" s="219">
        <f t="shared" si="214"/>
        <v>0.0668693009118542</v>
      </c>
      <c r="H554" s="219">
        <f t="shared" si="215"/>
        <v>1.05089820359281</v>
      </c>
      <c r="I554" s="219">
        <f t="shared" si="216"/>
        <v>0.972299168975069</v>
      </c>
      <c r="J554" s="231">
        <f t="shared" si="217"/>
        <v>7</v>
      </c>
      <c r="K554" s="43">
        <f t="shared" si="233"/>
        <v>1375</v>
      </c>
      <c r="L554" s="43">
        <f t="shared" si="218"/>
        <v>7</v>
      </c>
      <c r="M554" s="228">
        <v>2070107</v>
      </c>
      <c r="N554" s="228" t="s">
        <v>962</v>
      </c>
      <c r="O554" s="233">
        <v>351</v>
      </c>
      <c r="P554">
        <f t="shared" si="219"/>
        <v>7</v>
      </c>
      <c r="Q554">
        <f t="shared" si="225"/>
        <v>0</v>
      </c>
      <c r="U554">
        <f t="shared" si="220"/>
        <v>0</v>
      </c>
      <c r="V554">
        <f t="shared" si="221"/>
        <v>0</v>
      </c>
      <c r="W554">
        <f t="shared" si="226"/>
        <v>0</v>
      </c>
      <c r="Y554">
        <f t="shared" si="222"/>
        <v>0</v>
      </c>
      <c r="AB554" s="228">
        <v>2080702</v>
      </c>
      <c r="AC554">
        <f t="shared" si="223"/>
        <v>0</v>
      </c>
      <c r="AD554">
        <f t="shared" si="224"/>
        <v>0</v>
      </c>
      <c r="AE554">
        <f t="shared" si="227"/>
        <v>0</v>
      </c>
      <c r="AG554" s="228">
        <v>2070105</v>
      </c>
      <c r="AH554" s="247" t="s">
        <v>958</v>
      </c>
      <c r="AI554" s="233">
        <v>0</v>
      </c>
      <c r="AJ554" s="248">
        <f t="shared" si="229"/>
        <v>0</v>
      </c>
      <c r="AK554" s="246">
        <f t="shared" si="230"/>
        <v>0</v>
      </c>
      <c r="AL554" s="240">
        <v>2070106</v>
      </c>
      <c r="AM554" s="240" t="s">
        <v>959</v>
      </c>
      <c r="AN554" s="249">
        <v>0</v>
      </c>
      <c r="AO554" s="249">
        <v>0</v>
      </c>
      <c r="AP554" s="256">
        <f t="shared" si="211"/>
        <v>0</v>
      </c>
      <c r="AQ554" s="257">
        <f t="shared" si="212"/>
        <v>0</v>
      </c>
      <c r="AR554">
        <f t="shared" si="228"/>
        <v>7</v>
      </c>
    </row>
    <row r="555" customHeight="1" spans="1:44">
      <c r="A555" s="220">
        <v>2070108</v>
      </c>
      <c r="B555" s="220" t="s">
        <v>963</v>
      </c>
      <c r="C555" s="216">
        <f t="shared" si="213"/>
        <v>12</v>
      </c>
      <c r="D555" s="224">
        <v>0</v>
      </c>
      <c r="E555" s="217">
        <v>0</v>
      </c>
      <c r="F555" s="218">
        <v>176</v>
      </c>
      <c r="G555" s="219">
        <f t="shared" si="214"/>
        <v>13.6666666666667</v>
      </c>
      <c r="H555" s="219"/>
      <c r="I555" s="219"/>
      <c r="J555" s="231">
        <f t="shared" si="217"/>
        <v>7</v>
      </c>
      <c r="K555" s="43">
        <f t="shared" si="233"/>
        <v>188</v>
      </c>
      <c r="L555" s="43">
        <f t="shared" si="218"/>
        <v>7</v>
      </c>
      <c r="M555" s="228">
        <v>2070108</v>
      </c>
      <c r="N555" s="228" t="s">
        <v>964</v>
      </c>
      <c r="O555" s="233">
        <v>176</v>
      </c>
      <c r="P555">
        <f t="shared" si="219"/>
        <v>7</v>
      </c>
      <c r="Q555">
        <f t="shared" si="225"/>
        <v>0</v>
      </c>
      <c r="U555">
        <f t="shared" si="220"/>
        <v>0</v>
      </c>
      <c r="V555">
        <f t="shared" si="221"/>
        <v>0</v>
      </c>
      <c r="W555">
        <f t="shared" si="226"/>
        <v>0</v>
      </c>
      <c r="Y555">
        <f t="shared" si="222"/>
        <v>0</v>
      </c>
      <c r="AB555" s="228">
        <v>2080704</v>
      </c>
      <c r="AC555">
        <f t="shared" si="223"/>
        <v>0</v>
      </c>
      <c r="AD555">
        <f t="shared" si="224"/>
        <v>0</v>
      </c>
      <c r="AE555">
        <f t="shared" si="227"/>
        <v>0</v>
      </c>
      <c r="AG555" s="228">
        <v>2070106</v>
      </c>
      <c r="AH555" s="247" t="s">
        <v>960</v>
      </c>
      <c r="AI555" s="233">
        <v>0</v>
      </c>
      <c r="AJ555" s="248">
        <f t="shared" si="229"/>
        <v>0</v>
      </c>
      <c r="AK555" s="246">
        <f t="shared" si="230"/>
        <v>0</v>
      </c>
      <c r="AL555" s="240">
        <v>2070107</v>
      </c>
      <c r="AM555" s="241" t="s">
        <v>961</v>
      </c>
      <c r="AN555" s="242">
        <v>334</v>
      </c>
      <c r="AO555" s="242">
        <v>361</v>
      </c>
      <c r="AP555" s="256">
        <f t="shared" si="211"/>
        <v>27</v>
      </c>
      <c r="AQ555" s="257">
        <f t="shared" si="212"/>
        <v>0.0808383233532934</v>
      </c>
      <c r="AR555">
        <f t="shared" si="228"/>
        <v>7</v>
      </c>
    </row>
    <row r="556" customHeight="1" spans="1:44">
      <c r="A556" s="220">
        <v>2070109</v>
      </c>
      <c r="B556" s="220" t="s">
        <v>965</v>
      </c>
      <c r="C556" s="216">
        <f t="shared" si="213"/>
        <v>410</v>
      </c>
      <c r="D556" s="224">
        <v>386</v>
      </c>
      <c r="E556" s="217">
        <v>466</v>
      </c>
      <c r="F556" s="218">
        <v>454</v>
      </c>
      <c r="G556" s="219">
        <f t="shared" si="214"/>
        <v>0.107317073170732</v>
      </c>
      <c r="H556" s="219">
        <f t="shared" si="215"/>
        <v>1.17616580310881</v>
      </c>
      <c r="I556" s="219">
        <f t="shared" si="216"/>
        <v>0.974248927038627</v>
      </c>
      <c r="J556" s="231">
        <f t="shared" si="217"/>
        <v>7</v>
      </c>
      <c r="K556" s="43">
        <f t="shared" si="233"/>
        <v>1716</v>
      </c>
      <c r="L556" s="43">
        <f t="shared" si="218"/>
        <v>7</v>
      </c>
      <c r="M556" s="228">
        <v>2070109</v>
      </c>
      <c r="N556" s="228" t="s">
        <v>966</v>
      </c>
      <c r="O556" s="233">
        <v>454</v>
      </c>
      <c r="P556">
        <f t="shared" si="219"/>
        <v>7</v>
      </c>
      <c r="Q556">
        <f t="shared" si="225"/>
        <v>0</v>
      </c>
      <c r="U556">
        <f t="shared" si="220"/>
        <v>0</v>
      </c>
      <c r="V556">
        <f t="shared" si="221"/>
        <v>0</v>
      </c>
      <c r="W556">
        <f t="shared" si="226"/>
        <v>0</v>
      </c>
      <c r="Y556">
        <f t="shared" si="222"/>
        <v>0</v>
      </c>
      <c r="AB556" s="228">
        <v>2080705</v>
      </c>
      <c r="AC556">
        <f t="shared" si="223"/>
        <v>0</v>
      </c>
      <c r="AD556">
        <f t="shared" si="224"/>
        <v>0</v>
      </c>
      <c r="AE556">
        <f t="shared" si="227"/>
        <v>0</v>
      </c>
      <c r="AG556" s="228">
        <v>2070107</v>
      </c>
      <c r="AH556" s="247" t="s">
        <v>962</v>
      </c>
      <c r="AI556" s="233">
        <v>329</v>
      </c>
      <c r="AJ556" s="248">
        <f t="shared" si="229"/>
        <v>329</v>
      </c>
      <c r="AK556" s="246">
        <f t="shared" si="230"/>
        <v>0</v>
      </c>
      <c r="AL556" s="240">
        <v>2070108</v>
      </c>
      <c r="AM556" s="240" t="s">
        <v>963</v>
      </c>
      <c r="AN556" s="249">
        <v>0</v>
      </c>
      <c r="AO556" s="249">
        <v>0</v>
      </c>
      <c r="AP556" s="256">
        <f t="shared" si="211"/>
        <v>0</v>
      </c>
      <c r="AQ556" s="257">
        <f t="shared" si="212"/>
        <v>0</v>
      </c>
      <c r="AR556">
        <f t="shared" si="228"/>
        <v>7</v>
      </c>
    </row>
    <row r="557" hidden="1" spans="1:44">
      <c r="A557" s="215">
        <v>2070110</v>
      </c>
      <c r="B557" s="215" t="s">
        <v>967</v>
      </c>
      <c r="C557" s="216">
        <f t="shared" si="213"/>
        <v>0</v>
      </c>
      <c r="D557" s="222">
        <v>0</v>
      </c>
      <c r="E557" s="222">
        <v>0</v>
      </c>
      <c r="F557" s="223">
        <v>0</v>
      </c>
      <c r="G557" s="219">
        <f t="shared" si="214"/>
        <v>0</v>
      </c>
      <c r="H557" s="219">
        <f t="shared" si="215"/>
        <v>0</v>
      </c>
      <c r="I557" s="219">
        <f t="shared" si="216"/>
        <v>0</v>
      </c>
      <c r="J557" s="231">
        <f t="shared" si="217"/>
        <v>7</v>
      </c>
      <c r="K557" s="43">
        <f t="shared" si="233"/>
        <v>0</v>
      </c>
      <c r="L557" s="43">
        <f t="shared" si="218"/>
        <v>7</v>
      </c>
      <c r="M557" s="228">
        <v>2070110</v>
      </c>
      <c r="N557" s="228" t="s">
        <v>968</v>
      </c>
      <c r="O557" s="233">
        <v>0</v>
      </c>
      <c r="P557">
        <f t="shared" si="219"/>
        <v>7</v>
      </c>
      <c r="Q557">
        <f t="shared" si="225"/>
        <v>0</v>
      </c>
      <c r="U557">
        <f t="shared" si="220"/>
        <v>0</v>
      </c>
      <c r="V557">
        <f t="shared" si="221"/>
        <v>0</v>
      </c>
      <c r="W557">
        <f t="shared" si="226"/>
        <v>0</v>
      </c>
      <c r="Y557">
        <f t="shared" si="222"/>
        <v>0</v>
      </c>
      <c r="AB557" s="228">
        <v>2080709</v>
      </c>
      <c r="AC557">
        <f t="shared" si="223"/>
        <v>0</v>
      </c>
      <c r="AD557">
        <f t="shared" si="224"/>
        <v>0</v>
      </c>
      <c r="AE557">
        <f t="shared" si="227"/>
        <v>0</v>
      </c>
      <c r="AG557" s="228">
        <v>2070108</v>
      </c>
      <c r="AH557" s="247" t="s">
        <v>964</v>
      </c>
      <c r="AI557" s="233">
        <v>12</v>
      </c>
      <c r="AJ557" s="248">
        <f t="shared" si="229"/>
        <v>12</v>
      </c>
      <c r="AK557" s="246">
        <f t="shared" si="230"/>
        <v>0</v>
      </c>
      <c r="AL557" s="240">
        <v>2070109</v>
      </c>
      <c r="AM557" s="241" t="s">
        <v>965</v>
      </c>
      <c r="AN557" s="242">
        <v>386</v>
      </c>
      <c r="AO557" s="242">
        <v>466</v>
      </c>
      <c r="AP557" s="256">
        <f t="shared" si="211"/>
        <v>80</v>
      </c>
      <c r="AQ557" s="257">
        <f t="shared" si="212"/>
        <v>0.207253886010363</v>
      </c>
      <c r="AR557">
        <f t="shared" si="228"/>
        <v>7</v>
      </c>
    </row>
    <row r="558" customHeight="1" spans="1:44">
      <c r="A558" s="215">
        <v>2070111</v>
      </c>
      <c r="B558" s="215" t="s">
        <v>969</v>
      </c>
      <c r="C558" s="216">
        <f t="shared" si="213"/>
        <v>150</v>
      </c>
      <c r="D558" s="217">
        <v>40</v>
      </c>
      <c r="E558" s="217">
        <v>29</v>
      </c>
      <c r="F558" s="218">
        <v>29</v>
      </c>
      <c r="G558" s="219">
        <f t="shared" si="214"/>
        <v>-0.806666666666667</v>
      </c>
      <c r="H558" s="219">
        <f t="shared" si="215"/>
        <v>0.725</v>
      </c>
      <c r="I558" s="219">
        <f t="shared" si="216"/>
        <v>1</v>
      </c>
      <c r="J558" s="231">
        <f t="shared" si="217"/>
        <v>7</v>
      </c>
      <c r="K558" s="43">
        <f t="shared" si="233"/>
        <v>248</v>
      </c>
      <c r="L558" s="43">
        <f t="shared" si="218"/>
        <v>7</v>
      </c>
      <c r="M558" s="228">
        <v>2070111</v>
      </c>
      <c r="N558" s="228" t="s">
        <v>970</v>
      </c>
      <c r="O558" s="233">
        <v>29</v>
      </c>
      <c r="P558">
        <f t="shared" si="219"/>
        <v>7</v>
      </c>
      <c r="Q558">
        <f t="shared" si="225"/>
        <v>0</v>
      </c>
      <c r="U558">
        <f t="shared" si="220"/>
        <v>0</v>
      </c>
      <c r="V558">
        <f t="shared" si="221"/>
        <v>0</v>
      </c>
      <c r="W558">
        <f t="shared" si="226"/>
        <v>0</v>
      </c>
      <c r="Y558">
        <f t="shared" si="222"/>
        <v>0</v>
      </c>
      <c r="AB558" s="228">
        <v>2080710</v>
      </c>
      <c r="AC558">
        <f t="shared" si="223"/>
        <v>0</v>
      </c>
      <c r="AD558">
        <f t="shared" si="224"/>
        <v>0</v>
      </c>
      <c r="AE558">
        <f t="shared" si="227"/>
        <v>0</v>
      </c>
      <c r="AG558" s="228">
        <v>2070109</v>
      </c>
      <c r="AH558" s="247" t="s">
        <v>966</v>
      </c>
      <c r="AI558" s="233">
        <v>410</v>
      </c>
      <c r="AJ558" s="248">
        <f t="shared" si="229"/>
        <v>410</v>
      </c>
      <c r="AK558" s="246">
        <f t="shared" si="230"/>
        <v>0</v>
      </c>
      <c r="AL558" s="240">
        <v>2070110</v>
      </c>
      <c r="AM558" s="240" t="s">
        <v>967</v>
      </c>
      <c r="AN558" s="249">
        <v>0</v>
      </c>
      <c r="AO558" s="249">
        <v>0</v>
      </c>
      <c r="AP558" s="256">
        <f t="shared" si="211"/>
        <v>0</v>
      </c>
      <c r="AQ558" s="257">
        <f t="shared" si="212"/>
        <v>0</v>
      </c>
      <c r="AR558">
        <f t="shared" si="228"/>
        <v>7</v>
      </c>
    </row>
    <row r="559" customHeight="1" spans="1:44">
      <c r="A559" s="215">
        <v>2070112</v>
      </c>
      <c r="B559" s="215" t="s">
        <v>971</v>
      </c>
      <c r="C559" s="216">
        <f t="shared" si="213"/>
        <v>52</v>
      </c>
      <c r="D559" s="217">
        <v>55</v>
      </c>
      <c r="E559" s="217">
        <v>60</v>
      </c>
      <c r="F559" s="218">
        <v>58</v>
      </c>
      <c r="G559" s="219">
        <f t="shared" si="214"/>
        <v>0.115384615384615</v>
      </c>
      <c r="H559" s="219">
        <f t="shared" si="215"/>
        <v>1.05454545454545</v>
      </c>
      <c r="I559" s="219">
        <f t="shared" si="216"/>
        <v>0.966666666666667</v>
      </c>
      <c r="J559" s="231">
        <f t="shared" si="217"/>
        <v>7</v>
      </c>
      <c r="K559" s="43">
        <f t="shared" si="233"/>
        <v>225</v>
      </c>
      <c r="L559" s="43">
        <f t="shared" si="218"/>
        <v>7</v>
      </c>
      <c r="M559" s="228">
        <v>2070112</v>
      </c>
      <c r="N559" s="228" t="s">
        <v>972</v>
      </c>
      <c r="O559" s="233">
        <v>58</v>
      </c>
      <c r="P559">
        <f t="shared" si="219"/>
        <v>7</v>
      </c>
      <c r="Q559">
        <f t="shared" si="225"/>
        <v>0</v>
      </c>
      <c r="U559">
        <f t="shared" si="220"/>
        <v>0</v>
      </c>
      <c r="V559">
        <f t="shared" si="221"/>
        <v>0</v>
      </c>
      <c r="W559">
        <f t="shared" si="226"/>
        <v>0</v>
      </c>
      <c r="Y559">
        <f t="shared" si="222"/>
        <v>0</v>
      </c>
      <c r="AB559" s="228">
        <v>2080711</v>
      </c>
      <c r="AC559">
        <f t="shared" si="223"/>
        <v>0</v>
      </c>
      <c r="AD559">
        <f t="shared" si="224"/>
        <v>0</v>
      </c>
      <c r="AE559">
        <f t="shared" si="227"/>
        <v>0</v>
      </c>
      <c r="AG559" s="228">
        <v>2070110</v>
      </c>
      <c r="AH559" s="247" t="s">
        <v>968</v>
      </c>
      <c r="AI559" s="233">
        <v>0</v>
      </c>
      <c r="AJ559" s="248">
        <f t="shared" si="229"/>
        <v>0</v>
      </c>
      <c r="AK559" s="246">
        <f t="shared" si="230"/>
        <v>0</v>
      </c>
      <c r="AL559" s="240">
        <v>2070111</v>
      </c>
      <c r="AM559" s="241" t="s">
        <v>969</v>
      </c>
      <c r="AN559" s="242">
        <v>40</v>
      </c>
      <c r="AO559" s="242">
        <v>29</v>
      </c>
      <c r="AP559" s="256">
        <f t="shared" si="211"/>
        <v>-11</v>
      </c>
      <c r="AQ559" s="257">
        <f t="shared" si="212"/>
        <v>-0.275</v>
      </c>
      <c r="AR559">
        <f t="shared" si="228"/>
        <v>7</v>
      </c>
    </row>
    <row r="560" customHeight="1" spans="1:44">
      <c r="A560" s="220">
        <v>2070199</v>
      </c>
      <c r="B560" s="220" t="s">
        <v>973</v>
      </c>
      <c r="C560" s="216">
        <f t="shared" si="213"/>
        <v>73</v>
      </c>
      <c r="D560" s="224">
        <v>28</v>
      </c>
      <c r="E560" s="217">
        <v>192</v>
      </c>
      <c r="F560" s="218">
        <v>180</v>
      </c>
      <c r="G560" s="219">
        <f t="shared" si="214"/>
        <v>1.46575342465753</v>
      </c>
      <c r="H560" s="219">
        <f t="shared" si="215"/>
        <v>6.42857142857143</v>
      </c>
      <c r="I560" s="219">
        <f t="shared" si="216"/>
        <v>0.9375</v>
      </c>
      <c r="J560" s="231">
        <f t="shared" si="217"/>
        <v>7</v>
      </c>
      <c r="K560" s="43">
        <f t="shared" si="233"/>
        <v>473</v>
      </c>
      <c r="L560" s="43">
        <f t="shared" si="218"/>
        <v>7</v>
      </c>
      <c r="M560" s="228">
        <v>2070199</v>
      </c>
      <c r="N560" s="228" t="s">
        <v>974</v>
      </c>
      <c r="O560" s="233">
        <v>180</v>
      </c>
      <c r="P560">
        <f t="shared" si="219"/>
        <v>7</v>
      </c>
      <c r="Q560">
        <f t="shared" si="225"/>
        <v>0</v>
      </c>
      <c r="U560">
        <f t="shared" si="220"/>
        <v>0</v>
      </c>
      <c r="V560">
        <f t="shared" si="221"/>
        <v>0</v>
      </c>
      <c r="W560">
        <f t="shared" si="226"/>
        <v>0</v>
      </c>
      <c r="Y560">
        <f t="shared" si="222"/>
        <v>0</v>
      </c>
      <c r="AB560" s="228">
        <v>2080712</v>
      </c>
      <c r="AC560">
        <f t="shared" si="223"/>
        <v>0</v>
      </c>
      <c r="AD560">
        <f t="shared" si="224"/>
        <v>0</v>
      </c>
      <c r="AE560">
        <f t="shared" si="227"/>
        <v>0</v>
      </c>
      <c r="AG560" s="228">
        <v>2070111</v>
      </c>
      <c r="AH560" s="247" t="s">
        <v>970</v>
      </c>
      <c r="AI560" s="233">
        <v>150</v>
      </c>
      <c r="AJ560" s="248">
        <f t="shared" si="229"/>
        <v>150</v>
      </c>
      <c r="AK560" s="246">
        <f t="shared" si="230"/>
        <v>0</v>
      </c>
      <c r="AL560" s="240">
        <v>2070112</v>
      </c>
      <c r="AM560" s="241" t="s">
        <v>971</v>
      </c>
      <c r="AN560" s="242">
        <v>55</v>
      </c>
      <c r="AO560" s="242">
        <v>60</v>
      </c>
      <c r="AP560" s="256">
        <f t="shared" si="211"/>
        <v>5</v>
      </c>
      <c r="AQ560" s="257">
        <f t="shared" si="212"/>
        <v>0.0909090909090909</v>
      </c>
      <c r="AR560">
        <f t="shared" si="228"/>
        <v>7</v>
      </c>
    </row>
    <row r="561" hidden="1" customHeight="1" spans="1:44">
      <c r="A561" s="220">
        <v>20702</v>
      </c>
      <c r="B561" s="220" t="s">
        <v>975</v>
      </c>
      <c r="C561" s="216">
        <f t="shared" si="213"/>
        <v>133</v>
      </c>
      <c r="D561" s="224">
        <v>47</v>
      </c>
      <c r="E561" s="217">
        <v>97</v>
      </c>
      <c r="F561" s="218">
        <v>93</v>
      </c>
      <c r="G561" s="219">
        <f t="shared" si="214"/>
        <v>-0.300751879699248</v>
      </c>
      <c r="H561" s="219">
        <f t="shared" si="215"/>
        <v>1.97872340425532</v>
      </c>
      <c r="I561" s="219">
        <f t="shared" si="216"/>
        <v>0.958762886597938</v>
      </c>
      <c r="J561" s="231">
        <f t="shared" si="217"/>
        <v>5</v>
      </c>
      <c r="K561" s="43">
        <f t="shared" si="233"/>
        <v>370</v>
      </c>
      <c r="L561" s="43">
        <f t="shared" si="218"/>
        <v>5</v>
      </c>
      <c r="M561" s="228">
        <v>20702</v>
      </c>
      <c r="N561" s="229" t="s">
        <v>976</v>
      </c>
      <c r="O561" s="232">
        <f>SUM(O562:O568)</f>
        <v>93</v>
      </c>
      <c r="P561">
        <f t="shared" si="219"/>
        <v>5</v>
      </c>
      <c r="Q561">
        <f t="shared" si="225"/>
        <v>207</v>
      </c>
      <c r="U561">
        <f t="shared" si="220"/>
        <v>0</v>
      </c>
      <c r="V561">
        <f t="shared" si="221"/>
        <v>0</v>
      </c>
      <c r="W561">
        <f t="shared" si="226"/>
        <v>0</v>
      </c>
      <c r="Y561">
        <f t="shared" si="222"/>
        <v>0</v>
      </c>
      <c r="AB561" s="228">
        <v>2080713</v>
      </c>
      <c r="AC561">
        <f t="shared" si="223"/>
        <v>0</v>
      </c>
      <c r="AD561">
        <f t="shared" si="224"/>
        <v>0</v>
      </c>
      <c r="AE561">
        <f t="shared" si="227"/>
        <v>0</v>
      </c>
      <c r="AG561" s="228">
        <v>2070112</v>
      </c>
      <c r="AH561" s="247" t="s">
        <v>972</v>
      </c>
      <c r="AI561" s="233">
        <v>52</v>
      </c>
      <c r="AJ561" s="248">
        <f t="shared" si="229"/>
        <v>52</v>
      </c>
      <c r="AK561" s="246">
        <f t="shared" si="230"/>
        <v>0</v>
      </c>
      <c r="AL561" s="240">
        <v>2070199</v>
      </c>
      <c r="AM561" s="241" t="s">
        <v>973</v>
      </c>
      <c r="AN561" s="242">
        <v>28</v>
      </c>
      <c r="AO561" s="242">
        <v>192</v>
      </c>
      <c r="AP561" s="256">
        <f t="shared" si="211"/>
        <v>164</v>
      </c>
      <c r="AQ561" s="257">
        <f t="shared" si="212"/>
        <v>5.85714285714286</v>
      </c>
      <c r="AR561">
        <f t="shared" si="228"/>
        <v>7</v>
      </c>
    </row>
    <row r="562" hidden="1" spans="1:44">
      <c r="A562" s="220">
        <v>2070201</v>
      </c>
      <c r="B562" s="220" t="s">
        <v>194</v>
      </c>
      <c r="C562" s="216">
        <f t="shared" si="213"/>
        <v>0</v>
      </c>
      <c r="D562" s="221">
        <v>0</v>
      </c>
      <c r="E562" s="222">
        <v>0</v>
      </c>
      <c r="F562" s="223">
        <v>0</v>
      </c>
      <c r="G562" s="219">
        <f t="shared" si="214"/>
        <v>0</v>
      </c>
      <c r="H562" s="219">
        <f t="shared" si="215"/>
        <v>0</v>
      </c>
      <c r="I562" s="219">
        <f t="shared" si="216"/>
        <v>0</v>
      </c>
      <c r="J562" s="231">
        <f t="shared" si="217"/>
        <v>7</v>
      </c>
      <c r="K562" s="43">
        <f t="shared" ref="K562:K569" si="234">SUM(C562:F562)</f>
        <v>0</v>
      </c>
      <c r="L562" s="43">
        <f t="shared" si="218"/>
        <v>7</v>
      </c>
      <c r="M562" s="228">
        <v>2070201</v>
      </c>
      <c r="N562" s="228" t="s">
        <v>195</v>
      </c>
      <c r="O562" s="233">
        <v>0</v>
      </c>
      <c r="P562">
        <f t="shared" si="219"/>
        <v>7</v>
      </c>
      <c r="Q562">
        <f t="shared" si="225"/>
        <v>0</v>
      </c>
      <c r="U562">
        <f t="shared" si="220"/>
        <v>0</v>
      </c>
      <c r="V562">
        <f t="shared" si="221"/>
        <v>0</v>
      </c>
      <c r="W562">
        <f t="shared" si="226"/>
        <v>0</v>
      </c>
      <c r="Y562">
        <f t="shared" si="222"/>
        <v>0</v>
      </c>
      <c r="AB562" s="228">
        <v>2080799</v>
      </c>
      <c r="AC562">
        <f t="shared" si="223"/>
        <v>518</v>
      </c>
      <c r="AD562">
        <f t="shared" si="224"/>
        <v>518</v>
      </c>
      <c r="AE562">
        <f t="shared" si="227"/>
        <v>0</v>
      </c>
      <c r="AG562" s="228">
        <v>2070199</v>
      </c>
      <c r="AH562" s="247" t="s">
        <v>974</v>
      </c>
      <c r="AI562" s="233">
        <v>73</v>
      </c>
      <c r="AJ562" s="248">
        <f t="shared" si="229"/>
        <v>73</v>
      </c>
      <c r="AK562" s="246">
        <f t="shared" si="230"/>
        <v>0</v>
      </c>
      <c r="AL562" s="240">
        <v>20702</v>
      </c>
      <c r="AM562" s="241" t="s">
        <v>975</v>
      </c>
      <c r="AN562" s="242">
        <v>47</v>
      </c>
      <c r="AO562" s="242">
        <v>97</v>
      </c>
      <c r="AP562" s="256">
        <f t="shared" si="211"/>
        <v>50</v>
      </c>
      <c r="AQ562" s="257">
        <f t="shared" si="212"/>
        <v>1.06382978723404</v>
      </c>
      <c r="AR562">
        <f t="shared" si="228"/>
        <v>5</v>
      </c>
    </row>
    <row r="563" hidden="1" spans="1:44">
      <c r="A563" s="220">
        <v>2070202</v>
      </c>
      <c r="B563" s="220" t="s">
        <v>196</v>
      </c>
      <c r="C563" s="216">
        <f t="shared" si="213"/>
        <v>0</v>
      </c>
      <c r="D563" s="221">
        <v>0</v>
      </c>
      <c r="E563" s="222">
        <v>0</v>
      </c>
      <c r="F563" s="223">
        <v>0</v>
      </c>
      <c r="G563" s="219">
        <f t="shared" si="214"/>
        <v>0</v>
      </c>
      <c r="H563" s="219">
        <f t="shared" si="215"/>
        <v>0</v>
      </c>
      <c r="I563" s="219">
        <f t="shared" si="216"/>
        <v>0</v>
      </c>
      <c r="J563" s="231">
        <f t="shared" si="217"/>
        <v>7</v>
      </c>
      <c r="K563" s="43">
        <f t="shared" si="234"/>
        <v>0</v>
      </c>
      <c r="L563" s="43">
        <f t="shared" si="218"/>
        <v>7</v>
      </c>
      <c r="M563" s="228">
        <v>2070202</v>
      </c>
      <c r="N563" s="228" t="s">
        <v>197</v>
      </c>
      <c r="O563" s="233">
        <v>0</v>
      </c>
      <c r="P563">
        <f t="shared" si="219"/>
        <v>7</v>
      </c>
      <c r="Q563">
        <f t="shared" si="225"/>
        <v>0</v>
      </c>
      <c r="U563">
        <f t="shared" si="220"/>
        <v>0</v>
      </c>
      <c r="V563">
        <f t="shared" si="221"/>
        <v>0</v>
      </c>
      <c r="W563">
        <f t="shared" si="226"/>
        <v>0</v>
      </c>
      <c r="Y563">
        <f t="shared" si="222"/>
        <v>0</v>
      </c>
      <c r="AB563" s="228">
        <v>2080801</v>
      </c>
      <c r="AC563">
        <f t="shared" si="223"/>
        <v>55</v>
      </c>
      <c r="AD563">
        <f t="shared" si="224"/>
        <v>55</v>
      </c>
      <c r="AE563">
        <f t="shared" si="227"/>
        <v>0</v>
      </c>
      <c r="AG563" s="228">
        <v>20702</v>
      </c>
      <c r="AH563" s="238" t="s">
        <v>976</v>
      </c>
      <c r="AI563" s="232">
        <f>SUM(AI564:AI570)</f>
        <v>133</v>
      </c>
      <c r="AJ563" s="239">
        <f t="shared" si="229"/>
        <v>133</v>
      </c>
      <c r="AK563" s="246">
        <f t="shared" si="230"/>
        <v>0</v>
      </c>
      <c r="AL563" s="240">
        <v>2070201</v>
      </c>
      <c r="AM563" s="240" t="s">
        <v>194</v>
      </c>
      <c r="AN563" s="249">
        <v>0</v>
      </c>
      <c r="AO563" s="249">
        <v>0</v>
      </c>
      <c r="AP563" s="256">
        <f t="shared" si="211"/>
        <v>0</v>
      </c>
      <c r="AQ563" s="257">
        <f t="shared" si="212"/>
        <v>0</v>
      </c>
      <c r="AR563">
        <f t="shared" si="228"/>
        <v>7</v>
      </c>
    </row>
    <row r="564" hidden="1" spans="1:44">
      <c r="A564" s="220">
        <v>2070203</v>
      </c>
      <c r="B564" s="220" t="s">
        <v>198</v>
      </c>
      <c r="C564" s="216">
        <f t="shared" si="213"/>
        <v>0</v>
      </c>
      <c r="D564" s="221">
        <v>0</v>
      </c>
      <c r="E564" s="222">
        <v>0</v>
      </c>
      <c r="F564" s="223">
        <v>0</v>
      </c>
      <c r="G564" s="219">
        <f t="shared" si="214"/>
        <v>0</v>
      </c>
      <c r="H564" s="219">
        <f t="shared" si="215"/>
        <v>0</v>
      </c>
      <c r="I564" s="219">
        <f t="shared" si="216"/>
        <v>0</v>
      </c>
      <c r="J564" s="231">
        <f t="shared" si="217"/>
        <v>7</v>
      </c>
      <c r="K564" s="43">
        <f t="shared" si="234"/>
        <v>0</v>
      </c>
      <c r="L564" s="43">
        <f t="shared" si="218"/>
        <v>7</v>
      </c>
      <c r="M564" s="228">
        <v>2070203</v>
      </c>
      <c r="N564" s="228" t="s">
        <v>199</v>
      </c>
      <c r="O564" s="233">
        <v>0</v>
      </c>
      <c r="P564">
        <f t="shared" si="219"/>
        <v>7</v>
      </c>
      <c r="Q564">
        <f t="shared" si="225"/>
        <v>0</v>
      </c>
      <c r="U564">
        <f t="shared" si="220"/>
        <v>0</v>
      </c>
      <c r="V564">
        <f t="shared" si="221"/>
        <v>0</v>
      </c>
      <c r="W564">
        <f t="shared" si="226"/>
        <v>0</v>
      </c>
      <c r="Y564">
        <f t="shared" si="222"/>
        <v>0</v>
      </c>
      <c r="AB564" s="228">
        <v>2080802</v>
      </c>
      <c r="AC564">
        <f t="shared" si="223"/>
        <v>281</v>
      </c>
      <c r="AD564">
        <f t="shared" si="224"/>
        <v>281</v>
      </c>
      <c r="AE564">
        <f t="shared" si="227"/>
        <v>0</v>
      </c>
      <c r="AG564" s="228">
        <v>2070201</v>
      </c>
      <c r="AH564" s="247" t="s">
        <v>195</v>
      </c>
      <c r="AI564" s="233">
        <v>0</v>
      </c>
      <c r="AJ564" s="248">
        <f t="shared" si="229"/>
        <v>0</v>
      </c>
      <c r="AK564" s="246">
        <f t="shared" si="230"/>
        <v>0</v>
      </c>
      <c r="AL564" s="240">
        <v>2070202</v>
      </c>
      <c r="AM564" s="240" t="s">
        <v>196</v>
      </c>
      <c r="AN564" s="249">
        <v>0</v>
      </c>
      <c r="AO564" s="249">
        <v>0</v>
      </c>
      <c r="AP564" s="256">
        <f t="shared" si="211"/>
        <v>0</v>
      </c>
      <c r="AQ564" s="257">
        <f t="shared" si="212"/>
        <v>0</v>
      </c>
      <c r="AR564">
        <f t="shared" si="228"/>
        <v>7</v>
      </c>
    </row>
    <row r="565" customHeight="1" spans="1:44">
      <c r="A565" s="220">
        <v>2070204</v>
      </c>
      <c r="B565" s="220" t="s">
        <v>977</v>
      </c>
      <c r="C565" s="216">
        <f t="shared" si="213"/>
        <v>133</v>
      </c>
      <c r="D565" s="224">
        <v>47</v>
      </c>
      <c r="E565" s="217">
        <v>97</v>
      </c>
      <c r="F565" s="218">
        <v>95</v>
      </c>
      <c r="G565" s="219">
        <f t="shared" si="214"/>
        <v>-0.285714285714286</v>
      </c>
      <c r="H565" s="219">
        <f t="shared" si="215"/>
        <v>2.02127659574468</v>
      </c>
      <c r="I565" s="219">
        <f t="shared" si="216"/>
        <v>0.979381443298969</v>
      </c>
      <c r="J565" s="231">
        <f t="shared" si="217"/>
        <v>7</v>
      </c>
      <c r="K565" s="43">
        <f t="shared" si="234"/>
        <v>372</v>
      </c>
      <c r="L565" s="43">
        <f t="shared" si="218"/>
        <v>7</v>
      </c>
      <c r="M565" s="228">
        <v>2070204</v>
      </c>
      <c r="N565" s="228" t="s">
        <v>978</v>
      </c>
      <c r="O565" s="233">
        <v>95</v>
      </c>
      <c r="P565">
        <f t="shared" si="219"/>
        <v>7</v>
      </c>
      <c r="Q565">
        <f t="shared" si="225"/>
        <v>0</v>
      </c>
      <c r="U565">
        <f t="shared" si="220"/>
        <v>0</v>
      </c>
      <c r="V565">
        <f t="shared" si="221"/>
        <v>0</v>
      </c>
      <c r="W565">
        <f t="shared" si="226"/>
        <v>0</v>
      </c>
      <c r="Y565">
        <f t="shared" si="222"/>
        <v>0</v>
      </c>
      <c r="AB565" s="228">
        <v>2080803</v>
      </c>
      <c r="AC565">
        <f t="shared" si="223"/>
        <v>240</v>
      </c>
      <c r="AD565">
        <f t="shared" si="224"/>
        <v>240</v>
      </c>
      <c r="AE565">
        <f t="shared" si="227"/>
        <v>0</v>
      </c>
      <c r="AG565" s="228">
        <v>2070202</v>
      </c>
      <c r="AH565" s="247" t="s">
        <v>197</v>
      </c>
      <c r="AI565" s="233">
        <v>0</v>
      </c>
      <c r="AJ565" s="248">
        <f t="shared" si="229"/>
        <v>0</v>
      </c>
      <c r="AK565" s="246">
        <f t="shared" si="230"/>
        <v>0</v>
      </c>
      <c r="AL565" s="240">
        <v>2070203</v>
      </c>
      <c r="AM565" s="240" t="s">
        <v>198</v>
      </c>
      <c r="AN565" s="249">
        <v>0</v>
      </c>
      <c r="AO565" s="249">
        <v>0</v>
      </c>
      <c r="AP565" s="256">
        <f t="shared" si="211"/>
        <v>0</v>
      </c>
      <c r="AQ565" s="257">
        <f t="shared" si="212"/>
        <v>0</v>
      </c>
      <c r="AR565">
        <f t="shared" si="228"/>
        <v>7</v>
      </c>
    </row>
    <row r="566" customHeight="1" spans="1:44">
      <c r="A566" s="220">
        <v>2070205</v>
      </c>
      <c r="B566" s="220" t="s">
        <v>979</v>
      </c>
      <c r="C566" s="216">
        <f t="shared" si="213"/>
        <v>0</v>
      </c>
      <c r="D566" s="224">
        <v>0</v>
      </c>
      <c r="E566" s="217">
        <v>0</v>
      </c>
      <c r="F566" s="218">
        <v>-2</v>
      </c>
      <c r="G566" s="219"/>
      <c r="H566" s="219"/>
      <c r="I566" s="219"/>
      <c r="J566" s="231">
        <f t="shared" si="217"/>
        <v>7</v>
      </c>
      <c r="K566" s="43">
        <f t="shared" si="234"/>
        <v>-2</v>
      </c>
      <c r="L566" s="43">
        <f t="shared" si="218"/>
        <v>7</v>
      </c>
      <c r="M566" s="228">
        <v>2070205</v>
      </c>
      <c r="N566" s="228" t="s">
        <v>980</v>
      </c>
      <c r="O566" s="233">
        <v>-2</v>
      </c>
      <c r="P566">
        <f t="shared" si="219"/>
        <v>7</v>
      </c>
      <c r="Q566">
        <f t="shared" si="225"/>
        <v>0</v>
      </c>
      <c r="U566">
        <f t="shared" si="220"/>
        <v>0</v>
      </c>
      <c r="V566">
        <f t="shared" si="221"/>
        <v>0</v>
      </c>
      <c r="W566">
        <f t="shared" si="226"/>
        <v>0</v>
      </c>
      <c r="Y566">
        <f t="shared" si="222"/>
        <v>0</v>
      </c>
      <c r="AB566" s="228">
        <v>2080804</v>
      </c>
      <c r="AC566">
        <f t="shared" si="223"/>
        <v>0</v>
      </c>
      <c r="AD566">
        <f t="shared" si="224"/>
        <v>0</v>
      </c>
      <c r="AE566">
        <f t="shared" si="227"/>
        <v>0</v>
      </c>
      <c r="AG566" s="228">
        <v>2070203</v>
      </c>
      <c r="AH566" s="247" t="s">
        <v>199</v>
      </c>
      <c r="AI566" s="233">
        <v>0</v>
      </c>
      <c r="AJ566" s="248">
        <f t="shared" si="229"/>
        <v>0</v>
      </c>
      <c r="AK566" s="246">
        <f t="shared" si="230"/>
        <v>0</v>
      </c>
      <c r="AL566" s="240">
        <v>2070204</v>
      </c>
      <c r="AM566" s="241" t="s">
        <v>977</v>
      </c>
      <c r="AN566" s="242">
        <v>47</v>
      </c>
      <c r="AO566" s="242">
        <v>97</v>
      </c>
      <c r="AP566" s="256">
        <f t="shared" si="211"/>
        <v>50</v>
      </c>
      <c r="AQ566" s="257">
        <f t="shared" si="212"/>
        <v>1.06382978723404</v>
      </c>
      <c r="AR566">
        <f t="shared" si="228"/>
        <v>7</v>
      </c>
    </row>
    <row r="567" hidden="1" spans="1:44">
      <c r="A567" s="220">
        <v>2070206</v>
      </c>
      <c r="B567" s="220" t="s">
        <v>981</v>
      </c>
      <c r="C567" s="216">
        <f t="shared" si="213"/>
        <v>0</v>
      </c>
      <c r="D567" s="221">
        <v>0</v>
      </c>
      <c r="E567" s="222">
        <v>0</v>
      </c>
      <c r="F567" s="223">
        <v>0</v>
      </c>
      <c r="G567" s="219">
        <f t="shared" si="214"/>
        <v>0</v>
      </c>
      <c r="H567" s="219">
        <f t="shared" si="215"/>
        <v>0</v>
      </c>
      <c r="I567" s="219">
        <f t="shared" si="216"/>
        <v>0</v>
      </c>
      <c r="J567" s="231">
        <f t="shared" si="217"/>
        <v>7</v>
      </c>
      <c r="K567" s="43">
        <f t="shared" si="234"/>
        <v>0</v>
      </c>
      <c r="L567" s="43">
        <f t="shared" si="218"/>
        <v>7</v>
      </c>
      <c r="M567" s="228">
        <v>2070206</v>
      </c>
      <c r="N567" s="228" t="s">
        <v>982</v>
      </c>
      <c r="O567" s="233">
        <v>0</v>
      </c>
      <c r="P567">
        <f t="shared" si="219"/>
        <v>7</v>
      </c>
      <c r="Q567">
        <f t="shared" si="225"/>
        <v>0</v>
      </c>
      <c r="U567">
        <f t="shared" si="220"/>
        <v>0</v>
      </c>
      <c r="V567">
        <f t="shared" si="221"/>
        <v>0</v>
      </c>
      <c r="W567">
        <f t="shared" si="226"/>
        <v>0</v>
      </c>
      <c r="Y567">
        <f t="shared" si="222"/>
        <v>0</v>
      </c>
      <c r="AB567" s="228">
        <v>2080805</v>
      </c>
      <c r="AC567">
        <f t="shared" si="223"/>
        <v>94</v>
      </c>
      <c r="AD567">
        <f t="shared" si="224"/>
        <v>94</v>
      </c>
      <c r="AE567">
        <f t="shared" si="227"/>
        <v>0</v>
      </c>
      <c r="AG567" s="228">
        <v>2070204</v>
      </c>
      <c r="AH567" s="247" t="s">
        <v>978</v>
      </c>
      <c r="AI567" s="233">
        <v>133</v>
      </c>
      <c r="AJ567" s="248">
        <f t="shared" si="229"/>
        <v>133</v>
      </c>
      <c r="AK567" s="246">
        <f t="shared" si="230"/>
        <v>0</v>
      </c>
      <c r="AL567" s="240">
        <v>2070205</v>
      </c>
      <c r="AM567" s="240" t="s">
        <v>979</v>
      </c>
      <c r="AN567" s="249">
        <v>0</v>
      </c>
      <c r="AO567" s="249">
        <v>0</v>
      </c>
      <c r="AP567" s="256">
        <f t="shared" si="211"/>
        <v>0</v>
      </c>
      <c r="AQ567" s="257">
        <f t="shared" si="212"/>
        <v>0</v>
      </c>
      <c r="AR567">
        <f t="shared" si="228"/>
        <v>7</v>
      </c>
    </row>
    <row r="568" hidden="1" spans="1:44">
      <c r="A568" s="220">
        <v>2070299</v>
      </c>
      <c r="B568" s="220" t="s">
        <v>983</v>
      </c>
      <c r="C568" s="216">
        <f t="shared" si="213"/>
        <v>0</v>
      </c>
      <c r="D568" s="221">
        <v>0</v>
      </c>
      <c r="E568" s="222">
        <v>0</v>
      </c>
      <c r="F568" s="223">
        <v>0</v>
      </c>
      <c r="G568" s="219">
        <f t="shared" si="214"/>
        <v>0</v>
      </c>
      <c r="H568" s="219">
        <f t="shared" si="215"/>
        <v>0</v>
      </c>
      <c r="I568" s="219">
        <f t="shared" si="216"/>
        <v>0</v>
      </c>
      <c r="J568" s="231">
        <f t="shared" si="217"/>
        <v>7</v>
      </c>
      <c r="K568" s="43">
        <f t="shared" si="234"/>
        <v>0</v>
      </c>
      <c r="L568" s="43">
        <f t="shared" si="218"/>
        <v>7</v>
      </c>
      <c r="M568" s="228">
        <v>2070299</v>
      </c>
      <c r="N568" s="228" t="s">
        <v>984</v>
      </c>
      <c r="O568" s="233">
        <v>0</v>
      </c>
      <c r="P568">
        <f t="shared" si="219"/>
        <v>7</v>
      </c>
      <c r="Q568">
        <f t="shared" si="225"/>
        <v>0</v>
      </c>
      <c r="U568">
        <f t="shared" si="220"/>
        <v>0</v>
      </c>
      <c r="V568">
        <f t="shared" si="221"/>
        <v>0</v>
      </c>
      <c r="W568">
        <f t="shared" si="226"/>
        <v>0</v>
      </c>
      <c r="Y568">
        <f t="shared" si="222"/>
        <v>0</v>
      </c>
      <c r="AB568" s="228">
        <v>2080806</v>
      </c>
      <c r="AC568">
        <f t="shared" si="223"/>
        <v>0</v>
      </c>
      <c r="AD568">
        <f t="shared" si="224"/>
        <v>0</v>
      </c>
      <c r="AE568">
        <f t="shared" si="227"/>
        <v>0</v>
      </c>
      <c r="AG568" s="228">
        <v>2070205</v>
      </c>
      <c r="AH568" s="247" t="s">
        <v>980</v>
      </c>
      <c r="AI568" s="233">
        <v>0</v>
      </c>
      <c r="AJ568" s="248">
        <f t="shared" si="229"/>
        <v>0</v>
      </c>
      <c r="AK568" s="246">
        <f t="shared" si="230"/>
        <v>0</v>
      </c>
      <c r="AL568" s="240">
        <v>2070206</v>
      </c>
      <c r="AM568" s="240" t="s">
        <v>981</v>
      </c>
      <c r="AN568" s="249">
        <v>0</v>
      </c>
      <c r="AO568" s="249">
        <v>0</v>
      </c>
      <c r="AP568" s="256">
        <f t="shared" si="211"/>
        <v>0</v>
      </c>
      <c r="AQ568" s="257">
        <f t="shared" si="212"/>
        <v>0</v>
      </c>
      <c r="AR568">
        <f t="shared" si="228"/>
        <v>7</v>
      </c>
    </row>
    <row r="569" hidden="1" customHeight="1" spans="1:44">
      <c r="A569" s="215">
        <v>20703</v>
      </c>
      <c r="B569" s="215" t="s">
        <v>985</v>
      </c>
      <c r="C569" s="216">
        <f t="shared" si="213"/>
        <v>203</v>
      </c>
      <c r="D569" s="217">
        <v>225</v>
      </c>
      <c r="E569" s="217">
        <v>273</v>
      </c>
      <c r="F569" s="218">
        <v>295</v>
      </c>
      <c r="G569" s="219">
        <f t="shared" si="214"/>
        <v>0.45320197044335</v>
      </c>
      <c r="H569" s="219">
        <f t="shared" si="215"/>
        <v>1.31111111111111</v>
      </c>
      <c r="I569" s="219">
        <f t="shared" si="216"/>
        <v>1.08058608058608</v>
      </c>
      <c r="J569" s="231">
        <f t="shared" si="217"/>
        <v>5</v>
      </c>
      <c r="K569" s="43">
        <f t="shared" si="234"/>
        <v>996</v>
      </c>
      <c r="L569" s="43">
        <f t="shared" si="218"/>
        <v>5</v>
      </c>
      <c r="M569" s="228">
        <v>20703</v>
      </c>
      <c r="N569" s="229" t="s">
        <v>986</v>
      </c>
      <c r="O569" s="232">
        <f>SUM(O570:O579)</f>
        <v>295</v>
      </c>
      <c r="P569">
        <f t="shared" si="219"/>
        <v>5</v>
      </c>
      <c r="Q569">
        <f t="shared" si="225"/>
        <v>207</v>
      </c>
      <c r="U569">
        <f t="shared" si="220"/>
        <v>0</v>
      </c>
      <c r="V569">
        <f t="shared" si="221"/>
        <v>0</v>
      </c>
      <c r="W569">
        <f t="shared" si="226"/>
        <v>0</v>
      </c>
      <c r="Y569">
        <f t="shared" si="222"/>
        <v>0</v>
      </c>
      <c r="AB569" s="228">
        <v>2080899</v>
      </c>
      <c r="AC569">
        <f t="shared" si="223"/>
        <v>266</v>
      </c>
      <c r="AD569">
        <f t="shared" si="224"/>
        <v>266</v>
      </c>
      <c r="AE569">
        <f t="shared" si="227"/>
        <v>0</v>
      </c>
      <c r="AG569" s="228">
        <v>2070206</v>
      </c>
      <c r="AH569" s="247" t="s">
        <v>982</v>
      </c>
      <c r="AI569" s="233">
        <v>0</v>
      </c>
      <c r="AJ569" s="248">
        <f t="shared" si="229"/>
        <v>0</v>
      </c>
      <c r="AK569" s="246">
        <f t="shared" si="230"/>
        <v>0</v>
      </c>
      <c r="AL569" s="240">
        <v>2070299</v>
      </c>
      <c r="AM569" s="240" t="s">
        <v>983</v>
      </c>
      <c r="AN569" s="249">
        <v>0</v>
      </c>
      <c r="AO569" s="249">
        <v>0</v>
      </c>
      <c r="AP569" s="256">
        <f t="shared" si="211"/>
        <v>0</v>
      </c>
      <c r="AQ569" s="257">
        <f t="shared" si="212"/>
        <v>0</v>
      </c>
      <c r="AR569">
        <f t="shared" si="228"/>
        <v>7</v>
      </c>
    </row>
    <row r="570" customHeight="1" spans="1:44">
      <c r="A570" s="220">
        <v>2070301</v>
      </c>
      <c r="B570" s="220" t="s">
        <v>194</v>
      </c>
      <c r="C570" s="216">
        <f t="shared" si="213"/>
        <v>203</v>
      </c>
      <c r="D570" s="224">
        <v>225</v>
      </c>
      <c r="E570" s="217">
        <v>273</v>
      </c>
      <c r="F570" s="218">
        <v>265</v>
      </c>
      <c r="G570" s="219">
        <f t="shared" si="214"/>
        <v>0.305418719211823</v>
      </c>
      <c r="H570" s="219">
        <f t="shared" si="215"/>
        <v>1.17777777777778</v>
      </c>
      <c r="I570" s="219">
        <f t="shared" si="216"/>
        <v>0.970695970695971</v>
      </c>
      <c r="J570" s="231">
        <f t="shared" si="217"/>
        <v>7</v>
      </c>
      <c r="K570" s="43">
        <f t="shared" ref="K570:K580" si="235">SUM(C570:F570)</f>
        <v>966</v>
      </c>
      <c r="L570" s="43">
        <f t="shared" si="218"/>
        <v>7</v>
      </c>
      <c r="M570" s="228">
        <v>2070301</v>
      </c>
      <c r="N570" s="228" t="s">
        <v>195</v>
      </c>
      <c r="O570" s="233">
        <v>265</v>
      </c>
      <c r="P570">
        <f t="shared" si="219"/>
        <v>7</v>
      </c>
      <c r="Q570">
        <f t="shared" si="225"/>
        <v>0</v>
      </c>
      <c r="U570">
        <f t="shared" si="220"/>
        <v>0</v>
      </c>
      <c r="V570">
        <f t="shared" si="221"/>
        <v>0</v>
      </c>
      <c r="W570">
        <f t="shared" si="226"/>
        <v>0</v>
      </c>
      <c r="Y570">
        <f t="shared" si="222"/>
        <v>0</v>
      </c>
      <c r="AB570" s="228">
        <v>2080901</v>
      </c>
      <c r="AC570">
        <f t="shared" si="223"/>
        <v>41</v>
      </c>
      <c r="AD570">
        <f t="shared" si="224"/>
        <v>41</v>
      </c>
      <c r="AE570">
        <f t="shared" si="227"/>
        <v>0</v>
      </c>
      <c r="AG570" s="228">
        <v>2070299</v>
      </c>
      <c r="AH570" s="247" t="s">
        <v>984</v>
      </c>
      <c r="AI570" s="233">
        <v>0</v>
      </c>
      <c r="AJ570" s="248">
        <f t="shared" si="229"/>
        <v>0</v>
      </c>
      <c r="AK570" s="246">
        <f t="shared" si="230"/>
        <v>0</v>
      </c>
      <c r="AL570" s="240">
        <v>20703</v>
      </c>
      <c r="AM570" s="241" t="s">
        <v>985</v>
      </c>
      <c r="AN570" s="242">
        <v>225</v>
      </c>
      <c r="AO570" s="242">
        <v>273</v>
      </c>
      <c r="AP570" s="256">
        <f t="shared" si="211"/>
        <v>48</v>
      </c>
      <c r="AQ570" s="257">
        <f t="shared" si="212"/>
        <v>0.213333333333333</v>
      </c>
      <c r="AR570">
        <f t="shared" si="228"/>
        <v>5</v>
      </c>
    </row>
    <row r="571" hidden="1" spans="1:44">
      <c r="A571" s="215">
        <v>2070302</v>
      </c>
      <c r="B571" s="215" t="s">
        <v>196</v>
      </c>
      <c r="C571" s="216">
        <f t="shared" si="213"/>
        <v>0</v>
      </c>
      <c r="D571" s="222">
        <v>0</v>
      </c>
      <c r="E571" s="222">
        <v>0</v>
      </c>
      <c r="F571" s="223">
        <v>0</v>
      </c>
      <c r="G571" s="219">
        <f t="shared" si="214"/>
        <v>0</v>
      </c>
      <c r="H571" s="219">
        <f t="shared" si="215"/>
        <v>0</v>
      </c>
      <c r="I571" s="219">
        <f t="shared" si="216"/>
        <v>0</v>
      </c>
      <c r="J571" s="231">
        <f t="shared" si="217"/>
        <v>7</v>
      </c>
      <c r="K571" s="43">
        <f t="shared" si="235"/>
        <v>0</v>
      </c>
      <c r="L571" s="43">
        <f t="shared" si="218"/>
        <v>7</v>
      </c>
      <c r="M571" s="228">
        <v>2070302</v>
      </c>
      <c r="N571" s="228" t="s">
        <v>197</v>
      </c>
      <c r="O571" s="233">
        <v>0</v>
      </c>
      <c r="P571">
        <f t="shared" si="219"/>
        <v>7</v>
      </c>
      <c r="Q571">
        <f t="shared" si="225"/>
        <v>0</v>
      </c>
      <c r="U571">
        <f t="shared" si="220"/>
        <v>0</v>
      </c>
      <c r="V571">
        <f t="shared" si="221"/>
        <v>0</v>
      </c>
      <c r="W571">
        <f t="shared" si="226"/>
        <v>0</v>
      </c>
      <c r="Y571">
        <f t="shared" si="222"/>
        <v>0</v>
      </c>
      <c r="AB571" s="228">
        <v>2080902</v>
      </c>
      <c r="AC571">
        <f t="shared" si="223"/>
        <v>568</v>
      </c>
      <c r="AD571">
        <f t="shared" si="224"/>
        <v>568</v>
      </c>
      <c r="AE571">
        <f t="shared" si="227"/>
        <v>0</v>
      </c>
      <c r="AG571" s="228">
        <v>20703</v>
      </c>
      <c r="AH571" s="238" t="s">
        <v>986</v>
      </c>
      <c r="AI571" s="232">
        <f>SUM(AI572:AI581)</f>
        <v>203</v>
      </c>
      <c r="AJ571" s="239">
        <f t="shared" si="229"/>
        <v>203</v>
      </c>
      <c r="AK571" s="246">
        <f t="shared" si="230"/>
        <v>0</v>
      </c>
      <c r="AL571" s="240">
        <v>2070301</v>
      </c>
      <c r="AM571" s="241" t="s">
        <v>194</v>
      </c>
      <c r="AN571" s="242">
        <v>225</v>
      </c>
      <c r="AO571" s="242">
        <v>273</v>
      </c>
      <c r="AP571" s="256">
        <f t="shared" si="211"/>
        <v>48</v>
      </c>
      <c r="AQ571" s="257">
        <f t="shared" si="212"/>
        <v>0.213333333333333</v>
      </c>
      <c r="AR571">
        <f t="shared" si="228"/>
        <v>7</v>
      </c>
    </row>
    <row r="572" hidden="1" spans="1:44">
      <c r="A572" s="220">
        <v>2070303</v>
      </c>
      <c r="B572" s="220" t="s">
        <v>198</v>
      </c>
      <c r="C572" s="216">
        <f t="shared" si="213"/>
        <v>0</v>
      </c>
      <c r="D572" s="221">
        <v>0</v>
      </c>
      <c r="E572" s="222">
        <v>0</v>
      </c>
      <c r="F572" s="223">
        <v>0</v>
      </c>
      <c r="G572" s="219">
        <f t="shared" si="214"/>
        <v>0</v>
      </c>
      <c r="H572" s="219">
        <f t="shared" si="215"/>
        <v>0</v>
      </c>
      <c r="I572" s="219">
        <f t="shared" si="216"/>
        <v>0</v>
      </c>
      <c r="J572" s="231">
        <f t="shared" si="217"/>
        <v>7</v>
      </c>
      <c r="K572" s="43">
        <f t="shared" si="235"/>
        <v>0</v>
      </c>
      <c r="L572" s="43">
        <f t="shared" si="218"/>
        <v>7</v>
      </c>
      <c r="M572" s="228">
        <v>2070303</v>
      </c>
      <c r="N572" s="228" t="s">
        <v>199</v>
      </c>
      <c r="O572" s="233">
        <v>0</v>
      </c>
      <c r="P572">
        <f t="shared" si="219"/>
        <v>7</v>
      </c>
      <c r="Q572">
        <f t="shared" si="225"/>
        <v>0</v>
      </c>
      <c r="U572">
        <f t="shared" si="220"/>
        <v>0</v>
      </c>
      <c r="V572">
        <f t="shared" si="221"/>
        <v>0</v>
      </c>
      <c r="W572">
        <f t="shared" si="226"/>
        <v>0</v>
      </c>
      <c r="Y572">
        <f t="shared" si="222"/>
        <v>0</v>
      </c>
      <c r="AB572" s="228">
        <v>2080903</v>
      </c>
      <c r="AC572">
        <f t="shared" si="223"/>
        <v>37</v>
      </c>
      <c r="AD572">
        <f t="shared" si="224"/>
        <v>37</v>
      </c>
      <c r="AE572">
        <f t="shared" si="227"/>
        <v>0</v>
      </c>
      <c r="AG572" s="228">
        <v>2070301</v>
      </c>
      <c r="AH572" s="247" t="s">
        <v>195</v>
      </c>
      <c r="AI572" s="233">
        <v>203</v>
      </c>
      <c r="AJ572" s="248">
        <f t="shared" si="229"/>
        <v>203</v>
      </c>
      <c r="AK572" s="246">
        <f t="shared" si="230"/>
        <v>0</v>
      </c>
      <c r="AL572" s="240">
        <v>2070302</v>
      </c>
      <c r="AM572" s="240" t="s">
        <v>196</v>
      </c>
      <c r="AN572" s="249">
        <v>0</v>
      </c>
      <c r="AO572" s="249">
        <v>0</v>
      </c>
      <c r="AP572" s="256">
        <f t="shared" si="211"/>
        <v>0</v>
      </c>
      <c r="AQ572" s="257">
        <f t="shared" si="212"/>
        <v>0</v>
      </c>
      <c r="AR572">
        <f t="shared" si="228"/>
        <v>7</v>
      </c>
    </row>
    <row r="573" hidden="1" spans="1:44">
      <c r="A573" s="220">
        <v>2070304</v>
      </c>
      <c r="B573" s="220" t="s">
        <v>987</v>
      </c>
      <c r="C573" s="216">
        <f t="shared" si="213"/>
        <v>0</v>
      </c>
      <c r="D573" s="221">
        <v>0</v>
      </c>
      <c r="E573" s="222">
        <v>0</v>
      </c>
      <c r="F573" s="223">
        <v>0</v>
      </c>
      <c r="G573" s="219">
        <f t="shared" si="214"/>
        <v>0</v>
      </c>
      <c r="H573" s="219">
        <f t="shared" si="215"/>
        <v>0</v>
      </c>
      <c r="I573" s="219">
        <f t="shared" si="216"/>
        <v>0</v>
      </c>
      <c r="J573" s="231">
        <f t="shared" si="217"/>
        <v>7</v>
      </c>
      <c r="K573" s="43">
        <f t="shared" si="235"/>
        <v>0</v>
      </c>
      <c r="L573" s="43">
        <f t="shared" si="218"/>
        <v>7</v>
      </c>
      <c r="M573" s="228">
        <v>2070304</v>
      </c>
      <c r="N573" s="228" t="s">
        <v>988</v>
      </c>
      <c r="O573" s="233">
        <v>0</v>
      </c>
      <c r="P573">
        <f t="shared" si="219"/>
        <v>7</v>
      </c>
      <c r="Q573">
        <f t="shared" si="225"/>
        <v>0</v>
      </c>
      <c r="U573">
        <f t="shared" si="220"/>
        <v>0</v>
      </c>
      <c r="V573">
        <f t="shared" si="221"/>
        <v>0</v>
      </c>
      <c r="W573">
        <f t="shared" si="226"/>
        <v>0</v>
      </c>
      <c r="Y573">
        <f t="shared" si="222"/>
        <v>0</v>
      </c>
      <c r="AB573" s="228">
        <v>2080904</v>
      </c>
      <c r="AC573">
        <f t="shared" si="223"/>
        <v>-2</v>
      </c>
      <c r="AD573">
        <f t="shared" si="224"/>
        <v>-2</v>
      </c>
      <c r="AE573">
        <f t="shared" si="227"/>
        <v>0</v>
      </c>
      <c r="AG573" s="228">
        <v>2070302</v>
      </c>
      <c r="AH573" s="247" t="s">
        <v>197</v>
      </c>
      <c r="AI573" s="233">
        <v>0</v>
      </c>
      <c r="AJ573" s="248">
        <f t="shared" si="229"/>
        <v>0</v>
      </c>
      <c r="AK573" s="246">
        <f t="shared" si="230"/>
        <v>0</v>
      </c>
      <c r="AL573" s="240">
        <v>2070303</v>
      </c>
      <c r="AM573" s="240" t="s">
        <v>198</v>
      </c>
      <c r="AN573" s="249">
        <v>0</v>
      </c>
      <c r="AO573" s="249">
        <v>0</v>
      </c>
      <c r="AP573" s="256">
        <f t="shared" si="211"/>
        <v>0</v>
      </c>
      <c r="AQ573" s="257">
        <f t="shared" si="212"/>
        <v>0</v>
      </c>
      <c r="AR573">
        <f t="shared" si="228"/>
        <v>7</v>
      </c>
    </row>
    <row r="574" customHeight="1" spans="1:44">
      <c r="A574" s="215">
        <v>2070305</v>
      </c>
      <c r="B574" s="215" t="s">
        <v>989</v>
      </c>
      <c r="C574" s="216">
        <f t="shared" si="213"/>
        <v>0</v>
      </c>
      <c r="D574" s="217">
        <v>0</v>
      </c>
      <c r="E574" s="217">
        <v>0</v>
      </c>
      <c r="F574" s="218">
        <v>1</v>
      </c>
      <c r="G574" s="219"/>
      <c r="H574" s="219"/>
      <c r="I574" s="219"/>
      <c r="J574" s="231">
        <f t="shared" si="217"/>
        <v>7</v>
      </c>
      <c r="K574" s="43">
        <f t="shared" si="235"/>
        <v>1</v>
      </c>
      <c r="L574" s="43">
        <f t="shared" si="218"/>
        <v>7</v>
      </c>
      <c r="M574" s="228">
        <v>2070305</v>
      </c>
      <c r="N574" s="228" t="s">
        <v>990</v>
      </c>
      <c r="O574" s="233">
        <v>1</v>
      </c>
      <c r="P574">
        <f t="shared" si="219"/>
        <v>7</v>
      </c>
      <c r="Q574">
        <f t="shared" si="225"/>
        <v>0</v>
      </c>
      <c r="U574">
        <f t="shared" si="220"/>
        <v>0</v>
      </c>
      <c r="V574">
        <f t="shared" si="221"/>
        <v>0</v>
      </c>
      <c r="W574">
        <f t="shared" si="226"/>
        <v>0</v>
      </c>
      <c r="Y574">
        <f t="shared" si="222"/>
        <v>0</v>
      </c>
      <c r="AB574" s="228">
        <v>2080999</v>
      </c>
      <c r="AC574">
        <f t="shared" si="223"/>
        <v>2</v>
      </c>
      <c r="AD574">
        <f t="shared" si="224"/>
        <v>2</v>
      </c>
      <c r="AE574">
        <f t="shared" si="227"/>
        <v>0</v>
      </c>
      <c r="AG574" s="228">
        <v>2070303</v>
      </c>
      <c r="AH574" s="247" t="s">
        <v>199</v>
      </c>
      <c r="AI574" s="233">
        <v>0</v>
      </c>
      <c r="AJ574" s="248">
        <f t="shared" si="229"/>
        <v>0</v>
      </c>
      <c r="AK574" s="246">
        <f t="shared" si="230"/>
        <v>0</v>
      </c>
      <c r="AL574" s="240">
        <v>2070304</v>
      </c>
      <c r="AM574" s="240" t="s">
        <v>987</v>
      </c>
      <c r="AN574" s="249">
        <v>0</v>
      </c>
      <c r="AO574" s="249">
        <v>0</v>
      </c>
      <c r="AP574" s="256">
        <f t="shared" si="211"/>
        <v>0</v>
      </c>
      <c r="AQ574" s="257">
        <f t="shared" si="212"/>
        <v>0</v>
      </c>
      <c r="AR574">
        <f t="shared" si="228"/>
        <v>7</v>
      </c>
    </row>
    <row r="575" hidden="1" spans="1:44">
      <c r="A575" s="220">
        <v>2070306</v>
      </c>
      <c r="B575" s="220" t="s">
        <v>991</v>
      </c>
      <c r="C575" s="216">
        <f t="shared" si="213"/>
        <v>0</v>
      </c>
      <c r="D575" s="221">
        <v>0</v>
      </c>
      <c r="E575" s="222">
        <v>0</v>
      </c>
      <c r="F575" s="223">
        <v>0</v>
      </c>
      <c r="G575" s="219">
        <f t="shared" si="214"/>
        <v>0</v>
      </c>
      <c r="H575" s="219">
        <f t="shared" si="215"/>
        <v>0</v>
      </c>
      <c r="I575" s="219">
        <f t="shared" si="216"/>
        <v>0</v>
      </c>
      <c r="J575" s="231">
        <f t="shared" si="217"/>
        <v>7</v>
      </c>
      <c r="K575" s="43">
        <f t="shared" si="235"/>
        <v>0</v>
      </c>
      <c r="L575" s="43">
        <f t="shared" si="218"/>
        <v>7</v>
      </c>
      <c r="M575" s="228">
        <v>2070306</v>
      </c>
      <c r="N575" s="228" t="s">
        <v>992</v>
      </c>
      <c r="O575" s="233">
        <v>0</v>
      </c>
      <c r="P575">
        <f t="shared" si="219"/>
        <v>7</v>
      </c>
      <c r="Q575">
        <f t="shared" si="225"/>
        <v>0</v>
      </c>
      <c r="U575">
        <f t="shared" si="220"/>
        <v>0</v>
      </c>
      <c r="V575">
        <f t="shared" si="221"/>
        <v>0</v>
      </c>
      <c r="W575">
        <f t="shared" si="226"/>
        <v>0</v>
      </c>
      <c r="Y575">
        <f t="shared" si="222"/>
        <v>0</v>
      </c>
      <c r="AB575" s="228">
        <v>2081001</v>
      </c>
      <c r="AC575">
        <f t="shared" si="223"/>
        <v>383</v>
      </c>
      <c r="AD575">
        <f t="shared" si="224"/>
        <v>383</v>
      </c>
      <c r="AE575">
        <f t="shared" si="227"/>
        <v>0</v>
      </c>
      <c r="AG575" s="228">
        <v>2070304</v>
      </c>
      <c r="AH575" s="247" t="s">
        <v>988</v>
      </c>
      <c r="AI575" s="233">
        <v>0</v>
      </c>
      <c r="AJ575" s="248">
        <f t="shared" si="229"/>
        <v>0</v>
      </c>
      <c r="AK575" s="246">
        <f t="shared" si="230"/>
        <v>0</v>
      </c>
      <c r="AL575" s="240">
        <v>2070305</v>
      </c>
      <c r="AM575" s="240" t="s">
        <v>989</v>
      </c>
      <c r="AN575" s="249">
        <v>0</v>
      </c>
      <c r="AO575" s="249">
        <v>0</v>
      </c>
      <c r="AP575" s="256">
        <f t="shared" si="211"/>
        <v>0</v>
      </c>
      <c r="AQ575" s="257">
        <f t="shared" si="212"/>
        <v>0</v>
      </c>
      <c r="AR575">
        <f t="shared" si="228"/>
        <v>7</v>
      </c>
    </row>
    <row r="576" hidden="1" spans="1:44">
      <c r="A576" s="228">
        <v>2070307</v>
      </c>
      <c r="B576" s="228" t="s">
        <v>993</v>
      </c>
      <c r="C576" s="216">
        <f t="shared" si="213"/>
        <v>0</v>
      </c>
      <c r="D576" s="221">
        <v>0</v>
      </c>
      <c r="E576" s="222">
        <v>0</v>
      </c>
      <c r="F576" s="223">
        <v>0</v>
      </c>
      <c r="G576" s="219">
        <f t="shared" si="214"/>
        <v>0</v>
      </c>
      <c r="H576" s="219">
        <f t="shared" si="215"/>
        <v>0</v>
      </c>
      <c r="I576" s="219">
        <f t="shared" si="216"/>
        <v>0</v>
      </c>
      <c r="J576" s="231"/>
      <c r="K576" s="43">
        <f t="shared" si="235"/>
        <v>0</v>
      </c>
      <c r="M576" s="228">
        <v>2070307</v>
      </c>
      <c r="N576" s="228" t="s">
        <v>994</v>
      </c>
      <c r="O576" s="233">
        <v>0</v>
      </c>
      <c r="AB576" s="228"/>
      <c r="AE576">
        <f t="shared" ref="AE576:AE639" si="236">AC576-AD576</f>
        <v>0</v>
      </c>
      <c r="AG576" s="228">
        <v>2070305</v>
      </c>
      <c r="AH576" s="247" t="s">
        <v>990</v>
      </c>
      <c r="AI576" s="233">
        <v>0</v>
      </c>
      <c r="AJ576" s="248">
        <f t="shared" si="229"/>
        <v>0</v>
      </c>
      <c r="AK576" s="246">
        <f t="shared" si="230"/>
        <v>0</v>
      </c>
      <c r="AL576" s="240">
        <v>2070306</v>
      </c>
      <c r="AM576" s="240" t="s">
        <v>991</v>
      </c>
      <c r="AN576" s="249">
        <v>0</v>
      </c>
      <c r="AO576" s="249">
        <v>0</v>
      </c>
      <c r="AP576" s="256">
        <f t="shared" si="211"/>
        <v>0</v>
      </c>
      <c r="AQ576" s="257">
        <f t="shared" si="212"/>
        <v>0</v>
      </c>
      <c r="AR576">
        <f t="shared" si="228"/>
        <v>7</v>
      </c>
    </row>
    <row r="577" customHeight="1" spans="1:44">
      <c r="A577" s="215">
        <v>2070308</v>
      </c>
      <c r="B577" s="215" t="s">
        <v>995</v>
      </c>
      <c r="C577" s="216">
        <f t="shared" si="213"/>
        <v>0</v>
      </c>
      <c r="D577" s="217">
        <v>0</v>
      </c>
      <c r="E577" s="217">
        <v>0</v>
      </c>
      <c r="F577" s="218">
        <v>21</v>
      </c>
      <c r="G577" s="219"/>
      <c r="H577" s="219"/>
      <c r="I577" s="219"/>
      <c r="J577" s="231">
        <f t="shared" ref="J577:J583" si="237">LEN(A577)</f>
        <v>7</v>
      </c>
      <c r="K577" s="43">
        <f t="shared" si="235"/>
        <v>21</v>
      </c>
      <c r="L577" s="43">
        <f t="shared" ref="L577:L583" si="238">LEN(A577)</f>
        <v>7</v>
      </c>
      <c r="M577" s="228">
        <v>2070308</v>
      </c>
      <c r="N577" s="228" t="s">
        <v>996</v>
      </c>
      <c r="O577" s="233">
        <v>21</v>
      </c>
      <c r="P577">
        <f t="shared" ref="P577:P583" si="239">LEN(M577)</f>
        <v>7</v>
      </c>
      <c r="Q577">
        <f t="shared" ref="Q577:Q584" si="240">IF(LEN(A577)=5,--LEFT(A577,3),)</f>
        <v>0</v>
      </c>
      <c r="U577">
        <f t="shared" ref="U577:U640" si="241">SUMIF(A:A,T577,F:F)</f>
        <v>0</v>
      </c>
      <c r="V577">
        <f t="shared" ref="V577:V640" si="242">SUMIF(M:M,T577,O:O)</f>
        <v>0</v>
      </c>
      <c r="W577">
        <f t="shared" ref="W577:W584" si="243">U577-V577</f>
        <v>0</v>
      </c>
      <c r="Y577">
        <f t="shared" ref="Y577:Y640" si="244">SUMIF(A:A,X577,F:F)</f>
        <v>0</v>
      </c>
      <c r="AB577" s="228">
        <v>2081002</v>
      </c>
      <c r="AC577">
        <f t="shared" ref="AC577:AC640" si="245">SUMIF(A:A,AB577,F:F)</f>
        <v>136</v>
      </c>
      <c r="AD577">
        <f t="shared" ref="AD577:AD640" si="246">SUMIF(M:M,AB577,O:O)</f>
        <v>136</v>
      </c>
      <c r="AE577">
        <f t="shared" si="236"/>
        <v>0</v>
      </c>
      <c r="AG577" s="228">
        <v>2070306</v>
      </c>
      <c r="AH577" s="247" t="s">
        <v>992</v>
      </c>
      <c r="AI577" s="233">
        <v>0</v>
      </c>
      <c r="AJ577" s="248">
        <f t="shared" si="229"/>
        <v>0</v>
      </c>
      <c r="AK577" s="246">
        <f t="shared" si="230"/>
        <v>0</v>
      </c>
      <c r="AL577" s="240">
        <v>2070307</v>
      </c>
      <c r="AM577" s="240" t="s">
        <v>993</v>
      </c>
      <c r="AN577" s="249">
        <v>0</v>
      </c>
      <c r="AO577" s="249">
        <v>0</v>
      </c>
      <c r="AP577" s="256">
        <f t="shared" si="211"/>
        <v>0</v>
      </c>
      <c r="AQ577" s="257">
        <f t="shared" si="212"/>
        <v>0</v>
      </c>
      <c r="AR577">
        <f t="shared" si="228"/>
        <v>7</v>
      </c>
    </row>
    <row r="578" hidden="1" spans="1:44">
      <c r="A578" s="220">
        <v>2070309</v>
      </c>
      <c r="B578" s="220" t="s">
        <v>997</v>
      </c>
      <c r="C578" s="216">
        <f t="shared" si="213"/>
        <v>0</v>
      </c>
      <c r="D578" s="221">
        <v>0</v>
      </c>
      <c r="E578" s="222">
        <v>0</v>
      </c>
      <c r="F578" s="223">
        <v>0</v>
      </c>
      <c r="G578" s="219">
        <f t="shared" si="214"/>
        <v>0</v>
      </c>
      <c r="H578" s="219">
        <f t="shared" si="215"/>
        <v>0</v>
      </c>
      <c r="I578" s="219">
        <f t="shared" si="216"/>
        <v>0</v>
      </c>
      <c r="J578" s="231">
        <f t="shared" si="237"/>
        <v>7</v>
      </c>
      <c r="K578" s="43">
        <f t="shared" si="235"/>
        <v>0</v>
      </c>
      <c r="L578" s="43">
        <f t="shared" si="238"/>
        <v>7</v>
      </c>
      <c r="M578" s="228">
        <v>2070309</v>
      </c>
      <c r="N578" s="228" t="s">
        <v>998</v>
      </c>
      <c r="O578" s="233">
        <v>0</v>
      </c>
      <c r="P578">
        <f t="shared" si="239"/>
        <v>7</v>
      </c>
      <c r="Q578">
        <f t="shared" si="240"/>
        <v>0</v>
      </c>
      <c r="U578">
        <f t="shared" si="241"/>
        <v>0</v>
      </c>
      <c r="V578">
        <f t="shared" si="242"/>
        <v>0</v>
      </c>
      <c r="W578">
        <f t="shared" si="243"/>
        <v>0</v>
      </c>
      <c r="Y578">
        <f t="shared" si="244"/>
        <v>0</v>
      </c>
      <c r="AB578" s="228">
        <v>2081003</v>
      </c>
      <c r="AC578">
        <f t="shared" si="245"/>
        <v>0</v>
      </c>
      <c r="AD578">
        <f t="shared" si="246"/>
        <v>0</v>
      </c>
      <c r="AE578">
        <f t="shared" si="236"/>
        <v>0</v>
      </c>
      <c r="AG578" s="228">
        <v>2070307</v>
      </c>
      <c r="AH578" s="247" t="s">
        <v>994</v>
      </c>
      <c r="AI578" s="233">
        <v>0</v>
      </c>
      <c r="AJ578" s="248">
        <f t="shared" si="229"/>
        <v>0</v>
      </c>
      <c r="AK578" s="246">
        <f t="shared" si="230"/>
        <v>0</v>
      </c>
      <c r="AL578" s="240">
        <v>2070308</v>
      </c>
      <c r="AM578" s="240" t="s">
        <v>995</v>
      </c>
      <c r="AN578" s="249">
        <v>0</v>
      </c>
      <c r="AO578" s="249">
        <v>0</v>
      </c>
      <c r="AP578" s="256">
        <f t="shared" si="211"/>
        <v>0</v>
      </c>
      <c r="AQ578" s="257">
        <f t="shared" si="212"/>
        <v>0</v>
      </c>
      <c r="AR578">
        <f t="shared" si="228"/>
        <v>7</v>
      </c>
    </row>
    <row r="579" customHeight="1" spans="1:44">
      <c r="A579" s="220">
        <v>2070399</v>
      </c>
      <c r="B579" s="220" t="s">
        <v>999</v>
      </c>
      <c r="C579" s="216">
        <f t="shared" si="213"/>
        <v>0</v>
      </c>
      <c r="D579" s="224">
        <v>0</v>
      </c>
      <c r="E579" s="217">
        <v>0</v>
      </c>
      <c r="F579" s="218">
        <v>8</v>
      </c>
      <c r="G579" s="219"/>
      <c r="H579" s="219"/>
      <c r="I579" s="219"/>
      <c r="J579" s="231">
        <f t="shared" si="237"/>
        <v>7</v>
      </c>
      <c r="K579" s="43">
        <f t="shared" si="235"/>
        <v>8</v>
      </c>
      <c r="L579" s="43">
        <f t="shared" si="238"/>
        <v>7</v>
      </c>
      <c r="M579" s="228">
        <v>2070399</v>
      </c>
      <c r="N579" s="228" t="s">
        <v>1000</v>
      </c>
      <c r="O579" s="233">
        <v>8</v>
      </c>
      <c r="P579">
        <f t="shared" si="239"/>
        <v>7</v>
      </c>
      <c r="Q579">
        <f t="shared" si="240"/>
        <v>0</v>
      </c>
      <c r="U579">
        <f t="shared" si="241"/>
        <v>0</v>
      </c>
      <c r="V579">
        <f t="shared" si="242"/>
        <v>0</v>
      </c>
      <c r="W579">
        <f t="shared" si="243"/>
        <v>0</v>
      </c>
      <c r="Y579">
        <f t="shared" si="244"/>
        <v>0</v>
      </c>
      <c r="AB579" s="228">
        <v>2081004</v>
      </c>
      <c r="AC579">
        <f t="shared" si="245"/>
        <v>14</v>
      </c>
      <c r="AD579">
        <f t="shared" si="246"/>
        <v>14</v>
      </c>
      <c r="AE579">
        <f t="shared" si="236"/>
        <v>0</v>
      </c>
      <c r="AG579" s="228">
        <v>2070308</v>
      </c>
      <c r="AH579" s="247" t="s">
        <v>996</v>
      </c>
      <c r="AI579" s="233">
        <v>0</v>
      </c>
      <c r="AJ579" s="248">
        <f t="shared" si="229"/>
        <v>0</v>
      </c>
      <c r="AK579" s="246">
        <f t="shared" si="230"/>
        <v>0</v>
      </c>
      <c r="AL579" s="240">
        <v>2070309</v>
      </c>
      <c r="AM579" s="240" t="s">
        <v>997</v>
      </c>
      <c r="AN579" s="249">
        <v>0</v>
      </c>
      <c r="AO579" s="249">
        <v>0</v>
      </c>
      <c r="AP579" s="256">
        <f t="shared" si="211"/>
        <v>0</v>
      </c>
      <c r="AQ579" s="257">
        <f t="shared" si="212"/>
        <v>0</v>
      </c>
      <c r="AR579">
        <f t="shared" si="228"/>
        <v>7</v>
      </c>
    </row>
    <row r="580" hidden="1" customHeight="1" spans="1:44">
      <c r="A580" s="220">
        <v>20704</v>
      </c>
      <c r="B580" s="220" t="s">
        <v>1001</v>
      </c>
      <c r="C580" s="216">
        <f t="shared" si="213"/>
        <v>606</v>
      </c>
      <c r="D580" s="224">
        <v>411</v>
      </c>
      <c r="E580" s="217">
        <v>1304</v>
      </c>
      <c r="F580" s="218">
        <v>1294</v>
      </c>
      <c r="G580" s="219">
        <f t="shared" si="214"/>
        <v>1.13531353135314</v>
      </c>
      <c r="H580" s="219">
        <f t="shared" si="215"/>
        <v>3.14841849148418</v>
      </c>
      <c r="I580" s="219">
        <f t="shared" si="216"/>
        <v>0.992331288343558</v>
      </c>
      <c r="J580" s="231">
        <f t="shared" si="237"/>
        <v>5</v>
      </c>
      <c r="K580" s="43">
        <f t="shared" si="235"/>
        <v>3615</v>
      </c>
      <c r="L580" s="43">
        <f t="shared" si="238"/>
        <v>5</v>
      </c>
      <c r="M580" s="228">
        <v>20704</v>
      </c>
      <c r="N580" s="229" t="s">
        <v>1002</v>
      </c>
      <c r="O580" s="232">
        <f>SUM(O581:O590)</f>
        <v>1294</v>
      </c>
      <c r="P580">
        <f t="shared" si="239"/>
        <v>5</v>
      </c>
      <c r="Q580">
        <f t="shared" si="240"/>
        <v>207</v>
      </c>
      <c r="U580">
        <f t="shared" si="241"/>
        <v>0</v>
      </c>
      <c r="V580">
        <f t="shared" si="242"/>
        <v>0</v>
      </c>
      <c r="W580">
        <f t="shared" si="243"/>
        <v>0</v>
      </c>
      <c r="Y580">
        <f t="shared" si="244"/>
        <v>0</v>
      </c>
      <c r="AB580" s="228">
        <v>2081005</v>
      </c>
      <c r="AC580">
        <f t="shared" si="245"/>
        <v>0</v>
      </c>
      <c r="AD580">
        <f t="shared" si="246"/>
        <v>0</v>
      </c>
      <c r="AE580">
        <f t="shared" si="236"/>
        <v>0</v>
      </c>
      <c r="AG580" s="228">
        <v>2070309</v>
      </c>
      <c r="AH580" s="247" t="s">
        <v>998</v>
      </c>
      <c r="AI580" s="233">
        <v>0</v>
      </c>
      <c r="AJ580" s="248">
        <f t="shared" si="229"/>
        <v>0</v>
      </c>
      <c r="AK580" s="246">
        <f t="shared" si="230"/>
        <v>0</v>
      </c>
      <c r="AL580" s="240">
        <v>2070399</v>
      </c>
      <c r="AM580" s="240" t="s">
        <v>999</v>
      </c>
      <c r="AN580" s="249">
        <v>0</v>
      </c>
      <c r="AO580" s="249">
        <v>0</v>
      </c>
      <c r="AP580" s="256">
        <f t="shared" si="211"/>
        <v>0</v>
      </c>
      <c r="AQ580" s="257">
        <f t="shared" si="212"/>
        <v>0</v>
      </c>
      <c r="AR580">
        <f t="shared" si="228"/>
        <v>7</v>
      </c>
    </row>
    <row r="581" customHeight="1" spans="1:44">
      <c r="A581" s="220">
        <v>2070401</v>
      </c>
      <c r="B581" s="220" t="s">
        <v>194</v>
      </c>
      <c r="C581" s="216">
        <f t="shared" si="213"/>
        <v>0</v>
      </c>
      <c r="D581" s="224">
        <v>0</v>
      </c>
      <c r="E581" s="217">
        <v>1</v>
      </c>
      <c r="F581" s="218">
        <v>1</v>
      </c>
      <c r="G581" s="219"/>
      <c r="H581" s="219"/>
      <c r="I581" s="219">
        <f t="shared" si="216"/>
        <v>1</v>
      </c>
      <c r="J581" s="231">
        <f t="shared" si="237"/>
        <v>7</v>
      </c>
      <c r="K581" s="43">
        <f t="shared" ref="K581:K590" si="247">SUM(C581:F581)</f>
        <v>2</v>
      </c>
      <c r="L581" s="43">
        <f t="shared" si="238"/>
        <v>7</v>
      </c>
      <c r="M581" s="228">
        <v>2070401</v>
      </c>
      <c r="N581" s="228" t="s">
        <v>195</v>
      </c>
      <c r="O581" s="233">
        <v>1</v>
      </c>
      <c r="P581">
        <f t="shared" si="239"/>
        <v>7</v>
      </c>
      <c r="Q581">
        <f t="shared" si="240"/>
        <v>0</v>
      </c>
      <c r="U581">
        <f t="shared" si="241"/>
        <v>0</v>
      </c>
      <c r="V581">
        <f t="shared" si="242"/>
        <v>0</v>
      </c>
      <c r="W581">
        <f t="shared" si="243"/>
        <v>0</v>
      </c>
      <c r="Y581">
        <f t="shared" si="244"/>
        <v>0</v>
      </c>
      <c r="AB581" s="228">
        <v>2081099</v>
      </c>
      <c r="AC581">
        <f t="shared" si="245"/>
        <v>0</v>
      </c>
      <c r="AD581">
        <f t="shared" si="246"/>
        <v>0</v>
      </c>
      <c r="AE581">
        <f t="shared" si="236"/>
        <v>0</v>
      </c>
      <c r="AG581" s="228">
        <v>2070399</v>
      </c>
      <c r="AH581" s="247" t="s">
        <v>1000</v>
      </c>
      <c r="AI581" s="233">
        <v>0</v>
      </c>
      <c r="AJ581" s="248">
        <f t="shared" si="229"/>
        <v>0</v>
      </c>
      <c r="AK581" s="246">
        <f t="shared" si="230"/>
        <v>0</v>
      </c>
      <c r="AL581" s="240">
        <v>20704</v>
      </c>
      <c r="AM581" s="241" t="s">
        <v>1001</v>
      </c>
      <c r="AN581" s="242">
        <v>411</v>
      </c>
      <c r="AO581" s="242">
        <v>1304</v>
      </c>
      <c r="AP581" s="256">
        <f t="shared" si="211"/>
        <v>893</v>
      </c>
      <c r="AQ581" s="257">
        <f t="shared" si="212"/>
        <v>2.17274939172749</v>
      </c>
      <c r="AR581">
        <f t="shared" si="228"/>
        <v>5</v>
      </c>
    </row>
    <row r="582" customHeight="1" spans="1:44">
      <c r="A582" s="220">
        <v>2070402</v>
      </c>
      <c r="B582" s="220" t="s">
        <v>196</v>
      </c>
      <c r="C582" s="216">
        <f t="shared" si="213"/>
        <v>6</v>
      </c>
      <c r="D582" s="224">
        <v>27</v>
      </c>
      <c r="E582" s="217">
        <v>37</v>
      </c>
      <c r="F582" s="218">
        <v>37</v>
      </c>
      <c r="G582" s="219">
        <f t="shared" si="214"/>
        <v>5.16666666666667</v>
      </c>
      <c r="H582" s="219">
        <f t="shared" si="215"/>
        <v>1.37037037037037</v>
      </c>
      <c r="I582" s="219">
        <f t="shared" si="216"/>
        <v>1</v>
      </c>
      <c r="J582" s="231">
        <f t="shared" si="237"/>
        <v>7</v>
      </c>
      <c r="K582" s="43">
        <f t="shared" si="247"/>
        <v>107</v>
      </c>
      <c r="L582" s="43">
        <f t="shared" si="238"/>
        <v>7</v>
      </c>
      <c r="M582" s="228">
        <v>2070402</v>
      </c>
      <c r="N582" s="228" t="s">
        <v>197</v>
      </c>
      <c r="O582" s="233">
        <v>37</v>
      </c>
      <c r="P582">
        <f t="shared" si="239"/>
        <v>7</v>
      </c>
      <c r="Q582">
        <f t="shared" si="240"/>
        <v>0</v>
      </c>
      <c r="U582">
        <f t="shared" si="241"/>
        <v>0</v>
      </c>
      <c r="V582">
        <f t="shared" si="242"/>
        <v>0</v>
      </c>
      <c r="W582">
        <f t="shared" si="243"/>
        <v>0</v>
      </c>
      <c r="Y582">
        <f t="shared" si="244"/>
        <v>0</v>
      </c>
      <c r="AB582" s="228">
        <v>2081101</v>
      </c>
      <c r="AC582">
        <f t="shared" si="245"/>
        <v>183</v>
      </c>
      <c r="AD582">
        <f t="shared" si="246"/>
        <v>183</v>
      </c>
      <c r="AE582">
        <f t="shared" si="236"/>
        <v>0</v>
      </c>
      <c r="AG582" s="228">
        <v>20704</v>
      </c>
      <c r="AH582" s="238" t="s">
        <v>1002</v>
      </c>
      <c r="AI582" s="232">
        <f>SUM(AI583:AI592)</f>
        <v>606</v>
      </c>
      <c r="AJ582" s="239">
        <f t="shared" si="229"/>
        <v>606</v>
      </c>
      <c r="AK582" s="246">
        <f t="shared" si="230"/>
        <v>0</v>
      </c>
      <c r="AL582" s="240">
        <v>2070401</v>
      </c>
      <c r="AM582" s="241" t="s">
        <v>194</v>
      </c>
      <c r="AN582" s="242">
        <v>0</v>
      </c>
      <c r="AO582" s="242">
        <v>1</v>
      </c>
      <c r="AP582" s="256">
        <f t="shared" ref="AP582:AP645" si="248">AO582-AN582</f>
        <v>1</v>
      </c>
      <c r="AQ582" s="257">
        <f t="shared" ref="AQ582:AQ645" si="249">IF(AN582&lt;&gt;0,AP582/AN582,)</f>
        <v>0</v>
      </c>
      <c r="AR582">
        <f t="shared" si="228"/>
        <v>7</v>
      </c>
    </row>
    <row r="583" hidden="1" spans="1:44">
      <c r="A583" s="220">
        <v>2070403</v>
      </c>
      <c r="B583" s="220" t="s">
        <v>198</v>
      </c>
      <c r="C583" s="216">
        <f t="shared" ref="C583:C646" si="250">SUMIF(AG:AG,A583,AI:AI)</f>
        <v>0</v>
      </c>
      <c r="D583" s="221">
        <v>0</v>
      </c>
      <c r="E583" s="222">
        <v>0</v>
      </c>
      <c r="F583" s="223">
        <v>0</v>
      </c>
      <c r="G583" s="219">
        <f t="shared" ref="G583:G646" si="251">IF(F583&lt;&gt;0,F583/C583-1,)</f>
        <v>0</v>
      </c>
      <c r="H583" s="219">
        <f t="shared" ref="H583:H646" si="252">IF(F583&lt;&gt;0,F583/D583,)</f>
        <v>0</v>
      </c>
      <c r="I583" s="219">
        <f t="shared" ref="I583:I646" si="253">IF(F583&lt;&gt;0,F583/E583,)</f>
        <v>0</v>
      </c>
      <c r="J583" s="231">
        <f t="shared" si="237"/>
        <v>7</v>
      </c>
      <c r="K583" s="43">
        <f t="shared" si="247"/>
        <v>0</v>
      </c>
      <c r="L583" s="43">
        <f t="shared" si="238"/>
        <v>7</v>
      </c>
      <c r="M583" s="228">
        <v>2070403</v>
      </c>
      <c r="N583" s="228" t="s">
        <v>199</v>
      </c>
      <c r="O583" s="233">
        <v>0</v>
      </c>
      <c r="P583">
        <f t="shared" si="239"/>
        <v>7</v>
      </c>
      <c r="Q583">
        <f t="shared" si="240"/>
        <v>0</v>
      </c>
      <c r="U583">
        <f t="shared" si="241"/>
        <v>0</v>
      </c>
      <c r="V583">
        <f t="shared" si="242"/>
        <v>0</v>
      </c>
      <c r="W583">
        <f t="shared" si="243"/>
        <v>0</v>
      </c>
      <c r="Y583">
        <f t="shared" si="244"/>
        <v>0</v>
      </c>
      <c r="AB583" s="228">
        <v>2081102</v>
      </c>
      <c r="AC583">
        <f t="shared" si="245"/>
        <v>0</v>
      </c>
      <c r="AD583">
        <f t="shared" si="246"/>
        <v>0</v>
      </c>
      <c r="AE583">
        <f t="shared" si="236"/>
        <v>0</v>
      </c>
      <c r="AG583" s="228">
        <v>2070401</v>
      </c>
      <c r="AH583" s="247" t="s">
        <v>195</v>
      </c>
      <c r="AI583" s="233">
        <v>0</v>
      </c>
      <c r="AJ583" s="248">
        <f t="shared" si="229"/>
        <v>0</v>
      </c>
      <c r="AK583" s="246">
        <f t="shared" si="230"/>
        <v>0</v>
      </c>
      <c r="AL583" s="240">
        <v>2070402</v>
      </c>
      <c r="AM583" s="241" t="s">
        <v>196</v>
      </c>
      <c r="AN583" s="242">
        <v>27</v>
      </c>
      <c r="AO583" s="242">
        <v>37</v>
      </c>
      <c r="AP583" s="256">
        <f t="shared" si="248"/>
        <v>10</v>
      </c>
      <c r="AQ583" s="257">
        <f t="shared" si="249"/>
        <v>0.37037037037037</v>
      </c>
      <c r="AR583">
        <f t="shared" si="228"/>
        <v>7</v>
      </c>
    </row>
    <row r="584" hidden="1" spans="1:44">
      <c r="A584" s="220">
        <v>2070404</v>
      </c>
      <c r="B584" s="220" t="s">
        <v>1003</v>
      </c>
      <c r="C584" s="216">
        <f t="shared" si="250"/>
        <v>0</v>
      </c>
      <c r="D584" s="221">
        <v>0</v>
      </c>
      <c r="E584" s="222">
        <v>0</v>
      </c>
      <c r="F584" s="223">
        <v>0</v>
      </c>
      <c r="G584" s="219">
        <f t="shared" si="251"/>
        <v>0</v>
      </c>
      <c r="H584" s="219">
        <f t="shared" si="252"/>
        <v>0</v>
      </c>
      <c r="I584" s="219">
        <f t="shared" si="253"/>
        <v>0</v>
      </c>
      <c r="J584" s="231">
        <f t="shared" ref="J584:J647" si="254">LEN(A584)</f>
        <v>7</v>
      </c>
      <c r="K584" s="43">
        <f t="shared" si="247"/>
        <v>0</v>
      </c>
      <c r="L584" s="43">
        <f t="shared" ref="L584:L647" si="255">LEN(A584)</f>
        <v>7</v>
      </c>
      <c r="M584" s="228">
        <v>2070404</v>
      </c>
      <c r="N584" s="228" t="s">
        <v>1004</v>
      </c>
      <c r="O584" s="233">
        <v>0</v>
      </c>
      <c r="P584">
        <f t="shared" ref="P584:P647" si="256">LEN(M584)</f>
        <v>7</v>
      </c>
      <c r="Q584">
        <f t="shared" si="240"/>
        <v>0</v>
      </c>
      <c r="U584">
        <f t="shared" si="241"/>
        <v>0</v>
      </c>
      <c r="V584">
        <f t="shared" si="242"/>
        <v>0</v>
      </c>
      <c r="W584">
        <f t="shared" si="243"/>
        <v>0</v>
      </c>
      <c r="Y584">
        <f t="shared" si="244"/>
        <v>0</v>
      </c>
      <c r="AB584" s="228">
        <v>2081103</v>
      </c>
      <c r="AC584">
        <f t="shared" si="245"/>
        <v>0</v>
      </c>
      <c r="AD584">
        <f t="shared" si="246"/>
        <v>0</v>
      </c>
      <c r="AE584">
        <f t="shared" si="236"/>
        <v>0</v>
      </c>
      <c r="AG584" s="228">
        <v>2070402</v>
      </c>
      <c r="AH584" s="247" t="s">
        <v>197</v>
      </c>
      <c r="AI584" s="233">
        <v>6</v>
      </c>
      <c r="AJ584" s="248">
        <f t="shared" si="229"/>
        <v>6</v>
      </c>
      <c r="AK584" s="246">
        <f t="shared" si="230"/>
        <v>0</v>
      </c>
      <c r="AL584" s="240">
        <v>2070403</v>
      </c>
      <c r="AM584" s="240" t="s">
        <v>198</v>
      </c>
      <c r="AN584" s="249">
        <v>0</v>
      </c>
      <c r="AO584" s="249">
        <v>0</v>
      </c>
      <c r="AP584" s="256">
        <f t="shared" si="248"/>
        <v>0</v>
      </c>
      <c r="AQ584" s="257">
        <f t="shared" si="249"/>
        <v>0</v>
      </c>
      <c r="AR584">
        <f t="shared" ref="AR584:AR647" si="257">LEN(AL584)</f>
        <v>7</v>
      </c>
    </row>
    <row r="585" customHeight="1" spans="1:44">
      <c r="A585" s="220">
        <v>2070405</v>
      </c>
      <c r="B585" s="220" t="s">
        <v>1005</v>
      </c>
      <c r="C585" s="216">
        <f t="shared" si="250"/>
        <v>378</v>
      </c>
      <c r="D585" s="224">
        <v>327</v>
      </c>
      <c r="E585" s="217">
        <v>339</v>
      </c>
      <c r="F585" s="218">
        <v>328</v>
      </c>
      <c r="G585" s="219">
        <f t="shared" si="251"/>
        <v>-0.132275132275132</v>
      </c>
      <c r="H585" s="219">
        <f t="shared" si="252"/>
        <v>1.00305810397554</v>
      </c>
      <c r="I585" s="219">
        <f t="shared" si="253"/>
        <v>0.967551622418879</v>
      </c>
      <c r="J585" s="231">
        <f t="shared" si="254"/>
        <v>7</v>
      </c>
      <c r="K585" s="43">
        <f t="shared" si="247"/>
        <v>1372</v>
      </c>
      <c r="L585" s="43">
        <f t="shared" si="255"/>
        <v>7</v>
      </c>
      <c r="M585" s="228">
        <v>2070405</v>
      </c>
      <c r="N585" s="228" t="s">
        <v>1006</v>
      </c>
      <c r="O585" s="233">
        <v>328</v>
      </c>
      <c r="P585">
        <f t="shared" si="256"/>
        <v>7</v>
      </c>
      <c r="Q585">
        <f t="shared" ref="Q585:Q648" si="258">IF(LEN(A585)=5,--LEFT(A585,3),)</f>
        <v>0</v>
      </c>
      <c r="U585">
        <f t="shared" si="241"/>
        <v>0</v>
      </c>
      <c r="V585">
        <f t="shared" si="242"/>
        <v>0</v>
      </c>
      <c r="W585">
        <f t="shared" ref="W585:W648" si="259">U585-V585</f>
        <v>0</v>
      </c>
      <c r="Y585">
        <f t="shared" si="244"/>
        <v>0</v>
      </c>
      <c r="AB585" s="228">
        <v>2081104</v>
      </c>
      <c r="AC585">
        <f t="shared" si="245"/>
        <v>15</v>
      </c>
      <c r="AD585">
        <f t="shared" si="246"/>
        <v>15</v>
      </c>
      <c r="AE585">
        <f t="shared" si="236"/>
        <v>0</v>
      </c>
      <c r="AG585" s="228">
        <v>2070403</v>
      </c>
      <c r="AH585" s="247" t="s">
        <v>199</v>
      </c>
      <c r="AI585" s="233">
        <v>0</v>
      </c>
      <c r="AJ585" s="248">
        <f t="shared" ref="AJ585:AJ648" si="260">SUMIF(A:A,AG585,C:C)</f>
        <v>0</v>
      </c>
      <c r="AK585" s="246">
        <f t="shared" ref="AK585:AK648" si="261">AI585-AJ585</f>
        <v>0</v>
      </c>
      <c r="AL585" s="240">
        <v>2070404</v>
      </c>
      <c r="AM585" s="240" t="s">
        <v>1003</v>
      </c>
      <c r="AN585" s="249">
        <v>0</v>
      </c>
      <c r="AO585" s="249">
        <v>0</v>
      </c>
      <c r="AP585" s="256">
        <f t="shared" si="248"/>
        <v>0</v>
      </c>
      <c r="AQ585" s="257">
        <f t="shared" si="249"/>
        <v>0</v>
      </c>
      <c r="AR585">
        <f t="shared" si="257"/>
        <v>7</v>
      </c>
    </row>
    <row r="586" hidden="1" spans="1:44">
      <c r="A586" s="220">
        <v>2070406</v>
      </c>
      <c r="B586" s="220" t="s">
        <v>1007</v>
      </c>
      <c r="C586" s="216">
        <f t="shared" si="250"/>
        <v>0</v>
      </c>
      <c r="D586" s="221">
        <v>0</v>
      </c>
      <c r="E586" s="222">
        <v>0</v>
      </c>
      <c r="F586" s="223">
        <v>0</v>
      </c>
      <c r="G586" s="219">
        <f t="shared" si="251"/>
        <v>0</v>
      </c>
      <c r="H586" s="219">
        <f t="shared" si="252"/>
        <v>0</v>
      </c>
      <c r="I586" s="219">
        <f t="shared" si="253"/>
        <v>0</v>
      </c>
      <c r="J586" s="231">
        <f t="shared" si="254"/>
        <v>7</v>
      </c>
      <c r="K586" s="43">
        <f t="shared" si="247"/>
        <v>0</v>
      </c>
      <c r="L586" s="43">
        <f t="shared" si="255"/>
        <v>7</v>
      </c>
      <c r="M586" s="228">
        <v>2070406</v>
      </c>
      <c r="N586" s="228" t="s">
        <v>1008</v>
      </c>
      <c r="O586" s="233">
        <v>0</v>
      </c>
      <c r="P586">
        <f t="shared" si="256"/>
        <v>7</v>
      </c>
      <c r="Q586">
        <f t="shared" si="258"/>
        <v>0</v>
      </c>
      <c r="U586">
        <f t="shared" si="241"/>
        <v>0</v>
      </c>
      <c r="V586">
        <f t="shared" si="242"/>
        <v>0</v>
      </c>
      <c r="W586">
        <f t="shared" si="259"/>
        <v>0</v>
      </c>
      <c r="Y586">
        <f t="shared" si="244"/>
        <v>0</v>
      </c>
      <c r="AB586" s="228">
        <v>2081105</v>
      </c>
      <c r="AC586">
        <f t="shared" si="245"/>
        <v>35</v>
      </c>
      <c r="AD586">
        <f t="shared" si="246"/>
        <v>35</v>
      </c>
      <c r="AE586">
        <f t="shared" si="236"/>
        <v>0</v>
      </c>
      <c r="AG586" s="228">
        <v>2070404</v>
      </c>
      <c r="AH586" s="247" t="s">
        <v>1004</v>
      </c>
      <c r="AI586" s="233">
        <v>0</v>
      </c>
      <c r="AJ586" s="248">
        <f t="shared" si="260"/>
        <v>0</v>
      </c>
      <c r="AK586" s="246">
        <f t="shared" si="261"/>
        <v>0</v>
      </c>
      <c r="AL586" s="240">
        <v>2070405</v>
      </c>
      <c r="AM586" s="241" t="s">
        <v>1005</v>
      </c>
      <c r="AN586" s="242">
        <v>327</v>
      </c>
      <c r="AO586" s="242">
        <v>339</v>
      </c>
      <c r="AP586" s="256">
        <f t="shared" si="248"/>
        <v>12</v>
      </c>
      <c r="AQ586" s="257">
        <f t="shared" si="249"/>
        <v>0.036697247706422</v>
      </c>
      <c r="AR586">
        <f t="shared" si="257"/>
        <v>7</v>
      </c>
    </row>
    <row r="587" hidden="1" spans="1:44">
      <c r="A587" s="215">
        <v>2070407</v>
      </c>
      <c r="B587" s="215" t="s">
        <v>1009</v>
      </c>
      <c r="C587" s="216">
        <f t="shared" si="250"/>
        <v>0</v>
      </c>
      <c r="D587" s="222">
        <v>0</v>
      </c>
      <c r="E587" s="222">
        <v>0</v>
      </c>
      <c r="F587" s="223">
        <v>0</v>
      </c>
      <c r="G587" s="219">
        <f t="shared" si="251"/>
        <v>0</v>
      </c>
      <c r="H587" s="219">
        <f t="shared" si="252"/>
        <v>0</v>
      </c>
      <c r="I587" s="219">
        <f t="shared" si="253"/>
        <v>0</v>
      </c>
      <c r="J587" s="231">
        <f t="shared" si="254"/>
        <v>7</v>
      </c>
      <c r="K587" s="43">
        <f t="shared" si="247"/>
        <v>0</v>
      </c>
      <c r="L587" s="43">
        <f t="shared" si="255"/>
        <v>7</v>
      </c>
      <c r="M587" s="228">
        <v>2070407</v>
      </c>
      <c r="N587" s="228" t="s">
        <v>1010</v>
      </c>
      <c r="O587" s="233">
        <v>0</v>
      </c>
      <c r="P587">
        <f t="shared" si="256"/>
        <v>7</v>
      </c>
      <c r="Q587">
        <f t="shared" si="258"/>
        <v>0</v>
      </c>
      <c r="U587">
        <f t="shared" si="241"/>
        <v>0</v>
      </c>
      <c r="V587">
        <f t="shared" si="242"/>
        <v>0</v>
      </c>
      <c r="W587">
        <f t="shared" si="259"/>
        <v>0</v>
      </c>
      <c r="Y587">
        <f t="shared" si="244"/>
        <v>0</v>
      </c>
      <c r="AB587" s="228">
        <v>2081106</v>
      </c>
      <c r="AC587">
        <f t="shared" si="245"/>
        <v>0</v>
      </c>
      <c r="AD587">
        <f t="shared" si="246"/>
        <v>0</v>
      </c>
      <c r="AE587">
        <f t="shared" si="236"/>
        <v>0</v>
      </c>
      <c r="AG587" s="228">
        <v>2070405</v>
      </c>
      <c r="AH587" s="247" t="s">
        <v>1006</v>
      </c>
      <c r="AI587" s="233">
        <v>378</v>
      </c>
      <c r="AJ587" s="248">
        <f t="shared" si="260"/>
        <v>378</v>
      </c>
      <c r="AK587" s="246">
        <f t="shared" si="261"/>
        <v>0</v>
      </c>
      <c r="AL587" s="240">
        <v>2070406</v>
      </c>
      <c r="AM587" s="240" t="s">
        <v>1007</v>
      </c>
      <c r="AN587" s="249">
        <v>0</v>
      </c>
      <c r="AO587" s="249">
        <v>0</v>
      </c>
      <c r="AP587" s="256">
        <f t="shared" si="248"/>
        <v>0</v>
      </c>
      <c r="AQ587" s="257">
        <f t="shared" si="249"/>
        <v>0</v>
      </c>
      <c r="AR587">
        <f t="shared" si="257"/>
        <v>7</v>
      </c>
    </row>
    <row r="588" customHeight="1" spans="1:44">
      <c r="A588" s="220">
        <v>2070408</v>
      </c>
      <c r="B588" s="220" t="s">
        <v>1011</v>
      </c>
      <c r="C588" s="216">
        <f t="shared" si="250"/>
        <v>26</v>
      </c>
      <c r="D588" s="224">
        <v>6</v>
      </c>
      <c r="E588" s="217">
        <v>6</v>
      </c>
      <c r="F588" s="218">
        <v>6</v>
      </c>
      <c r="G588" s="219">
        <f t="shared" si="251"/>
        <v>-0.769230769230769</v>
      </c>
      <c r="H588" s="219">
        <f t="shared" si="252"/>
        <v>1</v>
      </c>
      <c r="I588" s="219">
        <f t="shared" si="253"/>
        <v>1</v>
      </c>
      <c r="J588" s="231">
        <f t="shared" si="254"/>
        <v>7</v>
      </c>
      <c r="K588" s="43">
        <f t="shared" si="247"/>
        <v>44</v>
      </c>
      <c r="L588" s="43">
        <f t="shared" si="255"/>
        <v>7</v>
      </c>
      <c r="M588" s="228">
        <v>2070408</v>
      </c>
      <c r="N588" s="228" t="s">
        <v>1012</v>
      </c>
      <c r="O588" s="233">
        <v>6</v>
      </c>
      <c r="P588">
        <f t="shared" si="256"/>
        <v>7</v>
      </c>
      <c r="Q588">
        <f t="shared" si="258"/>
        <v>0</v>
      </c>
      <c r="U588">
        <f t="shared" si="241"/>
        <v>0</v>
      </c>
      <c r="V588">
        <f t="shared" si="242"/>
        <v>0</v>
      </c>
      <c r="W588">
        <f t="shared" si="259"/>
        <v>0</v>
      </c>
      <c r="Y588">
        <f t="shared" si="244"/>
        <v>0</v>
      </c>
      <c r="AB588" s="228">
        <v>2081199</v>
      </c>
      <c r="AC588">
        <f t="shared" si="245"/>
        <v>191</v>
      </c>
      <c r="AD588">
        <f t="shared" si="246"/>
        <v>191</v>
      </c>
      <c r="AE588">
        <f t="shared" si="236"/>
        <v>0</v>
      </c>
      <c r="AG588" s="228">
        <v>2070406</v>
      </c>
      <c r="AH588" s="247" t="s">
        <v>1008</v>
      </c>
      <c r="AI588" s="233">
        <v>0</v>
      </c>
      <c r="AJ588" s="248">
        <f t="shared" si="260"/>
        <v>0</v>
      </c>
      <c r="AK588" s="246">
        <f t="shared" si="261"/>
        <v>0</v>
      </c>
      <c r="AL588" s="240">
        <v>2070407</v>
      </c>
      <c r="AM588" s="240" t="s">
        <v>1009</v>
      </c>
      <c r="AN588" s="249">
        <v>0</v>
      </c>
      <c r="AO588" s="249">
        <v>0</v>
      </c>
      <c r="AP588" s="256">
        <f t="shared" si="248"/>
        <v>0</v>
      </c>
      <c r="AQ588" s="257">
        <f t="shared" si="249"/>
        <v>0</v>
      </c>
      <c r="AR588">
        <f t="shared" si="257"/>
        <v>7</v>
      </c>
    </row>
    <row r="589" hidden="1" spans="1:44">
      <c r="A589" s="215">
        <v>2070409</v>
      </c>
      <c r="B589" s="215" t="s">
        <v>1013</v>
      </c>
      <c r="C589" s="216">
        <f t="shared" si="250"/>
        <v>0</v>
      </c>
      <c r="D589" s="222">
        <v>0</v>
      </c>
      <c r="E589" s="222">
        <v>0</v>
      </c>
      <c r="F589" s="223">
        <v>0</v>
      </c>
      <c r="G589" s="219">
        <f t="shared" si="251"/>
        <v>0</v>
      </c>
      <c r="H589" s="219">
        <f t="shared" si="252"/>
        <v>0</v>
      </c>
      <c r="I589" s="219">
        <f t="shared" si="253"/>
        <v>0</v>
      </c>
      <c r="J589" s="231">
        <f t="shared" si="254"/>
        <v>7</v>
      </c>
      <c r="K589" s="43">
        <f t="shared" si="247"/>
        <v>0</v>
      </c>
      <c r="L589" s="43">
        <f t="shared" si="255"/>
        <v>7</v>
      </c>
      <c r="M589" s="228">
        <v>2070409</v>
      </c>
      <c r="N589" s="228" t="s">
        <v>1014</v>
      </c>
      <c r="O589" s="233">
        <v>0</v>
      </c>
      <c r="P589">
        <f t="shared" si="256"/>
        <v>7</v>
      </c>
      <c r="Q589">
        <f t="shared" si="258"/>
        <v>0</v>
      </c>
      <c r="U589">
        <f t="shared" si="241"/>
        <v>0</v>
      </c>
      <c r="V589">
        <f t="shared" si="242"/>
        <v>0</v>
      </c>
      <c r="W589">
        <f t="shared" si="259"/>
        <v>0</v>
      </c>
      <c r="Y589">
        <f t="shared" si="244"/>
        <v>0</v>
      </c>
      <c r="AB589" s="228">
        <v>2081501</v>
      </c>
      <c r="AC589">
        <f t="shared" si="245"/>
        <v>240</v>
      </c>
      <c r="AD589">
        <f t="shared" si="246"/>
        <v>240</v>
      </c>
      <c r="AE589">
        <f t="shared" si="236"/>
        <v>0</v>
      </c>
      <c r="AG589" s="228">
        <v>2070407</v>
      </c>
      <c r="AH589" s="247" t="s">
        <v>1010</v>
      </c>
      <c r="AI589" s="233">
        <v>0</v>
      </c>
      <c r="AJ589" s="248">
        <f t="shared" si="260"/>
        <v>0</v>
      </c>
      <c r="AK589" s="246">
        <f t="shared" si="261"/>
        <v>0</v>
      </c>
      <c r="AL589" s="240">
        <v>2070408</v>
      </c>
      <c r="AM589" s="241" t="s">
        <v>1011</v>
      </c>
      <c r="AN589" s="242">
        <v>6</v>
      </c>
      <c r="AO589" s="242">
        <v>6</v>
      </c>
      <c r="AP589" s="256">
        <f t="shared" si="248"/>
        <v>0</v>
      </c>
      <c r="AQ589" s="257">
        <f t="shared" si="249"/>
        <v>0</v>
      </c>
      <c r="AR589">
        <f t="shared" si="257"/>
        <v>7</v>
      </c>
    </row>
    <row r="590" customHeight="1" spans="1:44">
      <c r="A590" s="215">
        <v>2070499</v>
      </c>
      <c r="B590" s="215" t="s">
        <v>1015</v>
      </c>
      <c r="C590" s="216">
        <f t="shared" si="250"/>
        <v>196</v>
      </c>
      <c r="D590" s="217">
        <v>51</v>
      </c>
      <c r="E590" s="217">
        <v>921</v>
      </c>
      <c r="F590" s="218">
        <v>922</v>
      </c>
      <c r="G590" s="219">
        <f t="shared" si="251"/>
        <v>3.70408163265306</v>
      </c>
      <c r="H590" s="219">
        <f t="shared" si="252"/>
        <v>18.078431372549</v>
      </c>
      <c r="I590" s="219">
        <f t="shared" si="253"/>
        <v>1.00108577633008</v>
      </c>
      <c r="J590" s="231">
        <f t="shared" si="254"/>
        <v>7</v>
      </c>
      <c r="K590" s="43">
        <f t="shared" si="247"/>
        <v>2090</v>
      </c>
      <c r="L590" s="43">
        <f t="shared" si="255"/>
        <v>7</v>
      </c>
      <c r="M590" s="228">
        <v>2070499</v>
      </c>
      <c r="N590" s="228" t="s">
        <v>1016</v>
      </c>
      <c r="O590" s="233">
        <v>922</v>
      </c>
      <c r="P590">
        <f t="shared" si="256"/>
        <v>7</v>
      </c>
      <c r="Q590">
        <f t="shared" si="258"/>
        <v>0</v>
      </c>
      <c r="U590">
        <f t="shared" si="241"/>
        <v>0</v>
      </c>
      <c r="V590">
        <f t="shared" si="242"/>
        <v>0</v>
      </c>
      <c r="W590">
        <f t="shared" si="259"/>
        <v>0</v>
      </c>
      <c r="Y590">
        <f t="shared" si="244"/>
        <v>0</v>
      </c>
      <c r="AB590" s="228">
        <v>2081502</v>
      </c>
      <c r="AC590">
        <f t="shared" si="245"/>
        <v>0</v>
      </c>
      <c r="AD590">
        <f t="shared" si="246"/>
        <v>0</v>
      </c>
      <c r="AE590">
        <f t="shared" si="236"/>
        <v>0</v>
      </c>
      <c r="AG590" s="228">
        <v>2070408</v>
      </c>
      <c r="AH590" s="247" t="s">
        <v>1012</v>
      </c>
      <c r="AI590" s="233">
        <v>26</v>
      </c>
      <c r="AJ590" s="248">
        <f t="shared" si="260"/>
        <v>26</v>
      </c>
      <c r="AK590" s="246">
        <f t="shared" si="261"/>
        <v>0</v>
      </c>
      <c r="AL590" s="240">
        <v>2070409</v>
      </c>
      <c r="AM590" s="240" t="s">
        <v>1013</v>
      </c>
      <c r="AN590" s="249">
        <v>0</v>
      </c>
      <c r="AO590" s="249">
        <v>0</v>
      </c>
      <c r="AP590" s="256">
        <f t="shared" si="248"/>
        <v>0</v>
      </c>
      <c r="AQ590" s="257">
        <f t="shared" si="249"/>
        <v>0</v>
      </c>
      <c r="AR590">
        <f t="shared" si="257"/>
        <v>7</v>
      </c>
    </row>
    <row r="591" hidden="1" customHeight="1" spans="1:44">
      <c r="A591" s="215">
        <v>20799</v>
      </c>
      <c r="B591" s="215" t="s">
        <v>1017</v>
      </c>
      <c r="C591" s="216">
        <f t="shared" si="250"/>
        <v>317</v>
      </c>
      <c r="D591" s="217">
        <v>290</v>
      </c>
      <c r="E591" s="217">
        <v>336</v>
      </c>
      <c r="F591" s="218">
        <v>333</v>
      </c>
      <c r="G591" s="219">
        <f t="shared" si="251"/>
        <v>0.0504731861198737</v>
      </c>
      <c r="H591" s="219">
        <f t="shared" si="252"/>
        <v>1.14827586206897</v>
      </c>
      <c r="I591" s="219">
        <f t="shared" si="253"/>
        <v>0.991071428571429</v>
      </c>
      <c r="J591" s="231">
        <f t="shared" si="254"/>
        <v>5</v>
      </c>
      <c r="K591" s="43">
        <f t="shared" ref="K591:K596" si="262">SUM(C591:F591)</f>
        <v>1276</v>
      </c>
      <c r="L591" s="43">
        <f t="shared" si="255"/>
        <v>5</v>
      </c>
      <c r="M591" s="228">
        <v>20799</v>
      </c>
      <c r="N591" s="229" t="s">
        <v>1018</v>
      </c>
      <c r="O591" s="232">
        <f>SUM(O592:O594)</f>
        <v>333</v>
      </c>
      <c r="P591">
        <f t="shared" si="256"/>
        <v>5</v>
      </c>
      <c r="Q591">
        <f t="shared" si="258"/>
        <v>207</v>
      </c>
      <c r="U591">
        <f t="shared" si="241"/>
        <v>0</v>
      </c>
      <c r="V591">
        <f t="shared" si="242"/>
        <v>0</v>
      </c>
      <c r="W591">
        <f t="shared" si="259"/>
        <v>0</v>
      </c>
      <c r="Y591">
        <f t="shared" si="244"/>
        <v>0</v>
      </c>
      <c r="AB591" s="228">
        <v>2081503</v>
      </c>
      <c r="AC591">
        <f t="shared" si="245"/>
        <v>0</v>
      </c>
      <c r="AD591">
        <f t="shared" si="246"/>
        <v>0</v>
      </c>
      <c r="AE591">
        <f t="shared" si="236"/>
        <v>0</v>
      </c>
      <c r="AG591" s="228">
        <v>2070409</v>
      </c>
      <c r="AH591" s="247" t="s">
        <v>1014</v>
      </c>
      <c r="AI591" s="233">
        <v>0</v>
      </c>
      <c r="AJ591" s="248">
        <f t="shared" si="260"/>
        <v>0</v>
      </c>
      <c r="AK591" s="246">
        <f t="shared" si="261"/>
        <v>0</v>
      </c>
      <c r="AL591" s="240">
        <v>2070499</v>
      </c>
      <c r="AM591" s="241" t="s">
        <v>1015</v>
      </c>
      <c r="AN591" s="242">
        <v>51</v>
      </c>
      <c r="AO591" s="242">
        <v>921</v>
      </c>
      <c r="AP591" s="256">
        <f t="shared" si="248"/>
        <v>870</v>
      </c>
      <c r="AQ591" s="257">
        <f t="shared" si="249"/>
        <v>17.0588235294118</v>
      </c>
      <c r="AR591">
        <f t="shared" si="257"/>
        <v>7</v>
      </c>
    </row>
    <row r="592" customHeight="1" spans="1:44">
      <c r="A592" s="215">
        <v>2079902</v>
      </c>
      <c r="B592" s="215" t="s">
        <v>1019</v>
      </c>
      <c r="C592" s="216">
        <f t="shared" si="250"/>
        <v>0</v>
      </c>
      <c r="D592" s="217">
        <v>136</v>
      </c>
      <c r="E592" s="217">
        <v>42</v>
      </c>
      <c r="F592" s="218">
        <v>44</v>
      </c>
      <c r="G592" s="219"/>
      <c r="H592" s="219">
        <f t="shared" si="252"/>
        <v>0.323529411764706</v>
      </c>
      <c r="I592" s="219">
        <f t="shared" si="253"/>
        <v>1.04761904761905</v>
      </c>
      <c r="J592" s="231">
        <f t="shared" si="254"/>
        <v>7</v>
      </c>
      <c r="K592" s="43">
        <f t="shared" si="262"/>
        <v>222</v>
      </c>
      <c r="L592" s="43">
        <f t="shared" si="255"/>
        <v>7</v>
      </c>
      <c r="M592" s="228">
        <v>2079902</v>
      </c>
      <c r="N592" s="228" t="s">
        <v>1020</v>
      </c>
      <c r="O592" s="233">
        <v>44</v>
      </c>
      <c r="P592">
        <f t="shared" si="256"/>
        <v>7</v>
      </c>
      <c r="Q592">
        <f t="shared" si="258"/>
        <v>0</v>
      </c>
      <c r="U592">
        <f t="shared" si="241"/>
        <v>0</v>
      </c>
      <c r="V592">
        <f t="shared" si="242"/>
        <v>0</v>
      </c>
      <c r="W592">
        <f t="shared" si="259"/>
        <v>0</v>
      </c>
      <c r="Y592">
        <f t="shared" si="244"/>
        <v>0</v>
      </c>
      <c r="AB592" s="228">
        <v>2081599</v>
      </c>
      <c r="AC592">
        <f t="shared" si="245"/>
        <v>38</v>
      </c>
      <c r="AD592">
        <f t="shared" si="246"/>
        <v>38</v>
      </c>
      <c r="AE592">
        <f t="shared" si="236"/>
        <v>0</v>
      </c>
      <c r="AG592" s="228">
        <v>2070499</v>
      </c>
      <c r="AH592" s="247" t="s">
        <v>1016</v>
      </c>
      <c r="AI592" s="233">
        <v>196</v>
      </c>
      <c r="AJ592" s="248">
        <f t="shared" si="260"/>
        <v>196</v>
      </c>
      <c r="AK592" s="246">
        <f t="shared" si="261"/>
        <v>0</v>
      </c>
      <c r="AL592" s="240">
        <v>20799</v>
      </c>
      <c r="AM592" s="241" t="s">
        <v>1017</v>
      </c>
      <c r="AN592" s="242">
        <v>290</v>
      </c>
      <c r="AO592" s="242">
        <v>336</v>
      </c>
      <c r="AP592" s="256">
        <f t="shared" si="248"/>
        <v>46</v>
      </c>
      <c r="AQ592" s="257">
        <f t="shared" si="249"/>
        <v>0.158620689655172</v>
      </c>
      <c r="AR592">
        <f t="shared" si="257"/>
        <v>5</v>
      </c>
    </row>
    <row r="593" customHeight="1" spans="1:44">
      <c r="A593" s="215">
        <v>2079903</v>
      </c>
      <c r="B593" s="215" t="s">
        <v>1021</v>
      </c>
      <c r="C593" s="216">
        <f t="shared" si="250"/>
        <v>50</v>
      </c>
      <c r="D593" s="217">
        <v>70</v>
      </c>
      <c r="E593" s="217">
        <v>156</v>
      </c>
      <c r="F593" s="218">
        <v>156</v>
      </c>
      <c r="G593" s="219">
        <f t="shared" si="251"/>
        <v>2.12</v>
      </c>
      <c r="H593" s="219">
        <f t="shared" si="252"/>
        <v>2.22857142857143</v>
      </c>
      <c r="I593" s="219">
        <f t="shared" si="253"/>
        <v>1</v>
      </c>
      <c r="J593" s="231">
        <f t="shared" si="254"/>
        <v>7</v>
      </c>
      <c r="K593" s="43">
        <f t="shared" si="262"/>
        <v>432</v>
      </c>
      <c r="L593" s="43">
        <f t="shared" si="255"/>
        <v>7</v>
      </c>
      <c r="M593" s="228">
        <v>2079903</v>
      </c>
      <c r="N593" s="228" t="s">
        <v>1022</v>
      </c>
      <c r="O593" s="233">
        <v>156</v>
      </c>
      <c r="P593">
        <f t="shared" si="256"/>
        <v>7</v>
      </c>
      <c r="Q593">
        <f t="shared" si="258"/>
        <v>0</v>
      </c>
      <c r="U593">
        <f t="shared" si="241"/>
        <v>0</v>
      </c>
      <c r="V593">
        <f t="shared" si="242"/>
        <v>0</v>
      </c>
      <c r="W593">
        <f t="shared" si="259"/>
        <v>0</v>
      </c>
      <c r="Y593">
        <f t="shared" si="244"/>
        <v>0</v>
      </c>
      <c r="AB593" s="228">
        <v>2081601</v>
      </c>
      <c r="AC593">
        <f t="shared" si="245"/>
        <v>83</v>
      </c>
      <c r="AD593">
        <f t="shared" si="246"/>
        <v>83</v>
      </c>
      <c r="AE593">
        <f t="shared" si="236"/>
        <v>0</v>
      </c>
      <c r="AG593" s="228">
        <v>20799</v>
      </c>
      <c r="AH593" s="238" t="s">
        <v>1018</v>
      </c>
      <c r="AI593" s="232">
        <f>SUM(AI594:AI596)</f>
        <v>317</v>
      </c>
      <c r="AJ593" s="239">
        <f t="shared" si="260"/>
        <v>317</v>
      </c>
      <c r="AK593" s="246">
        <f t="shared" si="261"/>
        <v>0</v>
      </c>
      <c r="AL593" s="240">
        <v>2079902</v>
      </c>
      <c r="AM593" s="241" t="s">
        <v>1019</v>
      </c>
      <c r="AN593" s="242">
        <v>136</v>
      </c>
      <c r="AO593" s="242">
        <v>42</v>
      </c>
      <c r="AP593" s="256">
        <f t="shared" si="248"/>
        <v>-94</v>
      </c>
      <c r="AQ593" s="257">
        <f t="shared" si="249"/>
        <v>-0.691176470588235</v>
      </c>
      <c r="AR593">
        <f t="shared" si="257"/>
        <v>7</v>
      </c>
    </row>
    <row r="594" customHeight="1" spans="1:44">
      <c r="A594" s="215">
        <v>2079999</v>
      </c>
      <c r="B594" s="215" t="s">
        <v>1017</v>
      </c>
      <c r="C594" s="216">
        <f t="shared" si="250"/>
        <v>267</v>
      </c>
      <c r="D594" s="217">
        <v>84</v>
      </c>
      <c r="E594" s="217">
        <v>138</v>
      </c>
      <c r="F594" s="218">
        <v>133</v>
      </c>
      <c r="G594" s="219">
        <f t="shared" si="251"/>
        <v>-0.50187265917603</v>
      </c>
      <c r="H594" s="219">
        <f t="shared" si="252"/>
        <v>1.58333333333333</v>
      </c>
      <c r="I594" s="219">
        <f t="shared" si="253"/>
        <v>0.963768115942029</v>
      </c>
      <c r="J594" s="231">
        <f t="shared" si="254"/>
        <v>7</v>
      </c>
      <c r="K594" s="43">
        <f t="shared" si="262"/>
        <v>622</v>
      </c>
      <c r="L594" s="43">
        <f t="shared" si="255"/>
        <v>7</v>
      </c>
      <c r="M594" s="228">
        <v>2079999</v>
      </c>
      <c r="N594" s="228" t="s">
        <v>1023</v>
      </c>
      <c r="O594" s="233">
        <v>133</v>
      </c>
      <c r="P594">
        <f t="shared" si="256"/>
        <v>7</v>
      </c>
      <c r="Q594">
        <f t="shared" si="258"/>
        <v>0</v>
      </c>
      <c r="U594">
        <f t="shared" si="241"/>
        <v>0</v>
      </c>
      <c r="V594">
        <f t="shared" si="242"/>
        <v>0</v>
      </c>
      <c r="W594">
        <f t="shared" si="259"/>
        <v>0</v>
      </c>
      <c r="Y594">
        <f t="shared" si="244"/>
        <v>0</v>
      </c>
      <c r="AB594" s="228">
        <v>2081602</v>
      </c>
      <c r="AC594">
        <f t="shared" si="245"/>
        <v>0</v>
      </c>
      <c r="AD594">
        <f t="shared" si="246"/>
        <v>0</v>
      </c>
      <c r="AE594">
        <f t="shared" si="236"/>
        <v>0</v>
      </c>
      <c r="AG594" s="228">
        <v>2079902</v>
      </c>
      <c r="AH594" s="247" t="s">
        <v>1020</v>
      </c>
      <c r="AI594" s="233">
        <v>0</v>
      </c>
      <c r="AJ594" s="248">
        <f t="shared" si="260"/>
        <v>0</v>
      </c>
      <c r="AK594" s="246">
        <f t="shared" si="261"/>
        <v>0</v>
      </c>
      <c r="AL594" s="240">
        <v>2079903</v>
      </c>
      <c r="AM594" s="241" t="s">
        <v>1021</v>
      </c>
      <c r="AN594" s="242">
        <v>70</v>
      </c>
      <c r="AO594" s="242">
        <v>156</v>
      </c>
      <c r="AP594" s="256">
        <f t="shared" si="248"/>
        <v>86</v>
      </c>
      <c r="AQ594" s="257">
        <f t="shared" si="249"/>
        <v>1.22857142857143</v>
      </c>
      <c r="AR594">
        <f t="shared" si="257"/>
        <v>7</v>
      </c>
    </row>
    <row r="595" hidden="1" customHeight="1" spans="1:44">
      <c r="A595" s="220">
        <v>208</v>
      </c>
      <c r="B595" s="220" t="s">
        <v>1024</v>
      </c>
      <c r="C595" s="216">
        <f t="shared" si="250"/>
        <v>31648</v>
      </c>
      <c r="D595" s="224">
        <v>27165</v>
      </c>
      <c r="E595" s="217">
        <v>23865</v>
      </c>
      <c r="F595" s="218">
        <v>24637</v>
      </c>
      <c r="G595" s="219">
        <f t="shared" si="251"/>
        <v>-0.221530586450961</v>
      </c>
      <c r="H595" s="219">
        <f t="shared" si="252"/>
        <v>0.906939076016934</v>
      </c>
      <c r="I595" s="219">
        <f t="shared" si="253"/>
        <v>1.03234862769746</v>
      </c>
      <c r="J595" s="231">
        <f t="shared" si="254"/>
        <v>3</v>
      </c>
      <c r="K595" s="43">
        <f t="shared" si="262"/>
        <v>107315</v>
      </c>
      <c r="L595" s="43">
        <f t="shared" si="255"/>
        <v>3</v>
      </c>
      <c r="M595" s="228">
        <v>208</v>
      </c>
      <c r="N595" s="229" t="s">
        <v>1025</v>
      </c>
      <c r="O595" s="230">
        <f>SUM(O596,O610,O621,O623,O632,O636,O646,O654,O660,O667,O676,O681,O686,O689,O692,O695,O698,O701,O705,O710)</f>
        <v>24637</v>
      </c>
      <c r="P595">
        <f t="shared" si="256"/>
        <v>3</v>
      </c>
      <c r="Q595">
        <f t="shared" si="258"/>
        <v>0</v>
      </c>
      <c r="U595">
        <f t="shared" si="241"/>
        <v>0</v>
      </c>
      <c r="V595">
        <f t="shared" si="242"/>
        <v>0</v>
      </c>
      <c r="W595">
        <f t="shared" si="259"/>
        <v>0</v>
      </c>
      <c r="Y595">
        <f t="shared" si="244"/>
        <v>0</v>
      </c>
      <c r="AB595" s="228">
        <v>2081603</v>
      </c>
      <c r="AC595">
        <f t="shared" si="245"/>
        <v>0</v>
      </c>
      <c r="AD595">
        <f t="shared" si="246"/>
        <v>0</v>
      </c>
      <c r="AE595">
        <f t="shared" si="236"/>
        <v>0</v>
      </c>
      <c r="AG595" s="228">
        <v>2079903</v>
      </c>
      <c r="AH595" s="247" t="s">
        <v>1022</v>
      </c>
      <c r="AI595" s="233">
        <v>50</v>
      </c>
      <c r="AJ595" s="248">
        <f t="shared" si="260"/>
        <v>50</v>
      </c>
      <c r="AK595" s="246">
        <f t="shared" si="261"/>
        <v>0</v>
      </c>
      <c r="AL595" s="240">
        <v>2079999</v>
      </c>
      <c r="AM595" s="241" t="s">
        <v>1017</v>
      </c>
      <c r="AN595" s="242">
        <v>84</v>
      </c>
      <c r="AO595" s="242">
        <v>138</v>
      </c>
      <c r="AP595" s="256">
        <f t="shared" si="248"/>
        <v>54</v>
      </c>
      <c r="AQ595" s="257">
        <f t="shared" si="249"/>
        <v>0.642857142857143</v>
      </c>
      <c r="AR595">
        <f t="shared" si="257"/>
        <v>7</v>
      </c>
    </row>
    <row r="596" hidden="1" customHeight="1" spans="1:44">
      <c r="A596" s="220">
        <v>20801</v>
      </c>
      <c r="B596" s="220" t="s">
        <v>1026</v>
      </c>
      <c r="C596" s="216">
        <f t="shared" si="250"/>
        <v>958</v>
      </c>
      <c r="D596" s="224">
        <v>988</v>
      </c>
      <c r="E596" s="217">
        <v>1472</v>
      </c>
      <c r="F596" s="218">
        <v>1476</v>
      </c>
      <c r="G596" s="219">
        <f t="shared" si="251"/>
        <v>0.540709812108559</v>
      </c>
      <c r="H596" s="219">
        <f t="shared" si="252"/>
        <v>1.49392712550607</v>
      </c>
      <c r="I596" s="219">
        <f t="shared" si="253"/>
        <v>1.00271739130435</v>
      </c>
      <c r="J596" s="231">
        <f t="shared" si="254"/>
        <v>5</v>
      </c>
      <c r="K596" s="43">
        <f t="shared" si="262"/>
        <v>4894</v>
      </c>
      <c r="L596" s="43">
        <f t="shared" si="255"/>
        <v>5</v>
      </c>
      <c r="M596" s="228">
        <v>20801</v>
      </c>
      <c r="N596" s="229" t="s">
        <v>1027</v>
      </c>
      <c r="O596" s="232">
        <f>SUM(O597:O609)</f>
        <v>1476</v>
      </c>
      <c r="P596">
        <f t="shared" si="256"/>
        <v>5</v>
      </c>
      <c r="Q596">
        <f t="shared" si="258"/>
        <v>208</v>
      </c>
      <c r="U596">
        <f t="shared" si="241"/>
        <v>0</v>
      </c>
      <c r="V596">
        <f t="shared" si="242"/>
        <v>0</v>
      </c>
      <c r="W596">
        <f t="shared" si="259"/>
        <v>0</v>
      </c>
      <c r="Y596">
        <f t="shared" si="244"/>
        <v>0</v>
      </c>
      <c r="AB596" s="228">
        <v>2081699</v>
      </c>
      <c r="AC596">
        <f t="shared" si="245"/>
        <v>0</v>
      </c>
      <c r="AD596">
        <f t="shared" si="246"/>
        <v>0</v>
      </c>
      <c r="AE596">
        <f t="shared" si="236"/>
        <v>0</v>
      </c>
      <c r="AG596" s="228">
        <v>2079999</v>
      </c>
      <c r="AH596" s="247" t="s">
        <v>1023</v>
      </c>
      <c r="AI596" s="233">
        <v>267</v>
      </c>
      <c r="AJ596" s="248">
        <f t="shared" si="260"/>
        <v>267</v>
      </c>
      <c r="AK596" s="246">
        <f t="shared" si="261"/>
        <v>0</v>
      </c>
      <c r="AL596" s="240">
        <v>208</v>
      </c>
      <c r="AM596" s="241" t="s">
        <v>1024</v>
      </c>
      <c r="AN596" s="242">
        <v>27165</v>
      </c>
      <c r="AO596" s="242">
        <v>23865</v>
      </c>
      <c r="AP596" s="256">
        <f t="shared" si="248"/>
        <v>-3300</v>
      </c>
      <c r="AQ596" s="257">
        <f t="shared" si="249"/>
        <v>-0.121479845389288</v>
      </c>
      <c r="AR596">
        <f t="shared" si="257"/>
        <v>3</v>
      </c>
    </row>
    <row r="597" customHeight="1" spans="1:44">
      <c r="A597" s="220">
        <v>2080101</v>
      </c>
      <c r="B597" s="220" t="s">
        <v>194</v>
      </c>
      <c r="C597" s="216">
        <f t="shared" si="250"/>
        <v>785</v>
      </c>
      <c r="D597" s="224">
        <v>807</v>
      </c>
      <c r="E597" s="217">
        <v>969</v>
      </c>
      <c r="F597" s="218">
        <v>941</v>
      </c>
      <c r="G597" s="219">
        <f t="shared" si="251"/>
        <v>0.198726114649681</v>
      </c>
      <c r="H597" s="219">
        <f t="shared" si="252"/>
        <v>1.16604708798017</v>
      </c>
      <c r="I597" s="219">
        <f t="shared" si="253"/>
        <v>0.971104231166151</v>
      </c>
      <c r="J597" s="231">
        <f t="shared" si="254"/>
        <v>7</v>
      </c>
      <c r="K597" s="43">
        <f t="shared" ref="K597:K610" si="263">SUM(C597:F597)</f>
        <v>3502</v>
      </c>
      <c r="L597" s="43">
        <f t="shared" si="255"/>
        <v>7</v>
      </c>
      <c r="M597" s="228">
        <v>2080101</v>
      </c>
      <c r="N597" s="228" t="s">
        <v>195</v>
      </c>
      <c r="O597" s="233">
        <v>941</v>
      </c>
      <c r="P597">
        <f t="shared" si="256"/>
        <v>7</v>
      </c>
      <c r="Q597">
        <f t="shared" si="258"/>
        <v>0</v>
      </c>
      <c r="U597">
        <f t="shared" si="241"/>
        <v>0</v>
      </c>
      <c r="V597">
        <f t="shared" si="242"/>
        <v>0</v>
      </c>
      <c r="W597">
        <f t="shared" si="259"/>
        <v>0</v>
      </c>
      <c r="Y597">
        <f t="shared" si="244"/>
        <v>0</v>
      </c>
      <c r="AB597" s="228">
        <v>2081901</v>
      </c>
      <c r="AC597">
        <f t="shared" si="245"/>
        <v>1350</v>
      </c>
      <c r="AD597">
        <f t="shared" si="246"/>
        <v>1350</v>
      </c>
      <c r="AE597">
        <f t="shared" si="236"/>
        <v>0</v>
      </c>
      <c r="AG597" s="260">
        <v>208</v>
      </c>
      <c r="AH597" s="244" t="s">
        <v>1025</v>
      </c>
      <c r="AI597" s="230">
        <f>SUM(AI598,AI612,AI623,AI631,AI633,AI639,AI643,AI654,AI662,AI668,AI675,AI683,AI688,AI693,AI696,AI699,AI702,AI705,AI708)</f>
        <v>31648</v>
      </c>
      <c r="AJ597" s="245">
        <f t="shared" si="260"/>
        <v>31648</v>
      </c>
      <c r="AK597" s="246">
        <f t="shared" si="261"/>
        <v>0</v>
      </c>
      <c r="AL597" s="240">
        <v>20801</v>
      </c>
      <c r="AM597" s="241" t="s">
        <v>1026</v>
      </c>
      <c r="AN597" s="242">
        <v>988</v>
      </c>
      <c r="AO597" s="242">
        <v>1472</v>
      </c>
      <c r="AP597" s="256">
        <f t="shared" si="248"/>
        <v>484</v>
      </c>
      <c r="AQ597" s="257">
        <f t="shared" si="249"/>
        <v>0.489878542510121</v>
      </c>
      <c r="AR597">
        <f t="shared" si="257"/>
        <v>5</v>
      </c>
    </row>
    <row r="598" customHeight="1" spans="1:44">
      <c r="A598" s="220">
        <v>2080102</v>
      </c>
      <c r="B598" s="220" t="s">
        <v>196</v>
      </c>
      <c r="C598" s="216">
        <f t="shared" si="250"/>
        <v>12</v>
      </c>
      <c r="D598" s="224">
        <v>2</v>
      </c>
      <c r="E598" s="217">
        <v>3</v>
      </c>
      <c r="F598" s="218">
        <v>2</v>
      </c>
      <c r="G598" s="219">
        <f t="shared" si="251"/>
        <v>-0.833333333333333</v>
      </c>
      <c r="H598" s="219">
        <f t="shared" si="252"/>
        <v>1</v>
      </c>
      <c r="I598" s="219">
        <f t="shared" si="253"/>
        <v>0.666666666666667</v>
      </c>
      <c r="J598" s="231">
        <f t="shared" si="254"/>
        <v>7</v>
      </c>
      <c r="K598" s="43">
        <f t="shared" si="263"/>
        <v>19</v>
      </c>
      <c r="L598" s="43">
        <f t="shared" si="255"/>
        <v>7</v>
      </c>
      <c r="M598" s="228">
        <v>2080102</v>
      </c>
      <c r="N598" s="228" t="s">
        <v>197</v>
      </c>
      <c r="O598" s="233">
        <v>2</v>
      </c>
      <c r="P598">
        <f t="shared" si="256"/>
        <v>7</v>
      </c>
      <c r="Q598">
        <f t="shared" si="258"/>
        <v>0</v>
      </c>
      <c r="U598">
        <f t="shared" si="241"/>
        <v>0</v>
      </c>
      <c r="V598">
        <f t="shared" si="242"/>
        <v>0</v>
      </c>
      <c r="W598">
        <f t="shared" si="259"/>
        <v>0</v>
      </c>
      <c r="Y598">
        <f t="shared" si="244"/>
        <v>0</v>
      </c>
      <c r="AB598" s="228">
        <v>2081902</v>
      </c>
      <c r="AC598">
        <f t="shared" si="245"/>
        <v>988</v>
      </c>
      <c r="AD598">
        <f t="shared" si="246"/>
        <v>988</v>
      </c>
      <c r="AE598">
        <f t="shared" si="236"/>
        <v>0</v>
      </c>
      <c r="AG598" s="228">
        <v>20801</v>
      </c>
      <c r="AH598" s="238" t="s">
        <v>1027</v>
      </c>
      <c r="AI598" s="232">
        <f>SUM(AI599:AI611)</f>
        <v>958</v>
      </c>
      <c r="AJ598" s="239">
        <f t="shared" si="260"/>
        <v>958</v>
      </c>
      <c r="AK598" s="246">
        <f t="shared" si="261"/>
        <v>0</v>
      </c>
      <c r="AL598" s="240">
        <v>2080101</v>
      </c>
      <c r="AM598" s="241" t="s">
        <v>194</v>
      </c>
      <c r="AN598" s="242">
        <v>807</v>
      </c>
      <c r="AO598" s="242">
        <v>969</v>
      </c>
      <c r="AP598" s="256">
        <f t="shared" si="248"/>
        <v>162</v>
      </c>
      <c r="AQ598" s="257">
        <f t="shared" si="249"/>
        <v>0.200743494423792</v>
      </c>
      <c r="AR598">
        <f t="shared" si="257"/>
        <v>7</v>
      </c>
    </row>
    <row r="599" hidden="1" spans="1:44">
      <c r="A599" s="215">
        <v>2080103</v>
      </c>
      <c r="B599" s="215" t="s">
        <v>198</v>
      </c>
      <c r="C599" s="216">
        <f t="shared" si="250"/>
        <v>0</v>
      </c>
      <c r="D599" s="222">
        <v>0</v>
      </c>
      <c r="E599" s="222">
        <v>0</v>
      </c>
      <c r="F599" s="223">
        <v>0</v>
      </c>
      <c r="G599" s="219">
        <f t="shared" si="251"/>
        <v>0</v>
      </c>
      <c r="H599" s="219">
        <f t="shared" si="252"/>
        <v>0</v>
      </c>
      <c r="I599" s="219">
        <f t="shared" si="253"/>
        <v>0</v>
      </c>
      <c r="J599" s="231">
        <f t="shared" si="254"/>
        <v>7</v>
      </c>
      <c r="K599" s="43">
        <f t="shared" si="263"/>
        <v>0</v>
      </c>
      <c r="L599" s="43">
        <f t="shared" si="255"/>
        <v>7</v>
      </c>
      <c r="M599" s="228">
        <v>2080103</v>
      </c>
      <c r="N599" s="228" t="s">
        <v>199</v>
      </c>
      <c r="O599" s="233">
        <v>0</v>
      </c>
      <c r="P599">
        <f t="shared" si="256"/>
        <v>7</v>
      </c>
      <c r="Q599">
        <f t="shared" si="258"/>
        <v>0</v>
      </c>
      <c r="U599">
        <f t="shared" si="241"/>
        <v>0</v>
      </c>
      <c r="V599">
        <f t="shared" si="242"/>
        <v>0</v>
      </c>
      <c r="W599">
        <f t="shared" si="259"/>
        <v>0</v>
      </c>
      <c r="Y599">
        <f t="shared" si="244"/>
        <v>0</v>
      </c>
      <c r="AB599" s="228">
        <v>2082001</v>
      </c>
      <c r="AC599">
        <f t="shared" si="245"/>
        <v>207</v>
      </c>
      <c r="AD599">
        <f t="shared" si="246"/>
        <v>207</v>
      </c>
      <c r="AE599">
        <f t="shared" si="236"/>
        <v>0</v>
      </c>
      <c r="AG599" s="228">
        <v>2080101</v>
      </c>
      <c r="AH599" s="247" t="s">
        <v>195</v>
      </c>
      <c r="AI599" s="233">
        <v>785</v>
      </c>
      <c r="AJ599" s="248">
        <f t="shared" si="260"/>
        <v>785</v>
      </c>
      <c r="AK599" s="246">
        <f t="shared" si="261"/>
        <v>0</v>
      </c>
      <c r="AL599" s="240">
        <v>2080102</v>
      </c>
      <c r="AM599" s="241" t="s">
        <v>196</v>
      </c>
      <c r="AN599" s="242">
        <v>2</v>
      </c>
      <c r="AO599" s="242">
        <v>3</v>
      </c>
      <c r="AP599" s="256">
        <f t="shared" si="248"/>
        <v>1</v>
      </c>
      <c r="AQ599" s="257">
        <f t="shared" si="249"/>
        <v>0.5</v>
      </c>
      <c r="AR599">
        <f t="shared" si="257"/>
        <v>7</v>
      </c>
    </row>
    <row r="600" hidden="1" spans="1:44">
      <c r="A600" s="215">
        <v>2080104</v>
      </c>
      <c r="B600" s="215" t="s">
        <v>1028</v>
      </c>
      <c r="C600" s="216">
        <f t="shared" si="250"/>
        <v>0</v>
      </c>
      <c r="D600" s="222">
        <v>0</v>
      </c>
      <c r="E600" s="222">
        <v>0</v>
      </c>
      <c r="F600" s="223">
        <v>0</v>
      </c>
      <c r="G600" s="219">
        <f t="shared" si="251"/>
        <v>0</v>
      </c>
      <c r="H600" s="219">
        <f t="shared" si="252"/>
        <v>0</v>
      </c>
      <c r="I600" s="219">
        <f t="shared" si="253"/>
        <v>0</v>
      </c>
      <c r="J600" s="231">
        <f t="shared" si="254"/>
        <v>7</v>
      </c>
      <c r="K600" s="43">
        <f t="shared" si="263"/>
        <v>0</v>
      </c>
      <c r="L600" s="43">
        <f t="shared" si="255"/>
        <v>7</v>
      </c>
      <c r="M600" s="228">
        <v>2080104</v>
      </c>
      <c r="N600" s="228" t="s">
        <v>1029</v>
      </c>
      <c r="O600" s="233">
        <v>0</v>
      </c>
      <c r="P600">
        <f t="shared" si="256"/>
        <v>7</v>
      </c>
      <c r="Q600">
        <f t="shared" si="258"/>
        <v>0</v>
      </c>
      <c r="U600">
        <f t="shared" si="241"/>
        <v>0</v>
      </c>
      <c r="V600">
        <f t="shared" si="242"/>
        <v>0</v>
      </c>
      <c r="W600">
        <f t="shared" si="259"/>
        <v>0</v>
      </c>
      <c r="Y600">
        <f t="shared" si="244"/>
        <v>0</v>
      </c>
      <c r="AB600" s="228">
        <v>2082002</v>
      </c>
      <c r="AC600">
        <f t="shared" si="245"/>
        <v>81</v>
      </c>
      <c r="AD600">
        <f t="shared" si="246"/>
        <v>81</v>
      </c>
      <c r="AE600">
        <f t="shared" si="236"/>
        <v>0</v>
      </c>
      <c r="AG600" s="228">
        <v>2080102</v>
      </c>
      <c r="AH600" s="247" t="s">
        <v>197</v>
      </c>
      <c r="AI600" s="233">
        <v>12</v>
      </c>
      <c r="AJ600" s="248">
        <f t="shared" si="260"/>
        <v>12</v>
      </c>
      <c r="AK600" s="246">
        <f t="shared" si="261"/>
        <v>0</v>
      </c>
      <c r="AL600" s="240">
        <v>2080103</v>
      </c>
      <c r="AM600" s="240" t="s">
        <v>198</v>
      </c>
      <c r="AN600" s="249">
        <v>0</v>
      </c>
      <c r="AO600" s="249">
        <v>0</v>
      </c>
      <c r="AP600" s="256">
        <f t="shared" si="248"/>
        <v>0</v>
      </c>
      <c r="AQ600" s="257">
        <f t="shared" si="249"/>
        <v>0</v>
      </c>
      <c r="AR600">
        <f t="shared" si="257"/>
        <v>7</v>
      </c>
    </row>
    <row r="601" hidden="1" spans="1:44">
      <c r="A601" s="215">
        <v>2080105</v>
      </c>
      <c r="B601" s="215" t="s">
        <v>1030</v>
      </c>
      <c r="C601" s="216">
        <f t="shared" si="250"/>
        <v>0</v>
      </c>
      <c r="D601" s="222">
        <v>0</v>
      </c>
      <c r="E601" s="222">
        <v>0</v>
      </c>
      <c r="F601" s="223">
        <v>0</v>
      </c>
      <c r="G601" s="219">
        <f t="shared" si="251"/>
        <v>0</v>
      </c>
      <c r="H601" s="219">
        <f t="shared" si="252"/>
        <v>0</v>
      </c>
      <c r="I601" s="219">
        <f t="shared" si="253"/>
        <v>0</v>
      </c>
      <c r="J601" s="231">
        <f t="shared" si="254"/>
        <v>7</v>
      </c>
      <c r="K601" s="43">
        <f t="shared" si="263"/>
        <v>0</v>
      </c>
      <c r="L601" s="43">
        <f t="shared" si="255"/>
        <v>7</v>
      </c>
      <c r="M601" s="228">
        <v>2080105</v>
      </c>
      <c r="N601" s="228" t="s">
        <v>1031</v>
      </c>
      <c r="O601" s="233">
        <v>0</v>
      </c>
      <c r="P601">
        <f t="shared" si="256"/>
        <v>7</v>
      </c>
      <c r="Q601">
        <f t="shared" si="258"/>
        <v>0</v>
      </c>
      <c r="U601">
        <f t="shared" si="241"/>
        <v>0</v>
      </c>
      <c r="V601">
        <f t="shared" si="242"/>
        <v>0</v>
      </c>
      <c r="W601">
        <f t="shared" si="259"/>
        <v>0</v>
      </c>
      <c r="Y601">
        <f t="shared" si="244"/>
        <v>0</v>
      </c>
      <c r="AB601" s="228">
        <v>2082101</v>
      </c>
      <c r="AC601">
        <f t="shared" si="245"/>
        <v>22</v>
      </c>
      <c r="AD601">
        <f t="shared" si="246"/>
        <v>22</v>
      </c>
      <c r="AE601">
        <f t="shared" si="236"/>
        <v>0</v>
      </c>
      <c r="AG601" s="228">
        <v>2080103</v>
      </c>
      <c r="AH601" s="247" t="s">
        <v>199</v>
      </c>
      <c r="AI601" s="233">
        <v>0</v>
      </c>
      <c r="AJ601" s="248">
        <f t="shared" si="260"/>
        <v>0</v>
      </c>
      <c r="AK601" s="246">
        <f t="shared" si="261"/>
        <v>0</v>
      </c>
      <c r="AL601" s="240">
        <v>2080104</v>
      </c>
      <c r="AM601" s="240" t="s">
        <v>1028</v>
      </c>
      <c r="AN601" s="249">
        <v>0</v>
      </c>
      <c r="AO601" s="249">
        <v>0</v>
      </c>
      <c r="AP601" s="256">
        <f t="shared" si="248"/>
        <v>0</v>
      </c>
      <c r="AQ601" s="257">
        <f t="shared" si="249"/>
        <v>0</v>
      </c>
      <c r="AR601">
        <f t="shared" si="257"/>
        <v>7</v>
      </c>
    </row>
    <row r="602" hidden="1" spans="1:44">
      <c r="A602" s="220">
        <v>2080106</v>
      </c>
      <c r="B602" s="220" t="s">
        <v>1032</v>
      </c>
      <c r="C602" s="216">
        <f t="shared" si="250"/>
        <v>0</v>
      </c>
      <c r="D602" s="221">
        <v>0</v>
      </c>
      <c r="E602" s="222">
        <v>0</v>
      </c>
      <c r="F602" s="223">
        <v>0</v>
      </c>
      <c r="G602" s="219">
        <f t="shared" si="251"/>
        <v>0</v>
      </c>
      <c r="H602" s="219">
        <f t="shared" si="252"/>
        <v>0</v>
      </c>
      <c r="I602" s="219">
        <f t="shared" si="253"/>
        <v>0</v>
      </c>
      <c r="J602" s="231">
        <f t="shared" si="254"/>
        <v>7</v>
      </c>
      <c r="K602" s="43">
        <f t="shared" si="263"/>
        <v>0</v>
      </c>
      <c r="L602" s="43">
        <f t="shared" si="255"/>
        <v>7</v>
      </c>
      <c r="M602" s="228">
        <v>2080106</v>
      </c>
      <c r="N602" s="228" t="s">
        <v>1033</v>
      </c>
      <c r="O602" s="233">
        <v>0</v>
      </c>
      <c r="P602">
        <f t="shared" si="256"/>
        <v>7</v>
      </c>
      <c r="Q602">
        <f t="shared" si="258"/>
        <v>0</v>
      </c>
      <c r="U602">
        <f t="shared" si="241"/>
        <v>0</v>
      </c>
      <c r="V602">
        <f t="shared" si="242"/>
        <v>0</v>
      </c>
      <c r="W602">
        <f t="shared" si="259"/>
        <v>0</v>
      </c>
      <c r="Y602">
        <f t="shared" si="244"/>
        <v>0</v>
      </c>
      <c r="AB602" s="228">
        <v>2082102</v>
      </c>
      <c r="AC602">
        <f t="shared" si="245"/>
        <v>134</v>
      </c>
      <c r="AD602">
        <f t="shared" si="246"/>
        <v>134</v>
      </c>
      <c r="AE602">
        <f t="shared" si="236"/>
        <v>0</v>
      </c>
      <c r="AG602" s="228">
        <v>2080104</v>
      </c>
      <c r="AH602" s="247" t="s">
        <v>1029</v>
      </c>
      <c r="AI602" s="233">
        <v>0</v>
      </c>
      <c r="AJ602" s="248">
        <f t="shared" si="260"/>
        <v>0</v>
      </c>
      <c r="AK602" s="246">
        <f t="shared" si="261"/>
        <v>0</v>
      </c>
      <c r="AL602" s="240">
        <v>2080105</v>
      </c>
      <c r="AM602" s="240" t="s">
        <v>1030</v>
      </c>
      <c r="AN602" s="249">
        <v>0</v>
      </c>
      <c r="AO602" s="249">
        <v>0</v>
      </c>
      <c r="AP602" s="256">
        <f t="shared" si="248"/>
        <v>0</v>
      </c>
      <c r="AQ602" s="257">
        <f t="shared" si="249"/>
        <v>0</v>
      </c>
      <c r="AR602">
        <f t="shared" si="257"/>
        <v>7</v>
      </c>
    </row>
    <row r="603" customHeight="1" spans="1:44">
      <c r="A603" s="220">
        <v>2080107</v>
      </c>
      <c r="B603" s="220" t="s">
        <v>1034</v>
      </c>
      <c r="C603" s="216">
        <f t="shared" si="250"/>
        <v>1</v>
      </c>
      <c r="D603" s="224">
        <v>0</v>
      </c>
      <c r="E603" s="217">
        <v>1</v>
      </c>
      <c r="F603" s="218">
        <v>1</v>
      </c>
      <c r="G603" s="219">
        <f t="shared" si="251"/>
        <v>0</v>
      </c>
      <c r="H603" s="219"/>
      <c r="I603" s="219">
        <f t="shared" si="253"/>
        <v>1</v>
      </c>
      <c r="J603" s="231">
        <f t="shared" si="254"/>
        <v>7</v>
      </c>
      <c r="K603" s="43">
        <f t="shared" si="263"/>
        <v>3</v>
      </c>
      <c r="L603" s="43">
        <f t="shared" si="255"/>
        <v>7</v>
      </c>
      <c r="M603" s="228">
        <v>2080107</v>
      </c>
      <c r="N603" s="228" t="s">
        <v>1035</v>
      </c>
      <c r="O603" s="233">
        <v>1</v>
      </c>
      <c r="P603">
        <f t="shared" si="256"/>
        <v>7</v>
      </c>
      <c r="Q603">
        <f t="shared" si="258"/>
        <v>0</v>
      </c>
      <c r="U603">
        <f t="shared" si="241"/>
        <v>0</v>
      </c>
      <c r="V603">
        <f t="shared" si="242"/>
        <v>0</v>
      </c>
      <c r="W603">
        <f t="shared" si="259"/>
        <v>0</v>
      </c>
      <c r="Y603">
        <f t="shared" si="244"/>
        <v>0</v>
      </c>
      <c r="AB603" s="228">
        <v>2082401</v>
      </c>
      <c r="AC603">
        <f t="shared" si="245"/>
        <v>0</v>
      </c>
      <c r="AD603">
        <f t="shared" si="246"/>
        <v>0</v>
      </c>
      <c r="AE603">
        <f t="shared" si="236"/>
        <v>0</v>
      </c>
      <c r="AG603" s="228">
        <v>2080105</v>
      </c>
      <c r="AH603" s="247" t="s">
        <v>1031</v>
      </c>
      <c r="AI603" s="233">
        <v>0</v>
      </c>
      <c r="AJ603" s="248">
        <f t="shared" si="260"/>
        <v>0</v>
      </c>
      <c r="AK603" s="246">
        <f t="shared" si="261"/>
        <v>0</v>
      </c>
      <c r="AL603" s="240">
        <v>2080106</v>
      </c>
      <c r="AM603" s="240" t="s">
        <v>1032</v>
      </c>
      <c r="AN603" s="249">
        <v>0</v>
      </c>
      <c r="AO603" s="249">
        <v>0</v>
      </c>
      <c r="AP603" s="256">
        <f t="shared" si="248"/>
        <v>0</v>
      </c>
      <c r="AQ603" s="257">
        <f t="shared" si="249"/>
        <v>0</v>
      </c>
      <c r="AR603">
        <f t="shared" si="257"/>
        <v>7</v>
      </c>
    </row>
    <row r="604" customHeight="1" spans="1:44">
      <c r="A604" s="220">
        <v>2080108</v>
      </c>
      <c r="B604" s="220" t="s">
        <v>280</v>
      </c>
      <c r="C604" s="216">
        <f t="shared" si="250"/>
        <v>100</v>
      </c>
      <c r="D604" s="224">
        <v>0</v>
      </c>
      <c r="E604" s="217">
        <v>0</v>
      </c>
      <c r="F604" s="218">
        <v>0</v>
      </c>
      <c r="G604" s="219">
        <f t="shared" si="251"/>
        <v>0</v>
      </c>
      <c r="H604" s="219">
        <f t="shared" si="252"/>
        <v>0</v>
      </c>
      <c r="I604" s="219">
        <f t="shared" si="253"/>
        <v>0</v>
      </c>
      <c r="J604" s="231">
        <f t="shared" si="254"/>
        <v>7</v>
      </c>
      <c r="K604" s="43">
        <f t="shared" si="263"/>
        <v>100</v>
      </c>
      <c r="L604" s="43">
        <f t="shared" si="255"/>
        <v>7</v>
      </c>
      <c r="M604" s="228">
        <v>2080108</v>
      </c>
      <c r="N604" s="228" t="s">
        <v>281</v>
      </c>
      <c r="O604" s="233">
        <v>0</v>
      </c>
      <c r="P604">
        <f t="shared" si="256"/>
        <v>7</v>
      </c>
      <c r="Q604">
        <f t="shared" si="258"/>
        <v>0</v>
      </c>
      <c r="U604">
        <f t="shared" si="241"/>
        <v>0</v>
      </c>
      <c r="V604">
        <f t="shared" si="242"/>
        <v>0</v>
      </c>
      <c r="W604">
        <f t="shared" si="259"/>
        <v>0</v>
      </c>
      <c r="Y604">
        <f t="shared" si="244"/>
        <v>0</v>
      </c>
      <c r="AB604" s="228">
        <v>2082402</v>
      </c>
      <c r="AC604">
        <f t="shared" si="245"/>
        <v>0</v>
      </c>
      <c r="AD604">
        <f t="shared" si="246"/>
        <v>0</v>
      </c>
      <c r="AE604">
        <f t="shared" si="236"/>
        <v>0</v>
      </c>
      <c r="AG604" s="228">
        <v>2080106</v>
      </c>
      <c r="AH604" s="247" t="s">
        <v>1033</v>
      </c>
      <c r="AI604" s="233">
        <v>0</v>
      </c>
      <c r="AJ604" s="248">
        <f t="shared" si="260"/>
        <v>0</v>
      </c>
      <c r="AK604" s="246">
        <f t="shared" si="261"/>
        <v>0</v>
      </c>
      <c r="AL604" s="240">
        <v>2080107</v>
      </c>
      <c r="AM604" s="241" t="s">
        <v>1034</v>
      </c>
      <c r="AN604" s="242">
        <v>0</v>
      </c>
      <c r="AO604" s="242">
        <v>1</v>
      </c>
      <c r="AP604" s="256">
        <f t="shared" si="248"/>
        <v>1</v>
      </c>
      <c r="AQ604" s="257">
        <f t="shared" si="249"/>
        <v>0</v>
      </c>
      <c r="AR604">
        <f t="shared" si="257"/>
        <v>7</v>
      </c>
    </row>
    <row r="605" customHeight="1" spans="1:44">
      <c r="A605" s="215">
        <v>2080109</v>
      </c>
      <c r="B605" s="215" t="s">
        <v>1036</v>
      </c>
      <c r="C605" s="216">
        <f t="shared" si="250"/>
        <v>60</v>
      </c>
      <c r="D605" s="217">
        <v>12</v>
      </c>
      <c r="E605" s="217">
        <v>25</v>
      </c>
      <c r="F605" s="218">
        <v>25</v>
      </c>
      <c r="G605" s="219">
        <f t="shared" si="251"/>
        <v>-0.583333333333333</v>
      </c>
      <c r="H605" s="219">
        <f t="shared" si="252"/>
        <v>2.08333333333333</v>
      </c>
      <c r="I605" s="219">
        <f t="shared" si="253"/>
        <v>1</v>
      </c>
      <c r="J605" s="231">
        <f t="shared" si="254"/>
        <v>7</v>
      </c>
      <c r="K605" s="43">
        <f t="shared" si="263"/>
        <v>122</v>
      </c>
      <c r="L605" s="43">
        <f t="shared" si="255"/>
        <v>7</v>
      </c>
      <c r="M605" s="228">
        <v>2080109</v>
      </c>
      <c r="N605" s="228" t="s">
        <v>1037</v>
      </c>
      <c r="O605" s="233">
        <v>25</v>
      </c>
      <c r="P605">
        <f t="shared" si="256"/>
        <v>7</v>
      </c>
      <c r="Q605">
        <f t="shared" si="258"/>
        <v>0</v>
      </c>
      <c r="U605">
        <f t="shared" si="241"/>
        <v>0</v>
      </c>
      <c r="V605">
        <f t="shared" si="242"/>
        <v>0</v>
      </c>
      <c r="W605">
        <f t="shared" si="259"/>
        <v>0</v>
      </c>
      <c r="Y605">
        <f t="shared" si="244"/>
        <v>0</v>
      </c>
      <c r="AB605" s="228">
        <v>2082501</v>
      </c>
      <c r="AC605">
        <f t="shared" si="245"/>
        <v>8</v>
      </c>
      <c r="AD605">
        <f t="shared" si="246"/>
        <v>8</v>
      </c>
      <c r="AE605">
        <f t="shared" si="236"/>
        <v>0</v>
      </c>
      <c r="AG605" s="228">
        <v>2080107</v>
      </c>
      <c r="AH605" s="247" t="s">
        <v>1035</v>
      </c>
      <c r="AI605" s="233">
        <v>1</v>
      </c>
      <c r="AJ605" s="248">
        <f t="shared" si="260"/>
        <v>1</v>
      </c>
      <c r="AK605" s="246">
        <f t="shared" si="261"/>
        <v>0</v>
      </c>
      <c r="AL605" s="240">
        <v>2080108</v>
      </c>
      <c r="AM605" s="240" t="s">
        <v>280</v>
      </c>
      <c r="AN605" s="249">
        <v>0</v>
      </c>
      <c r="AO605" s="249">
        <v>0</v>
      </c>
      <c r="AP605" s="256">
        <f t="shared" si="248"/>
        <v>0</v>
      </c>
      <c r="AQ605" s="257">
        <f t="shared" si="249"/>
        <v>0</v>
      </c>
      <c r="AR605">
        <f t="shared" si="257"/>
        <v>7</v>
      </c>
    </row>
    <row r="606" hidden="1" spans="1:44">
      <c r="A606" s="215">
        <v>2080110</v>
      </c>
      <c r="B606" s="215" t="s">
        <v>1038</v>
      </c>
      <c r="C606" s="216">
        <f t="shared" si="250"/>
        <v>0</v>
      </c>
      <c r="D606" s="222">
        <v>0</v>
      </c>
      <c r="E606" s="222">
        <v>0</v>
      </c>
      <c r="F606" s="223">
        <v>0</v>
      </c>
      <c r="G606" s="219">
        <f t="shared" si="251"/>
        <v>0</v>
      </c>
      <c r="H606" s="219">
        <f t="shared" si="252"/>
        <v>0</v>
      </c>
      <c r="I606" s="219">
        <f t="shared" si="253"/>
        <v>0</v>
      </c>
      <c r="J606" s="231">
        <f t="shared" si="254"/>
        <v>7</v>
      </c>
      <c r="K606" s="43">
        <f t="shared" si="263"/>
        <v>0</v>
      </c>
      <c r="L606" s="43">
        <f t="shared" si="255"/>
        <v>7</v>
      </c>
      <c r="M606" s="228">
        <v>2080110</v>
      </c>
      <c r="N606" s="228" t="s">
        <v>1039</v>
      </c>
      <c r="O606" s="233">
        <v>0</v>
      </c>
      <c r="P606">
        <f t="shared" si="256"/>
        <v>7</v>
      </c>
      <c r="Q606">
        <f t="shared" si="258"/>
        <v>0</v>
      </c>
      <c r="U606">
        <f t="shared" si="241"/>
        <v>0</v>
      </c>
      <c r="V606">
        <f t="shared" si="242"/>
        <v>0</v>
      </c>
      <c r="W606">
        <f t="shared" si="259"/>
        <v>0</v>
      </c>
      <c r="Y606">
        <f t="shared" si="244"/>
        <v>0</v>
      </c>
      <c r="AB606" s="228">
        <v>2082502</v>
      </c>
      <c r="AC606">
        <f t="shared" si="245"/>
        <v>0</v>
      </c>
      <c r="AD606">
        <f t="shared" si="246"/>
        <v>0</v>
      </c>
      <c r="AE606">
        <f t="shared" si="236"/>
        <v>0</v>
      </c>
      <c r="AG606" s="228">
        <v>2080108</v>
      </c>
      <c r="AH606" s="247" t="s">
        <v>281</v>
      </c>
      <c r="AI606" s="233">
        <v>100</v>
      </c>
      <c r="AJ606" s="248">
        <f t="shared" si="260"/>
        <v>100</v>
      </c>
      <c r="AK606" s="246">
        <f t="shared" si="261"/>
        <v>0</v>
      </c>
      <c r="AL606" s="240">
        <v>2080109</v>
      </c>
      <c r="AM606" s="241" t="s">
        <v>1036</v>
      </c>
      <c r="AN606" s="242">
        <v>12</v>
      </c>
      <c r="AO606" s="242">
        <v>25</v>
      </c>
      <c r="AP606" s="256">
        <f t="shared" si="248"/>
        <v>13</v>
      </c>
      <c r="AQ606" s="257">
        <f t="shared" si="249"/>
        <v>1.08333333333333</v>
      </c>
      <c r="AR606">
        <f t="shared" si="257"/>
        <v>7</v>
      </c>
    </row>
    <row r="607" hidden="1" spans="1:44">
      <c r="A607" s="215">
        <v>2080111</v>
      </c>
      <c r="B607" s="215" t="s">
        <v>1040</v>
      </c>
      <c r="C607" s="216">
        <f t="shared" si="250"/>
        <v>0</v>
      </c>
      <c r="D607" s="222">
        <v>0</v>
      </c>
      <c r="E607" s="222">
        <v>0</v>
      </c>
      <c r="F607" s="223">
        <v>0</v>
      </c>
      <c r="G607" s="219">
        <f t="shared" si="251"/>
        <v>0</v>
      </c>
      <c r="H607" s="219">
        <f t="shared" si="252"/>
        <v>0</v>
      </c>
      <c r="I607" s="219">
        <f t="shared" si="253"/>
        <v>0</v>
      </c>
      <c r="J607" s="231">
        <f t="shared" si="254"/>
        <v>7</v>
      </c>
      <c r="K607" s="43">
        <f t="shared" si="263"/>
        <v>0</v>
      </c>
      <c r="L607" s="43">
        <f t="shared" si="255"/>
        <v>7</v>
      </c>
      <c r="M607" s="228">
        <v>2080111</v>
      </c>
      <c r="N607" s="228" t="s">
        <v>1041</v>
      </c>
      <c r="O607" s="233">
        <v>0</v>
      </c>
      <c r="P607">
        <f t="shared" si="256"/>
        <v>7</v>
      </c>
      <c r="Q607">
        <f t="shared" si="258"/>
        <v>0</v>
      </c>
      <c r="U607">
        <f t="shared" si="241"/>
        <v>0</v>
      </c>
      <c r="V607">
        <f t="shared" si="242"/>
        <v>0</v>
      </c>
      <c r="W607">
        <f t="shared" si="259"/>
        <v>0</v>
      </c>
      <c r="Y607">
        <f t="shared" si="244"/>
        <v>0</v>
      </c>
      <c r="AB607" s="228">
        <v>2089901</v>
      </c>
      <c r="AC607">
        <f t="shared" si="245"/>
        <v>32</v>
      </c>
      <c r="AD607">
        <f t="shared" si="246"/>
        <v>32</v>
      </c>
      <c r="AE607">
        <f t="shared" si="236"/>
        <v>0</v>
      </c>
      <c r="AG607" s="228">
        <v>2080109</v>
      </c>
      <c r="AH607" s="247" t="s">
        <v>1037</v>
      </c>
      <c r="AI607" s="233">
        <v>60</v>
      </c>
      <c r="AJ607" s="248">
        <f t="shared" si="260"/>
        <v>60</v>
      </c>
      <c r="AK607" s="246">
        <f t="shared" si="261"/>
        <v>0</v>
      </c>
      <c r="AL607" s="240">
        <v>2080110</v>
      </c>
      <c r="AM607" s="240" t="s">
        <v>1038</v>
      </c>
      <c r="AN607" s="249">
        <v>0</v>
      </c>
      <c r="AO607" s="249">
        <v>0</v>
      </c>
      <c r="AP607" s="256">
        <f t="shared" si="248"/>
        <v>0</v>
      </c>
      <c r="AQ607" s="257">
        <f t="shared" si="249"/>
        <v>0</v>
      </c>
      <c r="AR607">
        <f t="shared" si="257"/>
        <v>7</v>
      </c>
    </row>
    <row r="608" hidden="1" spans="1:44">
      <c r="A608" s="220">
        <v>2080112</v>
      </c>
      <c r="B608" s="220" t="s">
        <v>1042</v>
      </c>
      <c r="C608" s="216">
        <f t="shared" si="250"/>
        <v>0</v>
      </c>
      <c r="D608" s="221">
        <v>0</v>
      </c>
      <c r="E608" s="222">
        <v>0</v>
      </c>
      <c r="F608" s="223">
        <v>0</v>
      </c>
      <c r="G608" s="219">
        <f t="shared" si="251"/>
        <v>0</v>
      </c>
      <c r="H608" s="219">
        <f t="shared" si="252"/>
        <v>0</v>
      </c>
      <c r="I608" s="219">
        <f t="shared" si="253"/>
        <v>0</v>
      </c>
      <c r="J608" s="231">
        <f t="shared" si="254"/>
        <v>7</v>
      </c>
      <c r="K608" s="43">
        <f t="shared" si="263"/>
        <v>0</v>
      </c>
      <c r="L608" s="43">
        <f t="shared" si="255"/>
        <v>7</v>
      </c>
      <c r="M608" s="228">
        <v>2080112</v>
      </c>
      <c r="N608" s="228" t="s">
        <v>1043</v>
      </c>
      <c r="O608" s="233">
        <v>0</v>
      </c>
      <c r="P608">
        <f t="shared" si="256"/>
        <v>7</v>
      </c>
      <c r="Q608">
        <f t="shared" si="258"/>
        <v>0</v>
      </c>
      <c r="U608">
        <f t="shared" si="241"/>
        <v>0</v>
      </c>
      <c r="V608">
        <f t="shared" si="242"/>
        <v>0</v>
      </c>
      <c r="W608">
        <f t="shared" si="259"/>
        <v>0</v>
      </c>
      <c r="Y608">
        <f t="shared" si="244"/>
        <v>0</v>
      </c>
      <c r="AB608" s="228">
        <v>2100101</v>
      </c>
      <c r="AC608">
        <f t="shared" si="245"/>
        <v>635</v>
      </c>
      <c r="AD608">
        <f t="shared" si="246"/>
        <v>635</v>
      </c>
      <c r="AE608">
        <f t="shared" si="236"/>
        <v>0</v>
      </c>
      <c r="AG608" s="228">
        <v>2080110</v>
      </c>
      <c r="AH608" s="247" t="s">
        <v>1039</v>
      </c>
      <c r="AI608" s="233">
        <v>0</v>
      </c>
      <c r="AJ608" s="248">
        <f t="shared" si="260"/>
        <v>0</v>
      </c>
      <c r="AK608" s="246">
        <f t="shared" si="261"/>
        <v>0</v>
      </c>
      <c r="AL608" s="240">
        <v>2080111</v>
      </c>
      <c r="AM608" s="240" t="s">
        <v>1040</v>
      </c>
      <c r="AN608" s="249">
        <v>0</v>
      </c>
      <c r="AO608" s="249">
        <v>0</v>
      </c>
      <c r="AP608" s="256">
        <f t="shared" si="248"/>
        <v>0</v>
      </c>
      <c r="AQ608" s="257">
        <f t="shared" si="249"/>
        <v>0</v>
      </c>
      <c r="AR608">
        <f t="shared" si="257"/>
        <v>7</v>
      </c>
    </row>
    <row r="609" customHeight="1" spans="1:44">
      <c r="A609" s="220">
        <v>2080199</v>
      </c>
      <c r="B609" s="220" t="s">
        <v>1044</v>
      </c>
      <c r="C609" s="216">
        <f t="shared" si="250"/>
        <v>0</v>
      </c>
      <c r="D609" s="224">
        <v>167</v>
      </c>
      <c r="E609" s="217">
        <v>474</v>
      </c>
      <c r="F609" s="218">
        <v>507</v>
      </c>
      <c r="G609" s="219"/>
      <c r="H609" s="219">
        <f t="shared" si="252"/>
        <v>3.03592814371257</v>
      </c>
      <c r="I609" s="219">
        <f t="shared" si="253"/>
        <v>1.06962025316456</v>
      </c>
      <c r="J609" s="231">
        <f t="shared" si="254"/>
        <v>7</v>
      </c>
      <c r="K609" s="43">
        <f t="shared" si="263"/>
        <v>1148</v>
      </c>
      <c r="L609" s="43">
        <f t="shared" si="255"/>
        <v>7</v>
      </c>
      <c r="M609" s="228">
        <v>2080199</v>
      </c>
      <c r="N609" s="228" t="s">
        <v>1045</v>
      </c>
      <c r="O609" s="233">
        <v>507</v>
      </c>
      <c r="P609">
        <f t="shared" si="256"/>
        <v>7</v>
      </c>
      <c r="Q609">
        <f t="shared" si="258"/>
        <v>0</v>
      </c>
      <c r="U609">
        <f t="shared" si="241"/>
        <v>0</v>
      </c>
      <c r="V609">
        <f t="shared" si="242"/>
        <v>0</v>
      </c>
      <c r="W609">
        <f t="shared" si="259"/>
        <v>0</v>
      </c>
      <c r="Y609">
        <f t="shared" si="244"/>
        <v>0</v>
      </c>
      <c r="AB609" s="228">
        <v>2100102</v>
      </c>
      <c r="AC609">
        <f t="shared" si="245"/>
        <v>394</v>
      </c>
      <c r="AD609">
        <f t="shared" si="246"/>
        <v>394</v>
      </c>
      <c r="AE609">
        <f t="shared" si="236"/>
        <v>0</v>
      </c>
      <c r="AG609" s="228">
        <v>2080111</v>
      </c>
      <c r="AH609" s="247" t="s">
        <v>1041</v>
      </c>
      <c r="AI609" s="233">
        <v>0</v>
      </c>
      <c r="AJ609" s="248">
        <f t="shared" si="260"/>
        <v>0</v>
      </c>
      <c r="AK609" s="246">
        <f t="shared" si="261"/>
        <v>0</v>
      </c>
      <c r="AL609" s="240">
        <v>2080112</v>
      </c>
      <c r="AM609" s="240" t="s">
        <v>1042</v>
      </c>
      <c r="AN609" s="249">
        <v>0</v>
      </c>
      <c r="AO609" s="249">
        <v>0</v>
      </c>
      <c r="AP609" s="256">
        <f t="shared" si="248"/>
        <v>0</v>
      </c>
      <c r="AQ609" s="257">
        <f t="shared" si="249"/>
        <v>0</v>
      </c>
      <c r="AR609">
        <f t="shared" si="257"/>
        <v>7</v>
      </c>
    </row>
    <row r="610" hidden="1" customHeight="1" spans="1:44">
      <c r="A610" s="220">
        <v>20802</v>
      </c>
      <c r="B610" s="220" t="s">
        <v>1046</v>
      </c>
      <c r="C610" s="216">
        <f t="shared" si="250"/>
        <v>744</v>
      </c>
      <c r="D610" s="224">
        <v>805</v>
      </c>
      <c r="E610" s="217">
        <v>1313</v>
      </c>
      <c r="F610" s="218">
        <v>1272</v>
      </c>
      <c r="G610" s="219">
        <f t="shared" si="251"/>
        <v>0.709677419354839</v>
      </c>
      <c r="H610" s="219">
        <f t="shared" si="252"/>
        <v>1.58012422360248</v>
      </c>
      <c r="I610" s="219">
        <f t="shared" si="253"/>
        <v>0.968773800456969</v>
      </c>
      <c r="J610" s="231">
        <f t="shared" si="254"/>
        <v>5</v>
      </c>
      <c r="K610" s="43">
        <f t="shared" si="263"/>
        <v>4134</v>
      </c>
      <c r="L610" s="43">
        <f t="shared" si="255"/>
        <v>5</v>
      </c>
      <c r="M610" s="228">
        <v>20802</v>
      </c>
      <c r="N610" s="229" t="s">
        <v>1047</v>
      </c>
      <c r="O610" s="232">
        <f>SUM(O611:O620)</f>
        <v>1272</v>
      </c>
      <c r="P610">
        <f t="shared" si="256"/>
        <v>5</v>
      </c>
      <c r="Q610">
        <f t="shared" si="258"/>
        <v>208</v>
      </c>
      <c r="U610">
        <f t="shared" si="241"/>
        <v>0</v>
      </c>
      <c r="V610">
        <f t="shared" si="242"/>
        <v>0</v>
      </c>
      <c r="W610">
        <f t="shared" si="259"/>
        <v>0</v>
      </c>
      <c r="Y610">
        <f t="shared" si="244"/>
        <v>0</v>
      </c>
      <c r="AB610" s="228">
        <v>2100103</v>
      </c>
      <c r="AC610">
        <f t="shared" si="245"/>
        <v>0</v>
      </c>
      <c r="AD610">
        <f t="shared" si="246"/>
        <v>0</v>
      </c>
      <c r="AE610">
        <f t="shared" si="236"/>
        <v>0</v>
      </c>
      <c r="AG610" s="228">
        <v>2080112</v>
      </c>
      <c r="AH610" s="247" t="s">
        <v>1043</v>
      </c>
      <c r="AI610" s="233">
        <v>0</v>
      </c>
      <c r="AJ610" s="248">
        <f t="shared" si="260"/>
        <v>0</v>
      </c>
      <c r="AK610" s="246">
        <f t="shared" si="261"/>
        <v>0</v>
      </c>
      <c r="AL610" s="240">
        <v>2080199</v>
      </c>
      <c r="AM610" s="241" t="s">
        <v>1044</v>
      </c>
      <c r="AN610" s="242">
        <v>167</v>
      </c>
      <c r="AO610" s="242">
        <v>474</v>
      </c>
      <c r="AP610" s="256">
        <f t="shared" si="248"/>
        <v>307</v>
      </c>
      <c r="AQ610" s="257">
        <f t="shared" si="249"/>
        <v>1.83832335329341</v>
      </c>
      <c r="AR610">
        <f t="shared" si="257"/>
        <v>7</v>
      </c>
    </row>
    <row r="611" customHeight="1" spans="1:44">
      <c r="A611" s="215">
        <v>2080201</v>
      </c>
      <c r="B611" s="215" t="s">
        <v>194</v>
      </c>
      <c r="C611" s="216">
        <f t="shared" si="250"/>
        <v>320</v>
      </c>
      <c r="D611" s="217">
        <v>318</v>
      </c>
      <c r="E611" s="217">
        <v>373</v>
      </c>
      <c r="F611" s="218">
        <v>367</v>
      </c>
      <c r="G611" s="219">
        <f t="shared" si="251"/>
        <v>0.146875</v>
      </c>
      <c r="H611" s="219">
        <f t="shared" si="252"/>
        <v>1.15408805031447</v>
      </c>
      <c r="I611" s="219">
        <f t="shared" si="253"/>
        <v>0.983914209115281</v>
      </c>
      <c r="J611" s="231">
        <f t="shared" si="254"/>
        <v>7</v>
      </c>
      <c r="K611" s="43">
        <f t="shared" ref="K611:K624" si="264">SUM(C611:F611)</f>
        <v>1378</v>
      </c>
      <c r="L611" s="43">
        <f t="shared" si="255"/>
        <v>7</v>
      </c>
      <c r="M611" s="228">
        <v>2080201</v>
      </c>
      <c r="N611" s="228" t="s">
        <v>195</v>
      </c>
      <c r="O611" s="233">
        <v>367</v>
      </c>
      <c r="P611">
        <f t="shared" si="256"/>
        <v>7</v>
      </c>
      <c r="Q611">
        <f t="shared" si="258"/>
        <v>0</v>
      </c>
      <c r="U611">
        <f t="shared" si="241"/>
        <v>0</v>
      </c>
      <c r="V611">
        <f t="shared" si="242"/>
        <v>0</v>
      </c>
      <c r="W611">
        <f t="shared" si="259"/>
        <v>0</v>
      </c>
      <c r="Y611">
        <f t="shared" si="244"/>
        <v>0</v>
      </c>
      <c r="AB611" s="228">
        <v>2100199</v>
      </c>
      <c r="AC611">
        <f t="shared" si="245"/>
        <v>77</v>
      </c>
      <c r="AD611">
        <f t="shared" si="246"/>
        <v>77</v>
      </c>
      <c r="AE611">
        <f t="shared" si="236"/>
        <v>0</v>
      </c>
      <c r="AG611" s="228">
        <v>2080199</v>
      </c>
      <c r="AH611" s="247" t="s">
        <v>1045</v>
      </c>
      <c r="AI611" s="233">
        <v>0</v>
      </c>
      <c r="AJ611" s="248">
        <f t="shared" si="260"/>
        <v>0</v>
      </c>
      <c r="AK611" s="246">
        <f t="shared" si="261"/>
        <v>0</v>
      </c>
      <c r="AL611" s="240">
        <v>20802</v>
      </c>
      <c r="AM611" s="241" t="s">
        <v>1046</v>
      </c>
      <c r="AN611" s="242">
        <v>805</v>
      </c>
      <c r="AO611" s="242">
        <v>1313</v>
      </c>
      <c r="AP611" s="256">
        <f t="shared" si="248"/>
        <v>508</v>
      </c>
      <c r="AQ611" s="257">
        <f t="shared" si="249"/>
        <v>0.631055900621118</v>
      </c>
      <c r="AR611">
        <f t="shared" si="257"/>
        <v>5</v>
      </c>
    </row>
    <row r="612" customHeight="1" spans="1:44">
      <c r="A612" s="220">
        <v>2080202</v>
      </c>
      <c r="B612" s="220" t="s">
        <v>196</v>
      </c>
      <c r="C612" s="216">
        <f t="shared" si="250"/>
        <v>0</v>
      </c>
      <c r="D612" s="224">
        <v>0</v>
      </c>
      <c r="E612" s="217">
        <v>266</v>
      </c>
      <c r="F612" s="218">
        <v>266</v>
      </c>
      <c r="G612" s="219"/>
      <c r="H612" s="219"/>
      <c r="I612" s="219">
        <f t="shared" si="253"/>
        <v>1</v>
      </c>
      <c r="J612" s="231">
        <f t="shared" si="254"/>
        <v>7</v>
      </c>
      <c r="K612" s="43">
        <f t="shared" si="264"/>
        <v>532</v>
      </c>
      <c r="L612" s="43">
        <f t="shared" si="255"/>
        <v>7</v>
      </c>
      <c r="M612" s="228">
        <v>2080202</v>
      </c>
      <c r="N612" s="228" t="s">
        <v>197</v>
      </c>
      <c r="O612" s="233">
        <v>266</v>
      </c>
      <c r="P612">
        <f t="shared" si="256"/>
        <v>7</v>
      </c>
      <c r="Q612">
        <f t="shared" si="258"/>
        <v>0</v>
      </c>
      <c r="U612">
        <f t="shared" si="241"/>
        <v>0</v>
      </c>
      <c r="V612">
        <f t="shared" si="242"/>
        <v>0</v>
      </c>
      <c r="W612">
        <f t="shared" si="259"/>
        <v>0</v>
      </c>
      <c r="Y612">
        <f t="shared" si="244"/>
        <v>0</v>
      </c>
      <c r="AB612" s="228">
        <v>2100201</v>
      </c>
      <c r="AC612">
        <f t="shared" si="245"/>
        <v>2703</v>
      </c>
      <c r="AD612">
        <f t="shared" si="246"/>
        <v>2703</v>
      </c>
      <c r="AE612">
        <f t="shared" si="236"/>
        <v>0</v>
      </c>
      <c r="AG612" s="228">
        <v>20802</v>
      </c>
      <c r="AH612" s="238" t="s">
        <v>1047</v>
      </c>
      <c r="AI612" s="232">
        <f>SUM(AI613:AI622)</f>
        <v>744</v>
      </c>
      <c r="AJ612" s="239">
        <f t="shared" si="260"/>
        <v>744</v>
      </c>
      <c r="AK612" s="246">
        <f t="shared" si="261"/>
        <v>0</v>
      </c>
      <c r="AL612" s="240">
        <v>2080201</v>
      </c>
      <c r="AM612" s="241" t="s">
        <v>194</v>
      </c>
      <c r="AN612" s="242">
        <v>318</v>
      </c>
      <c r="AO612" s="242">
        <v>373</v>
      </c>
      <c r="AP612" s="256">
        <f t="shared" si="248"/>
        <v>55</v>
      </c>
      <c r="AQ612" s="257">
        <f t="shared" si="249"/>
        <v>0.172955974842767</v>
      </c>
      <c r="AR612">
        <f t="shared" si="257"/>
        <v>7</v>
      </c>
    </row>
    <row r="613" hidden="1" spans="1:44">
      <c r="A613" s="215">
        <v>2080203</v>
      </c>
      <c r="B613" s="215" t="s">
        <v>198</v>
      </c>
      <c r="C613" s="216">
        <f t="shared" si="250"/>
        <v>0</v>
      </c>
      <c r="D613" s="222">
        <v>0</v>
      </c>
      <c r="E613" s="222">
        <v>0</v>
      </c>
      <c r="F613" s="223">
        <v>0</v>
      </c>
      <c r="G613" s="219">
        <f t="shared" si="251"/>
        <v>0</v>
      </c>
      <c r="H613" s="219">
        <f t="shared" si="252"/>
        <v>0</v>
      </c>
      <c r="I613" s="219">
        <f t="shared" si="253"/>
        <v>0</v>
      </c>
      <c r="J613" s="231">
        <f t="shared" si="254"/>
        <v>7</v>
      </c>
      <c r="K613" s="43">
        <f t="shared" si="264"/>
        <v>0</v>
      </c>
      <c r="L613" s="43">
        <f t="shared" si="255"/>
        <v>7</v>
      </c>
      <c r="M613" s="228">
        <v>2080203</v>
      </c>
      <c r="N613" s="228" t="s">
        <v>199</v>
      </c>
      <c r="O613" s="233">
        <v>0</v>
      </c>
      <c r="P613">
        <f t="shared" si="256"/>
        <v>7</v>
      </c>
      <c r="Q613">
        <f t="shared" si="258"/>
        <v>0</v>
      </c>
      <c r="U613">
        <f t="shared" si="241"/>
        <v>0</v>
      </c>
      <c r="V613">
        <f t="shared" si="242"/>
        <v>0</v>
      </c>
      <c r="W613">
        <f t="shared" si="259"/>
        <v>0</v>
      </c>
      <c r="Y613">
        <f t="shared" si="244"/>
        <v>0</v>
      </c>
      <c r="AB613" s="228">
        <v>2100202</v>
      </c>
      <c r="AC613">
        <f t="shared" si="245"/>
        <v>1824</v>
      </c>
      <c r="AD613">
        <f t="shared" si="246"/>
        <v>1824</v>
      </c>
      <c r="AE613">
        <f t="shared" si="236"/>
        <v>0</v>
      </c>
      <c r="AG613" s="228">
        <v>2080201</v>
      </c>
      <c r="AH613" s="247" t="s">
        <v>195</v>
      </c>
      <c r="AI613" s="233">
        <v>320</v>
      </c>
      <c r="AJ613" s="248">
        <f t="shared" si="260"/>
        <v>320</v>
      </c>
      <c r="AK613" s="246">
        <f t="shared" si="261"/>
        <v>0</v>
      </c>
      <c r="AL613" s="240">
        <v>2080202</v>
      </c>
      <c r="AM613" s="241" t="s">
        <v>196</v>
      </c>
      <c r="AN613" s="242">
        <v>0</v>
      </c>
      <c r="AO613" s="242">
        <v>266</v>
      </c>
      <c r="AP613" s="256">
        <f t="shared" si="248"/>
        <v>266</v>
      </c>
      <c r="AQ613" s="257">
        <f t="shared" si="249"/>
        <v>0</v>
      </c>
      <c r="AR613">
        <f t="shared" si="257"/>
        <v>7</v>
      </c>
    </row>
    <row r="614" hidden="1" spans="1:44">
      <c r="A614" s="215">
        <v>2080204</v>
      </c>
      <c r="B614" s="215" t="s">
        <v>1048</v>
      </c>
      <c r="C614" s="216">
        <f t="shared" si="250"/>
        <v>0</v>
      </c>
      <c r="D614" s="222">
        <v>0</v>
      </c>
      <c r="E614" s="222">
        <v>0</v>
      </c>
      <c r="F614" s="223">
        <v>0</v>
      </c>
      <c r="G614" s="219">
        <f t="shared" si="251"/>
        <v>0</v>
      </c>
      <c r="H614" s="219">
        <f t="shared" si="252"/>
        <v>0</v>
      </c>
      <c r="I614" s="219">
        <f t="shared" si="253"/>
        <v>0</v>
      </c>
      <c r="J614" s="231">
        <f t="shared" si="254"/>
        <v>7</v>
      </c>
      <c r="K614" s="43">
        <f t="shared" si="264"/>
        <v>0</v>
      </c>
      <c r="L614" s="43">
        <f t="shared" si="255"/>
        <v>7</v>
      </c>
      <c r="M614" s="228">
        <v>2080204</v>
      </c>
      <c r="N614" s="228" t="s">
        <v>1049</v>
      </c>
      <c r="O614" s="233">
        <v>0</v>
      </c>
      <c r="P614">
        <f t="shared" si="256"/>
        <v>7</v>
      </c>
      <c r="Q614">
        <f t="shared" si="258"/>
        <v>0</v>
      </c>
      <c r="U614">
        <f t="shared" si="241"/>
        <v>0</v>
      </c>
      <c r="V614">
        <f t="shared" si="242"/>
        <v>0</v>
      </c>
      <c r="W614">
        <f t="shared" si="259"/>
        <v>0</v>
      </c>
      <c r="Y614">
        <f t="shared" si="244"/>
        <v>0</v>
      </c>
      <c r="AB614" s="228">
        <v>2100203</v>
      </c>
      <c r="AC614">
        <f t="shared" si="245"/>
        <v>0</v>
      </c>
      <c r="AD614">
        <f t="shared" si="246"/>
        <v>0</v>
      </c>
      <c r="AE614">
        <f t="shared" si="236"/>
        <v>0</v>
      </c>
      <c r="AG614" s="228">
        <v>2080202</v>
      </c>
      <c r="AH614" s="247" t="s">
        <v>197</v>
      </c>
      <c r="AI614" s="233">
        <v>0</v>
      </c>
      <c r="AJ614" s="248">
        <f t="shared" si="260"/>
        <v>0</v>
      </c>
      <c r="AK614" s="246">
        <f t="shared" si="261"/>
        <v>0</v>
      </c>
      <c r="AL614" s="240">
        <v>2080203</v>
      </c>
      <c r="AM614" s="240" t="s">
        <v>198</v>
      </c>
      <c r="AN614" s="249">
        <v>0</v>
      </c>
      <c r="AO614" s="249">
        <v>0</v>
      </c>
      <c r="AP614" s="256">
        <f t="shared" si="248"/>
        <v>0</v>
      </c>
      <c r="AQ614" s="257">
        <f t="shared" si="249"/>
        <v>0</v>
      </c>
      <c r="AR614">
        <f t="shared" si="257"/>
        <v>7</v>
      </c>
    </row>
    <row r="615" customHeight="1" spans="1:44">
      <c r="A615" s="220">
        <v>2080205</v>
      </c>
      <c r="B615" s="220" t="s">
        <v>1050</v>
      </c>
      <c r="C615" s="216">
        <f t="shared" si="250"/>
        <v>131</v>
      </c>
      <c r="D615" s="224">
        <v>133</v>
      </c>
      <c r="E615" s="217">
        <v>117</v>
      </c>
      <c r="F615" s="218">
        <v>118</v>
      </c>
      <c r="G615" s="219">
        <f t="shared" si="251"/>
        <v>-0.0992366412213741</v>
      </c>
      <c r="H615" s="219">
        <f t="shared" si="252"/>
        <v>0.887218045112782</v>
      </c>
      <c r="I615" s="219">
        <f t="shared" si="253"/>
        <v>1.00854700854701</v>
      </c>
      <c r="J615" s="231">
        <f t="shared" si="254"/>
        <v>7</v>
      </c>
      <c r="K615" s="43">
        <f t="shared" si="264"/>
        <v>499</v>
      </c>
      <c r="L615" s="43">
        <f t="shared" si="255"/>
        <v>7</v>
      </c>
      <c r="M615" s="228">
        <v>2080205</v>
      </c>
      <c r="N615" s="228" t="s">
        <v>1051</v>
      </c>
      <c r="O615" s="233">
        <v>118</v>
      </c>
      <c r="P615">
        <f t="shared" si="256"/>
        <v>7</v>
      </c>
      <c r="Q615">
        <f t="shared" si="258"/>
        <v>0</v>
      </c>
      <c r="U615">
        <f t="shared" si="241"/>
        <v>0</v>
      </c>
      <c r="V615">
        <f t="shared" si="242"/>
        <v>0</v>
      </c>
      <c r="W615">
        <f t="shared" si="259"/>
        <v>0</v>
      </c>
      <c r="Y615">
        <f t="shared" si="244"/>
        <v>0</v>
      </c>
      <c r="AB615" s="228">
        <v>2100204</v>
      </c>
      <c r="AC615">
        <f t="shared" si="245"/>
        <v>0</v>
      </c>
      <c r="AD615">
        <f t="shared" si="246"/>
        <v>0</v>
      </c>
      <c r="AE615">
        <f t="shared" si="236"/>
        <v>0</v>
      </c>
      <c r="AG615" s="228">
        <v>2080203</v>
      </c>
      <c r="AH615" s="247" t="s">
        <v>199</v>
      </c>
      <c r="AI615" s="233">
        <v>0</v>
      </c>
      <c r="AJ615" s="248">
        <f t="shared" si="260"/>
        <v>0</v>
      </c>
      <c r="AK615" s="246">
        <f t="shared" si="261"/>
        <v>0</v>
      </c>
      <c r="AL615" s="240">
        <v>2080204</v>
      </c>
      <c r="AM615" s="240" t="s">
        <v>1048</v>
      </c>
      <c r="AN615" s="249">
        <v>0</v>
      </c>
      <c r="AO615" s="249">
        <v>0</v>
      </c>
      <c r="AP615" s="256">
        <f t="shared" si="248"/>
        <v>0</v>
      </c>
      <c r="AQ615" s="257">
        <f t="shared" si="249"/>
        <v>0</v>
      </c>
      <c r="AR615">
        <f t="shared" si="257"/>
        <v>7</v>
      </c>
    </row>
    <row r="616" hidden="1" spans="1:44">
      <c r="A616" s="215">
        <v>2080206</v>
      </c>
      <c r="B616" s="215" t="s">
        <v>1052</v>
      </c>
      <c r="C616" s="216">
        <f t="shared" si="250"/>
        <v>0</v>
      </c>
      <c r="D616" s="222">
        <v>0</v>
      </c>
      <c r="E616" s="222">
        <v>0</v>
      </c>
      <c r="F616" s="223">
        <v>0</v>
      </c>
      <c r="G616" s="219">
        <f t="shared" si="251"/>
        <v>0</v>
      </c>
      <c r="H616" s="219">
        <f t="shared" si="252"/>
        <v>0</v>
      </c>
      <c r="I616" s="219">
        <f t="shared" si="253"/>
        <v>0</v>
      </c>
      <c r="J616" s="231">
        <f t="shared" si="254"/>
        <v>7</v>
      </c>
      <c r="K616" s="43">
        <f t="shared" si="264"/>
        <v>0</v>
      </c>
      <c r="L616" s="43">
        <f t="shared" si="255"/>
        <v>7</v>
      </c>
      <c r="M616" s="228">
        <v>2080206</v>
      </c>
      <c r="N616" s="228" t="s">
        <v>1053</v>
      </c>
      <c r="O616" s="233">
        <v>0</v>
      </c>
      <c r="P616">
        <f t="shared" si="256"/>
        <v>7</v>
      </c>
      <c r="Q616">
        <f t="shared" si="258"/>
        <v>0</v>
      </c>
      <c r="U616">
        <f t="shared" si="241"/>
        <v>0</v>
      </c>
      <c r="V616">
        <f t="shared" si="242"/>
        <v>0</v>
      </c>
      <c r="W616">
        <f t="shared" si="259"/>
        <v>0</v>
      </c>
      <c r="Y616">
        <f t="shared" si="244"/>
        <v>0</v>
      </c>
      <c r="AB616" s="228">
        <v>2100205</v>
      </c>
      <c r="AC616">
        <f t="shared" si="245"/>
        <v>0</v>
      </c>
      <c r="AD616">
        <f t="shared" si="246"/>
        <v>0</v>
      </c>
      <c r="AE616">
        <f t="shared" si="236"/>
        <v>0</v>
      </c>
      <c r="AG616" s="228">
        <v>2080204</v>
      </c>
      <c r="AH616" s="247" t="s">
        <v>1049</v>
      </c>
      <c r="AI616" s="233">
        <v>0</v>
      </c>
      <c r="AJ616" s="248">
        <f t="shared" si="260"/>
        <v>0</v>
      </c>
      <c r="AK616" s="246">
        <f t="shared" si="261"/>
        <v>0</v>
      </c>
      <c r="AL616" s="240">
        <v>2080205</v>
      </c>
      <c r="AM616" s="241" t="s">
        <v>1050</v>
      </c>
      <c r="AN616" s="242">
        <v>133</v>
      </c>
      <c r="AO616" s="242">
        <v>117</v>
      </c>
      <c r="AP616" s="256">
        <f t="shared" si="248"/>
        <v>-16</v>
      </c>
      <c r="AQ616" s="257">
        <f t="shared" si="249"/>
        <v>-0.120300751879699</v>
      </c>
      <c r="AR616">
        <f t="shared" si="257"/>
        <v>7</v>
      </c>
    </row>
    <row r="617" customHeight="1" spans="1:44">
      <c r="A617" s="215">
        <v>2080207</v>
      </c>
      <c r="B617" s="215" t="s">
        <v>1054</v>
      </c>
      <c r="C617" s="216">
        <f t="shared" si="250"/>
        <v>1</v>
      </c>
      <c r="D617" s="217">
        <v>0</v>
      </c>
      <c r="E617" s="217">
        <v>8</v>
      </c>
      <c r="F617" s="218">
        <v>16</v>
      </c>
      <c r="G617" s="219">
        <f t="shared" si="251"/>
        <v>15</v>
      </c>
      <c r="H617" s="219"/>
      <c r="I617" s="219">
        <f t="shared" si="253"/>
        <v>2</v>
      </c>
      <c r="J617" s="231">
        <f t="shared" si="254"/>
        <v>7</v>
      </c>
      <c r="K617" s="43">
        <f t="shared" si="264"/>
        <v>25</v>
      </c>
      <c r="L617" s="43">
        <f t="shared" si="255"/>
        <v>7</v>
      </c>
      <c r="M617" s="228">
        <v>2080207</v>
      </c>
      <c r="N617" s="228" t="s">
        <v>1055</v>
      </c>
      <c r="O617" s="233">
        <v>16</v>
      </c>
      <c r="P617">
        <f t="shared" si="256"/>
        <v>7</v>
      </c>
      <c r="Q617">
        <f t="shared" si="258"/>
        <v>0</v>
      </c>
      <c r="U617">
        <f t="shared" si="241"/>
        <v>0</v>
      </c>
      <c r="V617">
        <f t="shared" si="242"/>
        <v>0</v>
      </c>
      <c r="W617">
        <f t="shared" si="259"/>
        <v>0</v>
      </c>
      <c r="Y617">
        <f t="shared" si="244"/>
        <v>0</v>
      </c>
      <c r="AB617" s="228">
        <v>2100206</v>
      </c>
      <c r="AC617">
        <f t="shared" si="245"/>
        <v>0</v>
      </c>
      <c r="AD617">
        <f t="shared" si="246"/>
        <v>0</v>
      </c>
      <c r="AE617">
        <f t="shared" si="236"/>
        <v>0</v>
      </c>
      <c r="AG617" s="228">
        <v>2080205</v>
      </c>
      <c r="AH617" s="247" t="s">
        <v>1051</v>
      </c>
      <c r="AI617" s="233">
        <v>131</v>
      </c>
      <c r="AJ617" s="248">
        <f t="shared" si="260"/>
        <v>131</v>
      </c>
      <c r="AK617" s="246">
        <f t="shared" si="261"/>
        <v>0</v>
      </c>
      <c r="AL617" s="240">
        <v>2080206</v>
      </c>
      <c r="AM617" s="240" t="s">
        <v>1052</v>
      </c>
      <c r="AN617" s="249">
        <v>0</v>
      </c>
      <c r="AO617" s="249">
        <v>0</v>
      </c>
      <c r="AP617" s="256">
        <f t="shared" si="248"/>
        <v>0</v>
      </c>
      <c r="AQ617" s="257">
        <f t="shared" si="249"/>
        <v>0</v>
      </c>
      <c r="AR617">
        <f t="shared" si="257"/>
        <v>7</v>
      </c>
    </row>
    <row r="618" customHeight="1" spans="1:44">
      <c r="A618" s="215">
        <v>2080208</v>
      </c>
      <c r="B618" s="215" t="s">
        <v>1056</v>
      </c>
      <c r="C618" s="216">
        <f t="shared" si="250"/>
        <v>266</v>
      </c>
      <c r="D618" s="217">
        <v>254</v>
      </c>
      <c r="E618" s="217">
        <v>426</v>
      </c>
      <c r="F618" s="218">
        <v>353</v>
      </c>
      <c r="G618" s="219">
        <f t="shared" si="251"/>
        <v>0.327067669172932</v>
      </c>
      <c r="H618" s="219">
        <f t="shared" si="252"/>
        <v>1.38976377952756</v>
      </c>
      <c r="I618" s="219">
        <f t="shared" si="253"/>
        <v>0.828638497652582</v>
      </c>
      <c r="J618" s="231">
        <f t="shared" si="254"/>
        <v>7</v>
      </c>
      <c r="K618" s="43">
        <f t="shared" si="264"/>
        <v>1299</v>
      </c>
      <c r="L618" s="43">
        <f t="shared" si="255"/>
        <v>7</v>
      </c>
      <c r="M618" s="228">
        <v>2080208</v>
      </c>
      <c r="N618" s="228" t="s">
        <v>1057</v>
      </c>
      <c r="O618" s="233">
        <v>353</v>
      </c>
      <c r="P618">
        <f t="shared" si="256"/>
        <v>7</v>
      </c>
      <c r="Q618">
        <f t="shared" si="258"/>
        <v>0</v>
      </c>
      <c r="U618">
        <f t="shared" si="241"/>
        <v>0</v>
      </c>
      <c r="V618">
        <f t="shared" si="242"/>
        <v>0</v>
      </c>
      <c r="W618">
        <f t="shared" si="259"/>
        <v>0</v>
      </c>
      <c r="Y618">
        <f t="shared" si="244"/>
        <v>0</v>
      </c>
      <c r="AB618" s="228">
        <v>2100207</v>
      </c>
      <c r="AC618">
        <f t="shared" si="245"/>
        <v>0</v>
      </c>
      <c r="AD618">
        <f t="shared" si="246"/>
        <v>0</v>
      </c>
      <c r="AE618">
        <f t="shared" si="236"/>
        <v>0</v>
      </c>
      <c r="AG618" s="228">
        <v>2080206</v>
      </c>
      <c r="AH618" s="247" t="s">
        <v>1053</v>
      </c>
      <c r="AI618" s="233">
        <v>0</v>
      </c>
      <c r="AJ618" s="248">
        <f t="shared" si="260"/>
        <v>0</v>
      </c>
      <c r="AK618" s="246">
        <f t="shared" si="261"/>
        <v>0</v>
      </c>
      <c r="AL618" s="240">
        <v>2080207</v>
      </c>
      <c r="AM618" s="241" t="s">
        <v>1054</v>
      </c>
      <c r="AN618" s="242">
        <v>0</v>
      </c>
      <c r="AO618" s="242">
        <v>8</v>
      </c>
      <c r="AP618" s="256">
        <f t="shared" si="248"/>
        <v>8</v>
      </c>
      <c r="AQ618" s="257">
        <f t="shared" si="249"/>
        <v>0</v>
      </c>
      <c r="AR618">
        <f t="shared" si="257"/>
        <v>7</v>
      </c>
    </row>
    <row r="619" hidden="1" spans="1:44">
      <c r="A619" s="215">
        <v>2080209</v>
      </c>
      <c r="B619" s="215" t="s">
        <v>1058</v>
      </c>
      <c r="C619" s="216">
        <f t="shared" si="250"/>
        <v>0</v>
      </c>
      <c r="D619" s="222">
        <v>0</v>
      </c>
      <c r="E619" s="222">
        <v>0</v>
      </c>
      <c r="F619" s="223">
        <v>0</v>
      </c>
      <c r="G619" s="219">
        <f t="shared" si="251"/>
        <v>0</v>
      </c>
      <c r="H619" s="219">
        <f t="shared" si="252"/>
        <v>0</v>
      </c>
      <c r="I619" s="219">
        <f t="shared" si="253"/>
        <v>0</v>
      </c>
      <c r="J619" s="231">
        <f t="shared" si="254"/>
        <v>7</v>
      </c>
      <c r="K619" s="43">
        <f t="shared" si="264"/>
        <v>0</v>
      </c>
      <c r="L619" s="43">
        <f t="shared" si="255"/>
        <v>7</v>
      </c>
      <c r="M619" s="228">
        <v>2080209</v>
      </c>
      <c r="N619" s="228" t="s">
        <v>1059</v>
      </c>
      <c r="O619" s="233">
        <v>0</v>
      </c>
      <c r="P619">
        <f t="shared" si="256"/>
        <v>7</v>
      </c>
      <c r="Q619">
        <f t="shared" si="258"/>
        <v>0</v>
      </c>
      <c r="U619">
        <f t="shared" si="241"/>
        <v>0</v>
      </c>
      <c r="V619">
        <f t="shared" si="242"/>
        <v>0</v>
      </c>
      <c r="W619">
        <f t="shared" si="259"/>
        <v>0</v>
      </c>
      <c r="Y619">
        <f t="shared" si="244"/>
        <v>0</v>
      </c>
      <c r="AB619" s="228">
        <v>2100208</v>
      </c>
      <c r="AC619">
        <f t="shared" si="245"/>
        <v>0</v>
      </c>
      <c r="AD619">
        <f t="shared" si="246"/>
        <v>0</v>
      </c>
      <c r="AE619">
        <f t="shared" si="236"/>
        <v>0</v>
      </c>
      <c r="AG619" s="228">
        <v>2080207</v>
      </c>
      <c r="AH619" s="247" t="s">
        <v>1055</v>
      </c>
      <c r="AI619" s="233">
        <v>1</v>
      </c>
      <c r="AJ619" s="248">
        <f t="shared" si="260"/>
        <v>1</v>
      </c>
      <c r="AK619" s="246">
        <f t="shared" si="261"/>
        <v>0</v>
      </c>
      <c r="AL619" s="240">
        <v>2080208</v>
      </c>
      <c r="AM619" s="241" t="s">
        <v>1056</v>
      </c>
      <c r="AN619" s="242">
        <v>254</v>
      </c>
      <c r="AO619" s="242">
        <v>426</v>
      </c>
      <c r="AP619" s="256">
        <f t="shared" si="248"/>
        <v>172</v>
      </c>
      <c r="AQ619" s="257">
        <f t="shared" si="249"/>
        <v>0.677165354330709</v>
      </c>
      <c r="AR619">
        <f t="shared" si="257"/>
        <v>7</v>
      </c>
    </row>
    <row r="620" customHeight="1" spans="1:44">
      <c r="A620" s="220">
        <v>2080299</v>
      </c>
      <c r="B620" s="220" t="s">
        <v>1060</v>
      </c>
      <c r="C620" s="216">
        <f t="shared" si="250"/>
        <v>26</v>
      </c>
      <c r="D620" s="224">
        <v>100</v>
      </c>
      <c r="E620" s="217">
        <v>123</v>
      </c>
      <c r="F620" s="218">
        <v>152</v>
      </c>
      <c r="G620" s="219">
        <f t="shared" si="251"/>
        <v>4.84615384615385</v>
      </c>
      <c r="H620" s="219">
        <f t="shared" si="252"/>
        <v>1.52</v>
      </c>
      <c r="I620" s="219">
        <f t="shared" si="253"/>
        <v>1.23577235772358</v>
      </c>
      <c r="J620" s="231">
        <f t="shared" si="254"/>
        <v>7</v>
      </c>
      <c r="K620" s="43">
        <f t="shared" si="264"/>
        <v>401</v>
      </c>
      <c r="L620" s="43">
        <f t="shared" si="255"/>
        <v>7</v>
      </c>
      <c r="M620" s="228">
        <v>2080299</v>
      </c>
      <c r="N620" s="228" t="s">
        <v>1061</v>
      </c>
      <c r="O620" s="233">
        <v>152</v>
      </c>
      <c r="P620">
        <f t="shared" si="256"/>
        <v>7</v>
      </c>
      <c r="Q620">
        <f t="shared" si="258"/>
        <v>0</v>
      </c>
      <c r="U620">
        <f t="shared" si="241"/>
        <v>0</v>
      </c>
      <c r="V620">
        <f t="shared" si="242"/>
        <v>0</v>
      </c>
      <c r="W620">
        <f t="shared" si="259"/>
        <v>0</v>
      </c>
      <c r="Y620">
        <f t="shared" si="244"/>
        <v>0</v>
      </c>
      <c r="AB620" s="228">
        <v>2100209</v>
      </c>
      <c r="AC620">
        <f t="shared" si="245"/>
        <v>0</v>
      </c>
      <c r="AD620">
        <f t="shared" si="246"/>
        <v>0</v>
      </c>
      <c r="AE620">
        <f t="shared" si="236"/>
        <v>0</v>
      </c>
      <c r="AG620" s="228">
        <v>2080208</v>
      </c>
      <c r="AH620" s="247" t="s">
        <v>1057</v>
      </c>
      <c r="AI620" s="233">
        <v>266</v>
      </c>
      <c r="AJ620" s="248">
        <f t="shared" si="260"/>
        <v>266</v>
      </c>
      <c r="AK620" s="246">
        <f t="shared" si="261"/>
        <v>0</v>
      </c>
      <c r="AL620" s="240">
        <v>2080209</v>
      </c>
      <c r="AM620" s="240" t="s">
        <v>1058</v>
      </c>
      <c r="AN620" s="249">
        <v>0</v>
      </c>
      <c r="AO620" s="249">
        <v>0</v>
      </c>
      <c r="AP620" s="256">
        <f t="shared" si="248"/>
        <v>0</v>
      </c>
      <c r="AQ620" s="257">
        <f t="shared" si="249"/>
        <v>0</v>
      </c>
      <c r="AR620">
        <f t="shared" si="257"/>
        <v>7</v>
      </c>
    </row>
    <row r="621" hidden="1" spans="1:44">
      <c r="A621" s="220">
        <v>20804</v>
      </c>
      <c r="B621" s="220" t="s">
        <v>1062</v>
      </c>
      <c r="C621" s="216">
        <f t="shared" si="250"/>
        <v>0</v>
      </c>
      <c r="D621" s="221">
        <v>0</v>
      </c>
      <c r="E621" s="222">
        <v>0</v>
      </c>
      <c r="F621" s="223">
        <v>0</v>
      </c>
      <c r="G621" s="219">
        <f t="shared" si="251"/>
        <v>0</v>
      </c>
      <c r="H621" s="219">
        <f t="shared" si="252"/>
        <v>0</v>
      </c>
      <c r="I621" s="219">
        <f t="shared" si="253"/>
        <v>0</v>
      </c>
      <c r="J621" s="231">
        <f t="shared" si="254"/>
        <v>5</v>
      </c>
      <c r="K621" s="43">
        <f t="shared" si="264"/>
        <v>0</v>
      </c>
      <c r="L621" s="43">
        <f t="shared" si="255"/>
        <v>5</v>
      </c>
      <c r="M621" s="228">
        <v>20804</v>
      </c>
      <c r="N621" s="229" t="s">
        <v>1063</v>
      </c>
      <c r="O621" s="232">
        <f>O622</f>
        <v>0</v>
      </c>
      <c r="P621">
        <f t="shared" si="256"/>
        <v>5</v>
      </c>
      <c r="Q621">
        <f t="shared" si="258"/>
        <v>208</v>
      </c>
      <c r="U621">
        <f t="shared" si="241"/>
        <v>0</v>
      </c>
      <c r="V621">
        <f t="shared" si="242"/>
        <v>0</v>
      </c>
      <c r="W621">
        <f t="shared" si="259"/>
        <v>0</v>
      </c>
      <c r="Y621">
        <f t="shared" si="244"/>
        <v>0</v>
      </c>
      <c r="AB621" s="228">
        <v>2100210</v>
      </c>
      <c r="AC621">
        <f t="shared" si="245"/>
        <v>0</v>
      </c>
      <c r="AD621">
        <f t="shared" si="246"/>
        <v>0</v>
      </c>
      <c r="AE621">
        <f t="shared" si="236"/>
        <v>0</v>
      </c>
      <c r="AG621" s="228">
        <v>2080209</v>
      </c>
      <c r="AH621" s="247" t="s">
        <v>1059</v>
      </c>
      <c r="AI621" s="233">
        <v>0</v>
      </c>
      <c r="AJ621" s="248">
        <f t="shared" si="260"/>
        <v>0</v>
      </c>
      <c r="AK621" s="246">
        <f t="shared" si="261"/>
        <v>0</v>
      </c>
      <c r="AL621" s="240">
        <v>2080299</v>
      </c>
      <c r="AM621" s="241" t="s">
        <v>1060</v>
      </c>
      <c r="AN621" s="242">
        <v>100</v>
      </c>
      <c r="AO621" s="242">
        <v>123</v>
      </c>
      <c r="AP621" s="256">
        <f t="shared" si="248"/>
        <v>23</v>
      </c>
      <c r="AQ621" s="257">
        <f t="shared" si="249"/>
        <v>0.23</v>
      </c>
      <c r="AR621">
        <f t="shared" si="257"/>
        <v>7</v>
      </c>
    </row>
    <row r="622" hidden="1" spans="1:44">
      <c r="A622" s="220">
        <v>2080402</v>
      </c>
      <c r="B622" s="220" t="s">
        <v>1064</v>
      </c>
      <c r="C622" s="216">
        <f t="shared" si="250"/>
        <v>0</v>
      </c>
      <c r="D622" s="221">
        <v>0</v>
      </c>
      <c r="E622" s="222">
        <v>0</v>
      </c>
      <c r="F622" s="223">
        <v>0</v>
      </c>
      <c r="G622" s="219">
        <f t="shared" si="251"/>
        <v>0</v>
      </c>
      <c r="H622" s="219">
        <f t="shared" si="252"/>
        <v>0</v>
      </c>
      <c r="I622" s="219">
        <f t="shared" si="253"/>
        <v>0</v>
      </c>
      <c r="J622" s="231">
        <f t="shared" si="254"/>
        <v>7</v>
      </c>
      <c r="K622" s="43">
        <f t="shared" si="264"/>
        <v>0</v>
      </c>
      <c r="L622" s="43">
        <f t="shared" si="255"/>
        <v>7</v>
      </c>
      <c r="M622" s="228">
        <v>2080402</v>
      </c>
      <c r="N622" s="228" t="s">
        <v>1065</v>
      </c>
      <c r="O622" s="233">
        <v>0</v>
      </c>
      <c r="P622">
        <f t="shared" si="256"/>
        <v>7</v>
      </c>
      <c r="Q622">
        <f t="shared" si="258"/>
        <v>0</v>
      </c>
      <c r="U622">
        <f t="shared" si="241"/>
        <v>0</v>
      </c>
      <c r="V622">
        <f t="shared" si="242"/>
        <v>0</v>
      </c>
      <c r="W622">
        <f t="shared" si="259"/>
        <v>0</v>
      </c>
      <c r="Y622">
        <f t="shared" si="244"/>
        <v>0</v>
      </c>
      <c r="AB622" s="228">
        <v>2100211</v>
      </c>
      <c r="AC622">
        <f t="shared" si="245"/>
        <v>0</v>
      </c>
      <c r="AD622">
        <f t="shared" si="246"/>
        <v>0</v>
      </c>
      <c r="AE622">
        <f t="shared" si="236"/>
        <v>0</v>
      </c>
      <c r="AG622" s="228">
        <v>2080299</v>
      </c>
      <c r="AH622" s="247" t="s">
        <v>1061</v>
      </c>
      <c r="AI622" s="233">
        <v>26</v>
      </c>
      <c r="AJ622" s="248">
        <f t="shared" si="260"/>
        <v>26</v>
      </c>
      <c r="AK622" s="246">
        <f t="shared" si="261"/>
        <v>0</v>
      </c>
      <c r="AL622" s="240">
        <v>20804</v>
      </c>
      <c r="AM622" s="240" t="s">
        <v>1062</v>
      </c>
      <c r="AN622" s="249">
        <v>0</v>
      </c>
      <c r="AO622" s="249">
        <v>0</v>
      </c>
      <c r="AP622" s="256">
        <f t="shared" si="248"/>
        <v>0</v>
      </c>
      <c r="AQ622" s="257">
        <f t="shared" si="249"/>
        <v>0</v>
      </c>
      <c r="AR622">
        <f t="shared" si="257"/>
        <v>5</v>
      </c>
    </row>
    <row r="623" hidden="1" spans="1:44">
      <c r="A623" s="215">
        <v>2080499</v>
      </c>
      <c r="B623" s="215" t="s">
        <v>1066</v>
      </c>
      <c r="C623" s="216">
        <f t="shared" si="250"/>
        <v>0</v>
      </c>
      <c r="D623" s="222">
        <v>0</v>
      </c>
      <c r="E623" s="222">
        <v>0</v>
      </c>
      <c r="F623" s="223">
        <v>0</v>
      </c>
      <c r="G623" s="219">
        <f t="shared" si="251"/>
        <v>0</v>
      </c>
      <c r="H623" s="219">
        <f t="shared" si="252"/>
        <v>0</v>
      </c>
      <c r="I623" s="219">
        <f t="shared" si="253"/>
        <v>0</v>
      </c>
      <c r="J623" s="231">
        <f t="shared" si="254"/>
        <v>7</v>
      </c>
      <c r="K623" s="43">
        <f t="shared" si="264"/>
        <v>0</v>
      </c>
      <c r="L623" s="43">
        <f t="shared" si="255"/>
        <v>7</v>
      </c>
      <c r="M623" s="228">
        <v>20805</v>
      </c>
      <c r="N623" s="229" t="s">
        <v>1067</v>
      </c>
      <c r="O623" s="232">
        <f>SUM(O624:O631)</f>
        <v>14623</v>
      </c>
      <c r="P623">
        <f t="shared" si="256"/>
        <v>5</v>
      </c>
      <c r="Q623">
        <f t="shared" si="258"/>
        <v>0</v>
      </c>
      <c r="U623">
        <f t="shared" si="241"/>
        <v>0</v>
      </c>
      <c r="V623">
        <f t="shared" si="242"/>
        <v>0</v>
      </c>
      <c r="W623">
        <f t="shared" si="259"/>
        <v>0</v>
      </c>
      <c r="Y623">
        <f t="shared" si="244"/>
        <v>0</v>
      </c>
      <c r="AB623" s="228">
        <v>2100299</v>
      </c>
      <c r="AC623">
        <f t="shared" si="245"/>
        <v>539</v>
      </c>
      <c r="AD623">
        <f t="shared" si="246"/>
        <v>539</v>
      </c>
      <c r="AE623">
        <f t="shared" si="236"/>
        <v>0</v>
      </c>
      <c r="AG623" s="228">
        <v>20803</v>
      </c>
      <c r="AH623" s="238" t="s">
        <v>1068</v>
      </c>
      <c r="AI623" s="232">
        <f>SUM(AI624:AI630)</f>
        <v>3824</v>
      </c>
      <c r="AJ623" s="239">
        <f t="shared" si="260"/>
        <v>0</v>
      </c>
      <c r="AK623" s="246">
        <f t="shared" si="261"/>
        <v>3824</v>
      </c>
      <c r="AL623" s="240">
        <v>2080402</v>
      </c>
      <c r="AM623" s="240" t="s">
        <v>1064</v>
      </c>
      <c r="AN623" s="249">
        <v>0</v>
      </c>
      <c r="AO623" s="249">
        <v>0</v>
      </c>
      <c r="AP623" s="256">
        <f t="shared" si="248"/>
        <v>0</v>
      </c>
      <c r="AQ623" s="257">
        <f t="shared" si="249"/>
        <v>0</v>
      </c>
      <c r="AR623">
        <f t="shared" si="257"/>
        <v>7</v>
      </c>
    </row>
    <row r="624" hidden="1" customHeight="1" spans="1:44">
      <c r="A624" s="220">
        <v>20805</v>
      </c>
      <c r="B624" s="220" t="s">
        <v>1069</v>
      </c>
      <c r="C624" s="216">
        <f t="shared" si="250"/>
        <v>19419</v>
      </c>
      <c r="D624" s="224">
        <v>20301</v>
      </c>
      <c r="E624" s="217">
        <v>13902</v>
      </c>
      <c r="F624" s="218">
        <v>14623</v>
      </c>
      <c r="G624" s="219">
        <f t="shared" si="251"/>
        <v>-0.246974612492919</v>
      </c>
      <c r="H624" s="219">
        <f t="shared" si="252"/>
        <v>0.720309344367273</v>
      </c>
      <c r="I624" s="219">
        <f t="shared" si="253"/>
        <v>1.05186304128902</v>
      </c>
      <c r="J624" s="231">
        <f t="shared" si="254"/>
        <v>5</v>
      </c>
      <c r="K624" s="43">
        <f t="shared" si="264"/>
        <v>68245</v>
      </c>
      <c r="L624" s="43">
        <f t="shared" si="255"/>
        <v>5</v>
      </c>
      <c r="M624" s="228">
        <v>2080501</v>
      </c>
      <c r="N624" s="228" t="s">
        <v>1070</v>
      </c>
      <c r="O624" s="233">
        <v>3138</v>
      </c>
      <c r="P624">
        <f t="shared" si="256"/>
        <v>7</v>
      </c>
      <c r="Q624">
        <f t="shared" si="258"/>
        <v>208</v>
      </c>
      <c r="U624">
        <f t="shared" si="241"/>
        <v>0</v>
      </c>
      <c r="V624">
        <f t="shared" si="242"/>
        <v>0</v>
      </c>
      <c r="W624">
        <f t="shared" si="259"/>
        <v>0</v>
      </c>
      <c r="Y624">
        <f t="shared" si="244"/>
        <v>0</v>
      </c>
      <c r="AB624" s="228">
        <v>2100301</v>
      </c>
      <c r="AC624">
        <f t="shared" si="245"/>
        <v>346</v>
      </c>
      <c r="AD624">
        <f t="shared" si="246"/>
        <v>346</v>
      </c>
      <c r="AE624">
        <f t="shared" si="236"/>
        <v>0</v>
      </c>
      <c r="AG624" s="228">
        <v>2080301</v>
      </c>
      <c r="AH624" s="247" t="s">
        <v>1071</v>
      </c>
      <c r="AI624" s="233">
        <v>2980</v>
      </c>
      <c r="AJ624" s="248">
        <f t="shared" si="260"/>
        <v>0</v>
      </c>
      <c r="AK624" s="246">
        <f t="shared" si="261"/>
        <v>2980</v>
      </c>
      <c r="AL624" s="240">
        <v>2080499</v>
      </c>
      <c r="AM624" s="240" t="s">
        <v>1066</v>
      </c>
      <c r="AN624" s="249">
        <v>0</v>
      </c>
      <c r="AO624" s="249">
        <v>0</v>
      </c>
      <c r="AP624" s="256">
        <f t="shared" si="248"/>
        <v>0</v>
      </c>
      <c r="AQ624" s="257">
        <f t="shared" si="249"/>
        <v>0</v>
      </c>
      <c r="AR624">
        <f t="shared" si="257"/>
        <v>7</v>
      </c>
    </row>
    <row r="625" customHeight="1" spans="1:44">
      <c r="A625" s="220">
        <v>2080501</v>
      </c>
      <c r="B625" s="220" t="s">
        <v>1072</v>
      </c>
      <c r="C625" s="216">
        <f t="shared" si="250"/>
        <v>9106</v>
      </c>
      <c r="D625" s="224">
        <v>8521</v>
      </c>
      <c r="E625" s="217">
        <v>5099</v>
      </c>
      <c r="F625" s="218">
        <v>3138</v>
      </c>
      <c r="G625" s="219">
        <f t="shared" si="251"/>
        <v>-0.655392049198331</v>
      </c>
      <c r="H625" s="219">
        <f t="shared" si="252"/>
        <v>0.368266635371435</v>
      </c>
      <c r="I625" s="219">
        <f t="shared" si="253"/>
        <v>0.615414787213179</v>
      </c>
      <c r="J625" s="231">
        <f t="shared" si="254"/>
        <v>7</v>
      </c>
      <c r="K625" s="43">
        <f t="shared" ref="K625:K637" si="265">SUM(C625:F625)</f>
        <v>25864</v>
      </c>
      <c r="L625" s="43">
        <f t="shared" si="255"/>
        <v>7</v>
      </c>
      <c r="M625" s="228">
        <v>2080502</v>
      </c>
      <c r="N625" s="228" t="s">
        <v>1073</v>
      </c>
      <c r="O625" s="233">
        <v>3719</v>
      </c>
      <c r="P625">
        <f t="shared" si="256"/>
        <v>7</v>
      </c>
      <c r="Q625">
        <f t="shared" si="258"/>
        <v>0</v>
      </c>
      <c r="U625">
        <f t="shared" si="241"/>
        <v>0</v>
      </c>
      <c r="V625">
        <f t="shared" si="242"/>
        <v>0</v>
      </c>
      <c r="W625">
        <f t="shared" si="259"/>
        <v>0</v>
      </c>
      <c r="Y625">
        <f t="shared" si="244"/>
        <v>0</v>
      </c>
      <c r="AB625" s="228">
        <v>2100302</v>
      </c>
      <c r="AC625">
        <f t="shared" si="245"/>
        <v>1344</v>
      </c>
      <c r="AD625">
        <f t="shared" si="246"/>
        <v>1344</v>
      </c>
      <c r="AE625">
        <f t="shared" si="236"/>
        <v>0</v>
      </c>
      <c r="AG625" s="228">
        <v>2080302</v>
      </c>
      <c r="AH625" s="247" t="s">
        <v>1074</v>
      </c>
      <c r="AI625" s="233">
        <v>0</v>
      </c>
      <c r="AJ625" s="248">
        <f t="shared" si="260"/>
        <v>0</v>
      </c>
      <c r="AK625" s="246">
        <f t="shared" si="261"/>
        <v>0</v>
      </c>
      <c r="AL625" s="240">
        <v>20805</v>
      </c>
      <c r="AM625" s="241" t="s">
        <v>1069</v>
      </c>
      <c r="AN625" s="242">
        <v>20301</v>
      </c>
      <c r="AO625" s="242">
        <v>13902</v>
      </c>
      <c r="AP625" s="256">
        <f t="shared" si="248"/>
        <v>-6399</v>
      </c>
      <c r="AQ625" s="257">
        <f t="shared" si="249"/>
        <v>-0.31520614748042</v>
      </c>
      <c r="AR625">
        <f t="shared" si="257"/>
        <v>5</v>
      </c>
    </row>
    <row r="626" customHeight="1" spans="1:44">
      <c r="A626" s="220">
        <v>2080502</v>
      </c>
      <c r="B626" s="220" t="s">
        <v>1075</v>
      </c>
      <c r="C626" s="216">
        <f t="shared" si="250"/>
        <v>10277</v>
      </c>
      <c r="D626" s="224">
        <v>11499</v>
      </c>
      <c r="E626" s="217">
        <v>657</v>
      </c>
      <c r="F626" s="218">
        <v>3719</v>
      </c>
      <c r="G626" s="219">
        <f t="shared" si="251"/>
        <v>-0.638123966137978</v>
      </c>
      <c r="H626" s="219">
        <f t="shared" si="252"/>
        <v>0.323419427776328</v>
      </c>
      <c r="I626" s="219">
        <f t="shared" si="253"/>
        <v>5.66057838660578</v>
      </c>
      <c r="J626" s="231">
        <f t="shared" si="254"/>
        <v>7</v>
      </c>
      <c r="K626" s="43">
        <f t="shared" si="265"/>
        <v>26152</v>
      </c>
      <c r="L626" s="43">
        <f t="shared" si="255"/>
        <v>7</v>
      </c>
      <c r="M626" s="228">
        <v>2080503</v>
      </c>
      <c r="N626" s="228" t="s">
        <v>1076</v>
      </c>
      <c r="O626" s="233">
        <v>0</v>
      </c>
      <c r="P626">
        <f t="shared" si="256"/>
        <v>7</v>
      </c>
      <c r="Q626">
        <f t="shared" si="258"/>
        <v>0</v>
      </c>
      <c r="U626">
        <f t="shared" si="241"/>
        <v>0</v>
      </c>
      <c r="V626">
        <f t="shared" si="242"/>
        <v>0</v>
      </c>
      <c r="W626">
        <f t="shared" si="259"/>
        <v>0</v>
      </c>
      <c r="Y626">
        <f t="shared" si="244"/>
        <v>0</v>
      </c>
      <c r="AB626" s="228">
        <v>2100399</v>
      </c>
      <c r="AC626">
        <f t="shared" si="245"/>
        <v>370</v>
      </c>
      <c r="AD626">
        <f t="shared" si="246"/>
        <v>370</v>
      </c>
      <c r="AE626">
        <f t="shared" si="236"/>
        <v>0</v>
      </c>
      <c r="AG626" s="228">
        <v>2080303</v>
      </c>
      <c r="AH626" s="247" t="s">
        <v>1077</v>
      </c>
      <c r="AI626" s="233">
        <v>0</v>
      </c>
      <c r="AJ626" s="248">
        <f t="shared" si="260"/>
        <v>0</v>
      </c>
      <c r="AK626" s="246">
        <f t="shared" si="261"/>
        <v>0</v>
      </c>
      <c r="AL626" s="240">
        <v>2080501</v>
      </c>
      <c r="AM626" s="241" t="s">
        <v>1072</v>
      </c>
      <c r="AN626" s="242">
        <v>8521</v>
      </c>
      <c r="AO626" s="242">
        <v>5099</v>
      </c>
      <c r="AP626" s="256">
        <f t="shared" si="248"/>
        <v>-3422</v>
      </c>
      <c r="AQ626" s="257">
        <f t="shared" si="249"/>
        <v>-0.401596056800845</v>
      </c>
      <c r="AR626">
        <f t="shared" si="257"/>
        <v>7</v>
      </c>
    </row>
    <row r="627" hidden="1" spans="1:44">
      <c r="A627" s="215">
        <v>2080503</v>
      </c>
      <c r="B627" s="215" t="s">
        <v>1078</v>
      </c>
      <c r="C627" s="216">
        <f t="shared" si="250"/>
        <v>0</v>
      </c>
      <c r="D627" s="222">
        <v>0</v>
      </c>
      <c r="E627" s="222">
        <v>0</v>
      </c>
      <c r="F627" s="223">
        <v>0</v>
      </c>
      <c r="G627" s="219">
        <f t="shared" si="251"/>
        <v>0</v>
      </c>
      <c r="H627" s="219">
        <f t="shared" si="252"/>
        <v>0</v>
      </c>
      <c r="I627" s="219">
        <f t="shared" si="253"/>
        <v>0</v>
      </c>
      <c r="J627" s="231">
        <f t="shared" si="254"/>
        <v>7</v>
      </c>
      <c r="K627" s="43">
        <f t="shared" si="265"/>
        <v>0</v>
      </c>
      <c r="L627" s="43">
        <f t="shared" si="255"/>
        <v>7</v>
      </c>
      <c r="M627" s="228">
        <v>2080504</v>
      </c>
      <c r="N627" s="228" t="s">
        <v>1079</v>
      </c>
      <c r="O627" s="233">
        <v>0</v>
      </c>
      <c r="P627">
        <f t="shared" si="256"/>
        <v>7</v>
      </c>
      <c r="Q627">
        <f t="shared" si="258"/>
        <v>0</v>
      </c>
      <c r="U627">
        <f t="shared" si="241"/>
        <v>0</v>
      </c>
      <c r="V627">
        <f t="shared" si="242"/>
        <v>0</v>
      </c>
      <c r="W627">
        <f t="shared" si="259"/>
        <v>0</v>
      </c>
      <c r="Y627">
        <f t="shared" si="244"/>
        <v>0</v>
      </c>
      <c r="AB627" s="228">
        <v>2100401</v>
      </c>
      <c r="AC627">
        <f t="shared" si="245"/>
        <v>1634</v>
      </c>
      <c r="AD627">
        <f t="shared" si="246"/>
        <v>1634</v>
      </c>
      <c r="AE627">
        <f t="shared" si="236"/>
        <v>0</v>
      </c>
      <c r="AG627" s="228">
        <v>2080304</v>
      </c>
      <c r="AH627" s="247" t="s">
        <v>1080</v>
      </c>
      <c r="AI627" s="233">
        <v>0</v>
      </c>
      <c r="AJ627" s="248">
        <f t="shared" si="260"/>
        <v>0</v>
      </c>
      <c r="AK627" s="246">
        <f t="shared" si="261"/>
        <v>0</v>
      </c>
      <c r="AL627" s="240">
        <v>2080502</v>
      </c>
      <c r="AM627" s="241" t="s">
        <v>1075</v>
      </c>
      <c r="AN627" s="242">
        <v>11499</v>
      </c>
      <c r="AO627" s="242">
        <v>657</v>
      </c>
      <c r="AP627" s="256">
        <f t="shared" si="248"/>
        <v>-10842</v>
      </c>
      <c r="AQ627" s="257">
        <f t="shared" si="249"/>
        <v>-0.942864596921471</v>
      </c>
      <c r="AR627">
        <f t="shared" si="257"/>
        <v>7</v>
      </c>
    </row>
    <row r="628" hidden="1" spans="1:44">
      <c r="A628" s="215">
        <v>2080504</v>
      </c>
      <c r="B628" s="215" t="s">
        <v>1081</v>
      </c>
      <c r="C628" s="216">
        <f t="shared" si="250"/>
        <v>0</v>
      </c>
      <c r="D628" s="222">
        <v>0</v>
      </c>
      <c r="E628" s="222">
        <v>0</v>
      </c>
      <c r="F628" s="223">
        <v>0</v>
      </c>
      <c r="G628" s="219">
        <f t="shared" si="251"/>
        <v>0</v>
      </c>
      <c r="H628" s="219">
        <f t="shared" si="252"/>
        <v>0</v>
      </c>
      <c r="I628" s="219">
        <f t="shared" si="253"/>
        <v>0</v>
      </c>
      <c r="J628" s="231">
        <f t="shared" si="254"/>
        <v>7</v>
      </c>
      <c r="K628" s="43">
        <f t="shared" si="265"/>
        <v>0</v>
      </c>
      <c r="L628" s="43">
        <f t="shared" si="255"/>
        <v>7</v>
      </c>
      <c r="M628" s="228">
        <v>2080505</v>
      </c>
      <c r="N628" s="228" t="s">
        <v>1082</v>
      </c>
      <c r="O628" s="233">
        <v>7450</v>
      </c>
      <c r="P628">
        <f t="shared" si="256"/>
        <v>7</v>
      </c>
      <c r="Q628">
        <f t="shared" si="258"/>
        <v>0</v>
      </c>
      <c r="U628">
        <f t="shared" si="241"/>
        <v>0</v>
      </c>
      <c r="V628">
        <f t="shared" si="242"/>
        <v>0</v>
      </c>
      <c r="W628">
        <f t="shared" si="259"/>
        <v>0</v>
      </c>
      <c r="Y628">
        <f t="shared" si="244"/>
        <v>0</v>
      </c>
      <c r="AB628" s="228">
        <v>2100402</v>
      </c>
      <c r="AC628">
        <f t="shared" si="245"/>
        <v>1</v>
      </c>
      <c r="AD628">
        <f t="shared" si="246"/>
        <v>1</v>
      </c>
      <c r="AE628">
        <f t="shared" si="236"/>
        <v>0</v>
      </c>
      <c r="AG628" s="228">
        <v>2080305</v>
      </c>
      <c r="AH628" s="247" t="s">
        <v>1083</v>
      </c>
      <c r="AI628" s="233">
        <v>0</v>
      </c>
      <c r="AJ628" s="248">
        <f t="shared" si="260"/>
        <v>0</v>
      </c>
      <c r="AK628" s="246">
        <f t="shared" si="261"/>
        <v>0</v>
      </c>
      <c r="AL628" s="240">
        <v>2080503</v>
      </c>
      <c r="AM628" s="240" t="s">
        <v>1078</v>
      </c>
      <c r="AN628" s="249">
        <v>0</v>
      </c>
      <c r="AO628" s="249">
        <v>0</v>
      </c>
      <c r="AP628" s="256">
        <f t="shared" si="248"/>
        <v>0</v>
      </c>
      <c r="AQ628" s="257">
        <f t="shared" si="249"/>
        <v>0</v>
      </c>
      <c r="AR628">
        <f t="shared" si="257"/>
        <v>7</v>
      </c>
    </row>
    <row r="629" customHeight="1" spans="1:44">
      <c r="A629" s="215">
        <v>2080505</v>
      </c>
      <c r="B629" s="215" t="s">
        <v>1084</v>
      </c>
      <c r="C629" s="216">
        <f t="shared" si="250"/>
        <v>0</v>
      </c>
      <c r="D629" s="217">
        <v>0</v>
      </c>
      <c r="E629" s="217">
        <v>7936</v>
      </c>
      <c r="F629" s="218">
        <v>7450</v>
      </c>
      <c r="G629" s="219"/>
      <c r="H629" s="219"/>
      <c r="I629" s="219">
        <f t="shared" si="253"/>
        <v>0.938760080645161</v>
      </c>
      <c r="J629" s="231">
        <f t="shared" si="254"/>
        <v>7</v>
      </c>
      <c r="K629" s="43">
        <f t="shared" si="265"/>
        <v>15386</v>
      </c>
      <c r="L629" s="43">
        <f t="shared" si="255"/>
        <v>7</v>
      </c>
      <c r="M629" s="228">
        <v>2080506</v>
      </c>
      <c r="N629" s="228" t="s">
        <v>1085</v>
      </c>
      <c r="O629" s="233">
        <v>0</v>
      </c>
      <c r="P629">
        <f t="shared" si="256"/>
        <v>7</v>
      </c>
      <c r="Q629">
        <f t="shared" si="258"/>
        <v>0</v>
      </c>
      <c r="U629">
        <f t="shared" si="241"/>
        <v>0</v>
      </c>
      <c r="V629">
        <f t="shared" si="242"/>
        <v>0</v>
      </c>
      <c r="W629">
        <f t="shared" si="259"/>
        <v>0</v>
      </c>
      <c r="Y629">
        <f t="shared" si="244"/>
        <v>0</v>
      </c>
      <c r="AB629" s="228">
        <v>2100403</v>
      </c>
      <c r="AC629">
        <f t="shared" si="245"/>
        <v>637</v>
      </c>
      <c r="AD629">
        <f t="shared" si="246"/>
        <v>637</v>
      </c>
      <c r="AE629">
        <f t="shared" si="236"/>
        <v>0</v>
      </c>
      <c r="AG629" s="228">
        <v>2080308</v>
      </c>
      <c r="AH629" s="247" t="s">
        <v>1086</v>
      </c>
      <c r="AI629" s="233">
        <v>844</v>
      </c>
      <c r="AJ629" s="248">
        <f t="shared" si="260"/>
        <v>0</v>
      </c>
      <c r="AK629" s="246">
        <f t="shared" si="261"/>
        <v>844</v>
      </c>
      <c r="AL629" s="240">
        <v>2080504</v>
      </c>
      <c r="AM629" s="240" t="s">
        <v>1081</v>
      </c>
      <c r="AN629" s="249">
        <v>0</v>
      </c>
      <c r="AO629" s="249">
        <v>0</v>
      </c>
      <c r="AP629" s="256">
        <f t="shared" si="248"/>
        <v>0</v>
      </c>
      <c r="AQ629" s="257">
        <f t="shared" si="249"/>
        <v>0</v>
      </c>
      <c r="AR629">
        <f t="shared" si="257"/>
        <v>7</v>
      </c>
    </row>
    <row r="630" customHeight="1" spans="1:44">
      <c r="A630" s="220">
        <v>2080506</v>
      </c>
      <c r="B630" s="220" t="s">
        <v>1087</v>
      </c>
      <c r="C630" s="216">
        <f t="shared" si="250"/>
        <v>0</v>
      </c>
      <c r="D630" s="224">
        <v>0</v>
      </c>
      <c r="E630" s="217">
        <v>174</v>
      </c>
      <c r="F630" s="218">
        <v>0</v>
      </c>
      <c r="G630" s="219">
        <f t="shared" si="251"/>
        <v>0</v>
      </c>
      <c r="H630" s="219">
        <f t="shared" si="252"/>
        <v>0</v>
      </c>
      <c r="I630" s="219">
        <f t="shared" si="253"/>
        <v>0</v>
      </c>
      <c r="J630" s="231">
        <f t="shared" si="254"/>
        <v>7</v>
      </c>
      <c r="K630" s="43">
        <f t="shared" si="265"/>
        <v>174</v>
      </c>
      <c r="L630" s="43">
        <f t="shared" si="255"/>
        <v>7</v>
      </c>
      <c r="M630" s="228">
        <v>2080507</v>
      </c>
      <c r="N630" s="228" t="s">
        <v>1088</v>
      </c>
      <c r="O630" s="233">
        <v>280</v>
      </c>
      <c r="P630">
        <f t="shared" si="256"/>
        <v>7</v>
      </c>
      <c r="Q630">
        <f t="shared" si="258"/>
        <v>0</v>
      </c>
      <c r="U630">
        <f t="shared" si="241"/>
        <v>0</v>
      </c>
      <c r="V630">
        <f t="shared" si="242"/>
        <v>0</v>
      </c>
      <c r="W630">
        <f t="shared" si="259"/>
        <v>0</v>
      </c>
      <c r="Y630">
        <f t="shared" si="244"/>
        <v>0</v>
      </c>
      <c r="AB630" s="228">
        <v>2100404</v>
      </c>
      <c r="AC630">
        <f t="shared" si="245"/>
        <v>0</v>
      </c>
      <c r="AD630">
        <f t="shared" si="246"/>
        <v>0</v>
      </c>
      <c r="AE630">
        <f t="shared" si="236"/>
        <v>0</v>
      </c>
      <c r="AG630" s="228">
        <v>2080399</v>
      </c>
      <c r="AH630" s="247" t="s">
        <v>1089</v>
      </c>
      <c r="AI630" s="233">
        <v>0</v>
      </c>
      <c r="AJ630" s="248">
        <f t="shared" si="260"/>
        <v>0</v>
      </c>
      <c r="AK630" s="246">
        <f t="shared" si="261"/>
        <v>0</v>
      </c>
      <c r="AL630" s="240">
        <v>2080505</v>
      </c>
      <c r="AM630" s="241" t="s">
        <v>1084</v>
      </c>
      <c r="AN630" s="242">
        <v>0</v>
      </c>
      <c r="AO630" s="242">
        <v>7936</v>
      </c>
      <c r="AP630" s="256">
        <f t="shared" si="248"/>
        <v>7936</v>
      </c>
      <c r="AQ630" s="257">
        <f t="shared" si="249"/>
        <v>0</v>
      </c>
      <c r="AR630">
        <f t="shared" si="257"/>
        <v>7</v>
      </c>
    </row>
    <row r="631" customHeight="1" spans="1:44">
      <c r="A631" s="220">
        <v>2080507</v>
      </c>
      <c r="B631" s="220" t="s">
        <v>1090</v>
      </c>
      <c r="C631" s="216">
        <f t="shared" si="250"/>
        <v>0</v>
      </c>
      <c r="D631" s="224">
        <v>0</v>
      </c>
      <c r="E631" s="217">
        <v>0</v>
      </c>
      <c r="F631" s="218">
        <v>280</v>
      </c>
      <c r="G631" s="219"/>
      <c r="H631" s="219"/>
      <c r="I631" s="219"/>
      <c r="J631" s="231">
        <f t="shared" si="254"/>
        <v>7</v>
      </c>
      <c r="K631" s="43">
        <f t="shared" si="265"/>
        <v>280</v>
      </c>
      <c r="L631" s="43">
        <f t="shared" si="255"/>
        <v>7</v>
      </c>
      <c r="M631" s="228">
        <v>2080599</v>
      </c>
      <c r="N631" s="228" t="s">
        <v>1091</v>
      </c>
      <c r="O631" s="233">
        <v>36</v>
      </c>
      <c r="P631">
        <f t="shared" si="256"/>
        <v>7</v>
      </c>
      <c r="Q631">
        <f t="shared" si="258"/>
        <v>0</v>
      </c>
      <c r="U631">
        <f t="shared" si="241"/>
        <v>0</v>
      </c>
      <c r="V631">
        <f t="shared" si="242"/>
        <v>0</v>
      </c>
      <c r="W631">
        <f t="shared" si="259"/>
        <v>0</v>
      </c>
      <c r="Y631">
        <f t="shared" si="244"/>
        <v>0</v>
      </c>
      <c r="AB631" s="228">
        <v>2100405</v>
      </c>
      <c r="AC631">
        <f t="shared" si="245"/>
        <v>0</v>
      </c>
      <c r="AD631">
        <f t="shared" si="246"/>
        <v>0</v>
      </c>
      <c r="AE631">
        <f t="shared" si="236"/>
        <v>0</v>
      </c>
      <c r="AG631" s="228">
        <v>20804</v>
      </c>
      <c r="AH631" s="238" t="s">
        <v>1063</v>
      </c>
      <c r="AI631" s="232">
        <f>AI632</f>
        <v>0</v>
      </c>
      <c r="AJ631" s="239">
        <f t="shared" si="260"/>
        <v>0</v>
      </c>
      <c r="AK631" s="246">
        <f t="shared" si="261"/>
        <v>0</v>
      </c>
      <c r="AL631" s="240">
        <v>2080506</v>
      </c>
      <c r="AM631" s="241" t="s">
        <v>1087</v>
      </c>
      <c r="AN631" s="242">
        <v>0</v>
      </c>
      <c r="AO631" s="242">
        <v>174</v>
      </c>
      <c r="AP631" s="256">
        <f t="shared" si="248"/>
        <v>174</v>
      </c>
      <c r="AQ631" s="257">
        <f t="shared" si="249"/>
        <v>0</v>
      </c>
      <c r="AR631">
        <f t="shared" si="257"/>
        <v>7</v>
      </c>
    </row>
    <row r="632" customHeight="1" spans="1:44">
      <c r="A632" s="215">
        <v>2080599</v>
      </c>
      <c r="B632" s="215" t="s">
        <v>1092</v>
      </c>
      <c r="C632" s="216">
        <f t="shared" si="250"/>
        <v>36</v>
      </c>
      <c r="D632" s="217">
        <v>281</v>
      </c>
      <c r="E632" s="217">
        <v>36</v>
      </c>
      <c r="F632" s="218">
        <v>36</v>
      </c>
      <c r="G632" s="219">
        <f t="shared" si="251"/>
        <v>0</v>
      </c>
      <c r="H632" s="219">
        <f t="shared" si="252"/>
        <v>0.128113879003559</v>
      </c>
      <c r="I632" s="219">
        <f t="shared" si="253"/>
        <v>1</v>
      </c>
      <c r="J632" s="231">
        <f t="shared" si="254"/>
        <v>7</v>
      </c>
      <c r="K632" s="43">
        <f t="shared" si="265"/>
        <v>389</v>
      </c>
      <c r="L632" s="43">
        <f t="shared" si="255"/>
        <v>7</v>
      </c>
      <c r="M632" s="228">
        <v>20806</v>
      </c>
      <c r="N632" s="229" t="s">
        <v>1093</v>
      </c>
      <c r="O632" s="232">
        <f>SUM(O633:O635)</f>
        <v>0</v>
      </c>
      <c r="P632">
        <f t="shared" si="256"/>
        <v>5</v>
      </c>
      <c r="Q632">
        <f t="shared" si="258"/>
        <v>0</v>
      </c>
      <c r="U632">
        <f t="shared" si="241"/>
        <v>0</v>
      </c>
      <c r="V632">
        <f t="shared" si="242"/>
        <v>0</v>
      </c>
      <c r="W632">
        <f t="shared" si="259"/>
        <v>0</v>
      </c>
      <c r="Y632">
        <f t="shared" si="244"/>
        <v>0</v>
      </c>
      <c r="AB632" s="228">
        <v>2100406</v>
      </c>
      <c r="AC632">
        <f t="shared" si="245"/>
        <v>0</v>
      </c>
      <c r="AD632">
        <f t="shared" si="246"/>
        <v>0</v>
      </c>
      <c r="AE632">
        <f t="shared" si="236"/>
        <v>0</v>
      </c>
      <c r="AG632" s="228">
        <v>2080402</v>
      </c>
      <c r="AH632" s="247" t="s">
        <v>1065</v>
      </c>
      <c r="AI632" s="233">
        <v>0</v>
      </c>
      <c r="AJ632" s="248">
        <f t="shared" si="260"/>
        <v>0</v>
      </c>
      <c r="AK632" s="246">
        <f t="shared" si="261"/>
        <v>0</v>
      </c>
      <c r="AL632" s="240">
        <v>2080507</v>
      </c>
      <c r="AM632" s="240" t="s">
        <v>1090</v>
      </c>
      <c r="AN632" s="249">
        <v>0</v>
      </c>
      <c r="AO632" s="249">
        <v>0</v>
      </c>
      <c r="AP632" s="256">
        <f t="shared" si="248"/>
        <v>0</v>
      </c>
      <c r="AQ632" s="257">
        <f t="shared" si="249"/>
        <v>0</v>
      </c>
      <c r="AR632">
        <f t="shared" si="257"/>
        <v>7</v>
      </c>
    </row>
    <row r="633" hidden="1" customHeight="1" spans="1:44">
      <c r="A633" s="220">
        <v>20806</v>
      </c>
      <c r="B633" s="220" t="s">
        <v>1094</v>
      </c>
      <c r="C633" s="216">
        <f t="shared" si="250"/>
        <v>0</v>
      </c>
      <c r="D633" s="224">
        <v>0</v>
      </c>
      <c r="E633" s="217">
        <v>111</v>
      </c>
      <c r="F633" s="218">
        <v>0</v>
      </c>
      <c r="G633" s="219">
        <f t="shared" si="251"/>
        <v>0</v>
      </c>
      <c r="H633" s="219">
        <f t="shared" si="252"/>
        <v>0</v>
      </c>
      <c r="I633" s="219">
        <f t="shared" si="253"/>
        <v>0</v>
      </c>
      <c r="J633" s="231">
        <f t="shared" si="254"/>
        <v>5</v>
      </c>
      <c r="K633" s="43">
        <f t="shared" si="265"/>
        <v>111</v>
      </c>
      <c r="L633" s="43">
        <f t="shared" si="255"/>
        <v>5</v>
      </c>
      <c r="M633" s="228">
        <v>2080601</v>
      </c>
      <c r="N633" s="228" t="s">
        <v>1095</v>
      </c>
      <c r="O633" s="233">
        <v>0</v>
      </c>
      <c r="P633">
        <f t="shared" si="256"/>
        <v>7</v>
      </c>
      <c r="Q633">
        <f t="shared" si="258"/>
        <v>208</v>
      </c>
      <c r="U633">
        <f t="shared" si="241"/>
        <v>0</v>
      </c>
      <c r="V633">
        <f t="shared" si="242"/>
        <v>0</v>
      </c>
      <c r="W633">
        <f t="shared" si="259"/>
        <v>0</v>
      </c>
      <c r="Y633">
        <f t="shared" si="244"/>
        <v>0</v>
      </c>
      <c r="AB633" s="228">
        <v>2100407</v>
      </c>
      <c r="AC633">
        <f t="shared" si="245"/>
        <v>0</v>
      </c>
      <c r="AD633">
        <f t="shared" si="246"/>
        <v>0</v>
      </c>
      <c r="AE633">
        <f t="shared" si="236"/>
        <v>0</v>
      </c>
      <c r="AG633" s="228">
        <v>20805</v>
      </c>
      <c r="AH633" s="238" t="s">
        <v>1067</v>
      </c>
      <c r="AI633" s="232">
        <f>SUM(AI634:AI638)</f>
        <v>19419</v>
      </c>
      <c r="AJ633" s="239">
        <f t="shared" si="260"/>
        <v>19419</v>
      </c>
      <c r="AK633" s="246">
        <f t="shared" si="261"/>
        <v>0</v>
      </c>
      <c r="AL633" s="240">
        <v>2080599</v>
      </c>
      <c r="AM633" s="241" t="s">
        <v>1092</v>
      </c>
      <c r="AN633" s="242">
        <v>281</v>
      </c>
      <c r="AO633" s="242">
        <v>36</v>
      </c>
      <c r="AP633" s="256">
        <f t="shared" si="248"/>
        <v>-245</v>
      </c>
      <c r="AQ633" s="257">
        <f t="shared" si="249"/>
        <v>-0.871886120996441</v>
      </c>
      <c r="AR633">
        <f t="shared" si="257"/>
        <v>7</v>
      </c>
    </row>
    <row r="634" customHeight="1" spans="1:44">
      <c r="A634" s="220">
        <v>2080601</v>
      </c>
      <c r="B634" s="220" t="s">
        <v>1096</v>
      </c>
      <c r="C634" s="216">
        <f t="shared" si="250"/>
        <v>0</v>
      </c>
      <c r="D634" s="224">
        <v>0</v>
      </c>
      <c r="E634" s="217">
        <v>87</v>
      </c>
      <c r="F634" s="218">
        <v>0</v>
      </c>
      <c r="G634" s="219">
        <f t="shared" si="251"/>
        <v>0</v>
      </c>
      <c r="H634" s="219">
        <f t="shared" si="252"/>
        <v>0</v>
      </c>
      <c r="I634" s="219">
        <f t="shared" si="253"/>
        <v>0</v>
      </c>
      <c r="J634" s="231">
        <f t="shared" si="254"/>
        <v>7</v>
      </c>
      <c r="K634" s="43">
        <f t="shared" si="265"/>
        <v>87</v>
      </c>
      <c r="L634" s="43">
        <f t="shared" si="255"/>
        <v>7</v>
      </c>
      <c r="M634" s="228">
        <v>2080602</v>
      </c>
      <c r="N634" s="228" t="s">
        <v>1097</v>
      </c>
      <c r="O634" s="233">
        <v>0</v>
      </c>
      <c r="P634">
        <f t="shared" si="256"/>
        <v>7</v>
      </c>
      <c r="Q634">
        <f t="shared" si="258"/>
        <v>0</v>
      </c>
      <c r="U634">
        <f t="shared" si="241"/>
        <v>0</v>
      </c>
      <c r="V634">
        <f t="shared" si="242"/>
        <v>0</v>
      </c>
      <c r="W634">
        <f t="shared" si="259"/>
        <v>0</v>
      </c>
      <c r="Y634">
        <f t="shared" si="244"/>
        <v>0</v>
      </c>
      <c r="AB634" s="228">
        <v>2100408</v>
      </c>
      <c r="AC634">
        <f t="shared" si="245"/>
        <v>1092</v>
      </c>
      <c r="AD634">
        <f t="shared" si="246"/>
        <v>1092</v>
      </c>
      <c r="AE634">
        <f t="shared" si="236"/>
        <v>0</v>
      </c>
      <c r="AG634" s="228">
        <v>2080501</v>
      </c>
      <c r="AH634" s="247" t="s">
        <v>1070</v>
      </c>
      <c r="AI634" s="233">
        <v>9106</v>
      </c>
      <c r="AJ634" s="248">
        <f t="shared" si="260"/>
        <v>9106</v>
      </c>
      <c r="AK634" s="246">
        <f t="shared" si="261"/>
        <v>0</v>
      </c>
      <c r="AL634" s="240">
        <v>20806</v>
      </c>
      <c r="AM634" s="241" t="s">
        <v>1094</v>
      </c>
      <c r="AN634" s="242">
        <v>0</v>
      </c>
      <c r="AO634" s="242">
        <v>111</v>
      </c>
      <c r="AP634" s="256">
        <f t="shared" si="248"/>
        <v>111</v>
      </c>
      <c r="AQ634" s="257">
        <f t="shared" si="249"/>
        <v>0</v>
      </c>
      <c r="AR634">
        <f t="shared" si="257"/>
        <v>5</v>
      </c>
    </row>
    <row r="635" customHeight="1" spans="1:44">
      <c r="A635" s="220">
        <v>2080602</v>
      </c>
      <c r="B635" s="220" t="s">
        <v>1098</v>
      </c>
      <c r="C635" s="216">
        <f t="shared" si="250"/>
        <v>0</v>
      </c>
      <c r="D635" s="224">
        <v>0</v>
      </c>
      <c r="E635" s="217">
        <v>24</v>
      </c>
      <c r="F635" s="218">
        <v>0</v>
      </c>
      <c r="G635" s="219">
        <f t="shared" si="251"/>
        <v>0</v>
      </c>
      <c r="H635" s="219">
        <f t="shared" si="252"/>
        <v>0</v>
      </c>
      <c r="I635" s="219">
        <f t="shared" si="253"/>
        <v>0</v>
      </c>
      <c r="J635" s="231">
        <f t="shared" si="254"/>
        <v>7</v>
      </c>
      <c r="K635" s="43">
        <f t="shared" si="265"/>
        <v>24</v>
      </c>
      <c r="L635" s="43">
        <f t="shared" si="255"/>
        <v>7</v>
      </c>
      <c r="M635" s="228">
        <v>2080699</v>
      </c>
      <c r="N635" s="228" t="s">
        <v>1099</v>
      </c>
      <c r="O635" s="233">
        <v>0</v>
      </c>
      <c r="P635">
        <f t="shared" si="256"/>
        <v>7</v>
      </c>
      <c r="Q635">
        <f t="shared" si="258"/>
        <v>0</v>
      </c>
      <c r="U635">
        <f t="shared" si="241"/>
        <v>0</v>
      </c>
      <c r="V635">
        <f t="shared" si="242"/>
        <v>0</v>
      </c>
      <c r="W635">
        <f t="shared" si="259"/>
        <v>0</v>
      </c>
      <c r="Y635">
        <f t="shared" si="244"/>
        <v>0</v>
      </c>
      <c r="AB635" s="228">
        <v>2100409</v>
      </c>
      <c r="AC635">
        <f t="shared" si="245"/>
        <v>1549</v>
      </c>
      <c r="AD635">
        <f t="shared" si="246"/>
        <v>1549</v>
      </c>
      <c r="AE635">
        <f t="shared" si="236"/>
        <v>0</v>
      </c>
      <c r="AG635" s="228">
        <v>2080502</v>
      </c>
      <c r="AH635" s="247" t="s">
        <v>1073</v>
      </c>
      <c r="AI635" s="233">
        <v>10277</v>
      </c>
      <c r="AJ635" s="248">
        <f t="shared" si="260"/>
        <v>10277</v>
      </c>
      <c r="AK635" s="246">
        <f t="shared" si="261"/>
        <v>0</v>
      </c>
      <c r="AL635" s="240">
        <v>2080601</v>
      </c>
      <c r="AM635" s="241" t="s">
        <v>1096</v>
      </c>
      <c r="AN635" s="242">
        <v>0</v>
      </c>
      <c r="AO635" s="242">
        <v>87</v>
      </c>
      <c r="AP635" s="256">
        <f t="shared" si="248"/>
        <v>87</v>
      </c>
      <c r="AQ635" s="257">
        <f t="shared" si="249"/>
        <v>0</v>
      </c>
      <c r="AR635">
        <f t="shared" si="257"/>
        <v>7</v>
      </c>
    </row>
    <row r="636" hidden="1" spans="1:44">
      <c r="A636" s="220">
        <v>2080699</v>
      </c>
      <c r="B636" s="220" t="s">
        <v>1100</v>
      </c>
      <c r="C636" s="216">
        <f t="shared" si="250"/>
        <v>0</v>
      </c>
      <c r="D636" s="221">
        <v>0</v>
      </c>
      <c r="E636" s="222">
        <v>0</v>
      </c>
      <c r="F636" s="223">
        <v>0</v>
      </c>
      <c r="G636" s="219">
        <f t="shared" si="251"/>
        <v>0</v>
      </c>
      <c r="H636" s="219">
        <f t="shared" si="252"/>
        <v>0</v>
      </c>
      <c r="I636" s="219">
        <f t="shared" si="253"/>
        <v>0</v>
      </c>
      <c r="J636" s="231">
        <f t="shared" si="254"/>
        <v>7</v>
      </c>
      <c r="K636" s="43">
        <f t="shared" si="265"/>
        <v>0</v>
      </c>
      <c r="L636" s="43">
        <f t="shared" si="255"/>
        <v>7</v>
      </c>
      <c r="M636" s="228">
        <v>20807</v>
      </c>
      <c r="N636" s="229" t="s">
        <v>1101</v>
      </c>
      <c r="O636" s="232">
        <f>SUM(O637:O645)</f>
        <v>518</v>
      </c>
      <c r="P636">
        <f t="shared" si="256"/>
        <v>5</v>
      </c>
      <c r="Q636">
        <f t="shared" si="258"/>
        <v>0</v>
      </c>
      <c r="U636">
        <f t="shared" si="241"/>
        <v>0</v>
      </c>
      <c r="V636">
        <f t="shared" si="242"/>
        <v>0</v>
      </c>
      <c r="W636">
        <f t="shared" si="259"/>
        <v>0</v>
      </c>
      <c r="Y636">
        <f t="shared" si="244"/>
        <v>0</v>
      </c>
      <c r="AB636" s="228">
        <v>2100410</v>
      </c>
      <c r="AC636">
        <f t="shared" si="245"/>
        <v>20</v>
      </c>
      <c r="AD636">
        <f t="shared" si="246"/>
        <v>20</v>
      </c>
      <c r="AE636">
        <f t="shared" si="236"/>
        <v>0</v>
      </c>
      <c r="AG636" s="228">
        <v>2080503</v>
      </c>
      <c r="AH636" s="247" t="s">
        <v>1076</v>
      </c>
      <c r="AI636" s="233">
        <v>0</v>
      </c>
      <c r="AJ636" s="248">
        <f t="shared" si="260"/>
        <v>0</v>
      </c>
      <c r="AK636" s="246">
        <f t="shared" si="261"/>
        <v>0</v>
      </c>
      <c r="AL636" s="240">
        <v>2080602</v>
      </c>
      <c r="AM636" s="241" t="s">
        <v>1098</v>
      </c>
      <c r="AN636" s="242">
        <v>0</v>
      </c>
      <c r="AO636" s="242">
        <v>24</v>
      </c>
      <c r="AP636" s="256">
        <f t="shared" si="248"/>
        <v>24</v>
      </c>
      <c r="AQ636" s="257">
        <f t="shared" si="249"/>
        <v>0</v>
      </c>
      <c r="AR636">
        <f t="shared" si="257"/>
        <v>7</v>
      </c>
    </row>
    <row r="637" hidden="1" customHeight="1" spans="1:44">
      <c r="A637" s="215">
        <v>20807</v>
      </c>
      <c r="B637" s="215" t="s">
        <v>1102</v>
      </c>
      <c r="C637" s="216">
        <f t="shared" si="250"/>
        <v>386</v>
      </c>
      <c r="D637" s="217">
        <v>199</v>
      </c>
      <c r="E637" s="217">
        <v>330</v>
      </c>
      <c r="F637" s="218">
        <v>518</v>
      </c>
      <c r="G637" s="219">
        <f t="shared" si="251"/>
        <v>0.341968911917099</v>
      </c>
      <c r="H637" s="219">
        <f t="shared" si="252"/>
        <v>2.60301507537688</v>
      </c>
      <c r="I637" s="219">
        <f t="shared" si="253"/>
        <v>1.56969696969697</v>
      </c>
      <c r="J637" s="231">
        <f t="shared" si="254"/>
        <v>5</v>
      </c>
      <c r="K637" s="43">
        <f t="shared" si="265"/>
        <v>1433</v>
      </c>
      <c r="L637" s="43">
        <f t="shared" si="255"/>
        <v>5</v>
      </c>
      <c r="M637" s="228">
        <v>2080701</v>
      </c>
      <c r="N637" s="228" t="s">
        <v>1103</v>
      </c>
      <c r="O637" s="233">
        <v>0</v>
      </c>
      <c r="P637">
        <f t="shared" si="256"/>
        <v>7</v>
      </c>
      <c r="Q637">
        <f t="shared" si="258"/>
        <v>208</v>
      </c>
      <c r="U637">
        <f t="shared" si="241"/>
        <v>0</v>
      </c>
      <c r="V637">
        <f t="shared" si="242"/>
        <v>0</v>
      </c>
      <c r="W637">
        <f t="shared" si="259"/>
        <v>0</v>
      </c>
      <c r="Y637">
        <f t="shared" si="244"/>
        <v>0</v>
      </c>
      <c r="AB637" s="228">
        <v>2100499</v>
      </c>
      <c r="AC637">
        <f t="shared" si="245"/>
        <v>36</v>
      </c>
      <c r="AD637">
        <f t="shared" si="246"/>
        <v>36</v>
      </c>
      <c r="AE637">
        <f t="shared" si="236"/>
        <v>0</v>
      </c>
      <c r="AG637" s="228">
        <v>2080504</v>
      </c>
      <c r="AH637" s="247" t="s">
        <v>1079</v>
      </c>
      <c r="AI637" s="233">
        <v>0</v>
      </c>
      <c r="AJ637" s="248">
        <f t="shared" si="260"/>
        <v>0</v>
      </c>
      <c r="AK637" s="246">
        <f t="shared" si="261"/>
        <v>0</v>
      </c>
      <c r="AL637" s="240">
        <v>2080699</v>
      </c>
      <c r="AM637" s="240" t="s">
        <v>1100</v>
      </c>
      <c r="AN637" s="249">
        <v>0</v>
      </c>
      <c r="AO637" s="249">
        <v>0</v>
      </c>
      <c r="AP637" s="256">
        <f t="shared" si="248"/>
        <v>0</v>
      </c>
      <c r="AQ637" s="257">
        <f t="shared" si="249"/>
        <v>0</v>
      </c>
      <c r="AR637">
        <f t="shared" si="257"/>
        <v>7</v>
      </c>
    </row>
    <row r="638" hidden="1" spans="1:44">
      <c r="A638" s="220">
        <v>2080701</v>
      </c>
      <c r="B638" s="220" t="s">
        <v>1104</v>
      </c>
      <c r="C638" s="216">
        <f t="shared" si="250"/>
        <v>0</v>
      </c>
      <c r="D638" s="221">
        <v>0</v>
      </c>
      <c r="E638" s="222">
        <v>0</v>
      </c>
      <c r="F638" s="223">
        <v>0</v>
      </c>
      <c r="G638" s="219">
        <f t="shared" si="251"/>
        <v>0</v>
      </c>
      <c r="H638" s="219">
        <f t="shared" si="252"/>
        <v>0</v>
      </c>
      <c r="I638" s="219">
        <f t="shared" si="253"/>
        <v>0</v>
      </c>
      <c r="J638" s="231">
        <f t="shared" si="254"/>
        <v>7</v>
      </c>
      <c r="K638" s="43">
        <f t="shared" ref="K638:K647" si="266">SUM(C638:F638)</f>
        <v>0</v>
      </c>
      <c r="L638" s="43">
        <f t="shared" si="255"/>
        <v>7</v>
      </c>
      <c r="M638" s="228">
        <v>2080702</v>
      </c>
      <c r="N638" s="228" t="s">
        <v>1105</v>
      </c>
      <c r="O638" s="233">
        <v>0</v>
      </c>
      <c r="P638">
        <f t="shared" si="256"/>
        <v>7</v>
      </c>
      <c r="Q638">
        <f t="shared" si="258"/>
        <v>0</v>
      </c>
      <c r="U638">
        <f t="shared" si="241"/>
        <v>0</v>
      </c>
      <c r="V638">
        <f t="shared" si="242"/>
        <v>0</v>
      </c>
      <c r="W638">
        <f t="shared" si="259"/>
        <v>0</v>
      </c>
      <c r="Y638">
        <f t="shared" si="244"/>
        <v>0</v>
      </c>
      <c r="AB638" s="228">
        <v>2100501</v>
      </c>
      <c r="AC638">
        <f t="shared" si="245"/>
        <v>0</v>
      </c>
      <c r="AD638">
        <f t="shared" si="246"/>
        <v>0</v>
      </c>
      <c r="AE638">
        <f t="shared" si="236"/>
        <v>0</v>
      </c>
      <c r="AG638" s="228">
        <v>2080599</v>
      </c>
      <c r="AH638" s="247" t="s">
        <v>1091</v>
      </c>
      <c r="AI638" s="233">
        <v>36</v>
      </c>
      <c r="AJ638" s="248">
        <f t="shared" si="260"/>
        <v>36</v>
      </c>
      <c r="AK638" s="246">
        <f t="shared" si="261"/>
        <v>0</v>
      </c>
      <c r="AL638" s="240">
        <v>20807</v>
      </c>
      <c r="AM638" s="241" t="s">
        <v>1102</v>
      </c>
      <c r="AN638" s="242">
        <v>199</v>
      </c>
      <c r="AO638" s="242">
        <v>330</v>
      </c>
      <c r="AP638" s="256">
        <f t="shared" si="248"/>
        <v>131</v>
      </c>
      <c r="AQ638" s="257">
        <f t="shared" si="249"/>
        <v>0.658291457286432</v>
      </c>
      <c r="AR638">
        <f t="shared" si="257"/>
        <v>5</v>
      </c>
    </row>
    <row r="639" hidden="1" spans="1:44">
      <c r="A639" s="220">
        <v>2080702</v>
      </c>
      <c r="B639" s="220" t="s">
        <v>1106</v>
      </c>
      <c r="C639" s="216">
        <f t="shared" si="250"/>
        <v>0</v>
      </c>
      <c r="D639" s="221">
        <v>0</v>
      </c>
      <c r="E639" s="222">
        <v>0</v>
      </c>
      <c r="F639" s="223">
        <v>0</v>
      </c>
      <c r="G639" s="219">
        <f t="shared" si="251"/>
        <v>0</v>
      </c>
      <c r="H639" s="219">
        <f t="shared" si="252"/>
        <v>0</v>
      </c>
      <c r="I639" s="219">
        <f t="shared" si="253"/>
        <v>0</v>
      </c>
      <c r="J639" s="231">
        <f t="shared" si="254"/>
        <v>7</v>
      </c>
      <c r="K639" s="43">
        <f t="shared" si="266"/>
        <v>0</v>
      </c>
      <c r="L639" s="43">
        <f t="shared" si="255"/>
        <v>7</v>
      </c>
      <c r="M639" s="228">
        <v>2080704</v>
      </c>
      <c r="N639" s="228" t="s">
        <v>1107</v>
      </c>
      <c r="O639" s="233">
        <v>0</v>
      </c>
      <c r="P639">
        <f t="shared" si="256"/>
        <v>7</v>
      </c>
      <c r="Q639">
        <f t="shared" si="258"/>
        <v>0</v>
      </c>
      <c r="U639">
        <f t="shared" si="241"/>
        <v>0</v>
      </c>
      <c r="V639">
        <f t="shared" si="242"/>
        <v>0</v>
      </c>
      <c r="W639">
        <f t="shared" si="259"/>
        <v>0</v>
      </c>
      <c r="Y639">
        <f t="shared" si="244"/>
        <v>0</v>
      </c>
      <c r="AB639" s="228">
        <v>2100502</v>
      </c>
      <c r="AC639">
        <f t="shared" si="245"/>
        <v>0</v>
      </c>
      <c r="AD639">
        <f t="shared" si="246"/>
        <v>0</v>
      </c>
      <c r="AE639">
        <f t="shared" si="236"/>
        <v>0</v>
      </c>
      <c r="AG639" s="228">
        <v>20806</v>
      </c>
      <c r="AH639" s="238" t="s">
        <v>1093</v>
      </c>
      <c r="AI639" s="232">
        <f>SUM(AI640:AI642)</f>
        <v>0</v>
      </c>
      <c r="AJ639" s="239">
        <f t="shared" si="260"/>
        <v>0</v>
      </c>
      <c r="AK639" s="246">
        <f t="shared" si="261"/>
        <v>0</v>
      </c>
      <c r="AL639" s="240">
        <v>2080701</v>
      </c>
      <c r="AM639" s="240" t="s">
        <v>1104</v>
      </c>
      <c r="AN639" s="249">
        <v>0</v>
      </c>
      <c r="AO639" s="249">
        <v>0</v>
      </c>
      <c r="AP639" s="256">
        <f t="shared" si="248"/>
        <v>0</v>
      </c>
      <c r="AQ639" s="257">
        <f t="shared" si="249"/>
        <v>0</v>
      </c>
      <c r="AR639">
        <f t="shared" si="257"/>
        <v>7</v>
      </c>
    </row>
    <row r="640" customHeight="1" spans="1:44">
      <c r="A640" s="220">
        <v>2080704</v>
      </c>
      <c r="B640" s="220" t="s">
        <v>1108</v>
      </c>
      <c r="C640" s="216">
        <f t="shared" si="250"/>
        <v>40</v>
      </c>
      <c r="D640" s="224">
        <v>0</v>
      </c>
      <c r="E640" s="217">
        <v>0</v>
      </c>
      <c r="F640" s="218">
        <v>0</v>
      </c>
      <c r="G640" s="219">
        <f t="shared" si="251"/>
        <v>0</v>
      </c>
      <c r="H640" s="219">
        <f t="shared" si="252"/>
        <v>0</v>
      </c>
      <c r="I640" s="219">
        <f t="shared" si="253"/>
        <v>0</v>
      </c>
      <c r="J640" s="231">
        <f t="shared" si="254"/>
        <v>7</v>
      </c>
      <c r="K640" s="43">
        <f t="shared" si="266"/>
        <v>40</v>
      </c>
      <c r="L640" s="43">
        <f t="shared" si="255"/>
        <v>7</v>
      </c>
      <c r="M640" s="228">
        <v>2080705</v>
      </c>
      <c r="N640" s="228" t="s">
        <v>1109</v>
      </c>
      <c r="O640" s="233">
        <v>0</v>
      </c>
      <c r="P640">
        <f t="shared" si="256"/>
        <v>7</v>
      </c>
      <c r="Q640">
        <f t="shared" si="258"/>
        <v>0</v>
      </c>
      <c r="U640">
        <f t="shared" si="241"/>
        <v>0</v>
      </c>
      <c r="V640">
        <f t="shared" si="242"/>
        <v>0</v>
      </c>
      <c r="W640">
        <f t="shared" si="259"/>
        <v>0</v>
      </c>
      <c r="Y640">
        <f t="shared" si="244"/>
        <v>0</v>
      </c>
      <c r="AB640" s="228">
        <v>2100503</v>
      </c>
      <c r="AC640">
        <f t="shared" si="245"/>
        <v>0</v>
      </c>
      <c r="AD640">
        <f t="shared" si="246"/>
        <v>0</v>
      </c>
      <c r="AE640">
        <f t="shared" ref="AE640:AE703" si="267">AC640-AD640</f>
        <v>0</v>
      </c>
      <c r="AG640" s="228">
        <v>2080601</v>
      </c>
      <c r="AH640" s="247" t="s">
        <v>1095</v>
      </c>
      <c r="AI640" s="233">
        <v>0</v>
      </c>
      <c r="AJ640" s="248">
        <f t="shared" si="260"/>
        <v>0</v>
      </c>
      <c r="AK640" s="246">
        <f t="shared" si="261"/>
        <v>0</v>
      </c>
      <c r="AL640" s="240">
        <v>2080702</v>
      </c>
      <c r="AM640" s="240" t="s">
        <v>1106</v>
      </c>
      <c r="AN640" s="249">
        <v>0</v>
      </c>
      <c r="AO640" s="249">
        <v>0</v>
      </c>
      <c r="AP640" s="256">
        <f t="shared" si="248"/>
        <v>0</v>
      </c>
      <c r="AQ640" s="257">
        <f t="shared" si="249"/>
        <v>0</v>
      </c>
      <c r="AR640">
        <f t="shared" si="257"/>
        <v>7</v>
      </c>
    </row>
    <row r="641" hidden="1" spans="1:44">
      <c r="A641" s="215">
        <v>2080705</v>
      </c>
      <c r="B641" s="215" t="s">
        <v>1110</v>
      </c>
      <c r="C641" s="216">
        <f t="shared" si="250"/>
        <v>0</v>
      </c>
      <c r="D641" s="222">
        <v>0</v>
      </c>
      <c r="E641" s="222">
        <v>0</v>
      </c>
      <c r="F641" s="223">
        <v>0</v>
      </c>
      <c r="G641" s="219">
        <f t="shared" si="251"/>
        <v>0</v>
      </c>
      <c r="H641" s="219">
        <f t="shared" si="252"/>
        <v>0</v>
      </c>
      <c r="I641" s="219">
        <f t="shared" si="253"/>
        <v>0</v>
      </c>
      <c r="J641" s="231">
        <f t="shared" si="254"/>
        <v>7</v>
      </c>
      <c r="K641" s="43">
        <f t="shared" si="266"/>
        <v>0</v>
      </c>
      <c r="L641" s="43">
        <f t="shared" si="255"/>
        <v>7</v>
      </c>
      <c r="M641" s="228">
        <v>2080709</v>
      </c>
      <c r="N641" s="228" t="s">
        <v>1111</v>
      </c>
      <c r="O641" s="233">
        <v>0</v>
      </c>
      <c r="P641">
        <f t="shared" si="256"/>
        <v>7</v>
      </c>
      <c r="Q641">
        <f t="shared" si="258"/>
        <v>0</v>
      </c>
      <c r="U641">
        <f t="shared" ref="U641:U704" si="268">SUMIF(A:A,T641,F:F)</f>
        <v>0</v>
      </c>
      <c r="V641">
        <f t="shared" ref="V641:V704" si="269">SUMIF(M:M,T641,O:O)</f>
        <v>0</v>
      </c>
      <c r="W641">
        <f t="shared" si="259"/>
        <v>0</v>
      </c>
      <c r="Y641">
        <f t="shared" ref="Y641:Y704" si="270">SUMIF(A:A,X641,F:F)</f>
        <v>0</v>
      </c>
      <c r="AB641" s="228">
        <v>2100504</v>
      </c>
      <c r="AC641">
        <f t="shared" ref="AC641:AC704" si="271">SUMIF(A:A,AB641,F:F)</f>
        <v>0</v>
      </c>
      <c r="AD641">
        <f t="shared" ref="AD641:AD704" si="272">SUMIF(M:M,AB641,O:O)</f>
        <v>0</v>
      </c>
      <c r="AE641">
        <f t="shared" si="267"/>
        <v>0</v>
      </c>
      <c r="AG641" s="228">
        <v>2080602</v>
      </c>
      <c r="AH641" s="247" t="s">
        <v>1097</v>
      </c>
      <c r="AI641" s="233">
        <v>0</v>
      </c>
      <c r="AJ641" s="248">
        <f t="shared" si="260"/>
        <v>0</v>
      </c>
      <c r="AK641" s="246">
        <f t="shared" si="261"/>
        <v>0</v>
      </c>
      <c r="AL641" s="240">
        <v>2080704</v>
      </c>
      <c r="AM641" s="240" t="s">
        <v>1108</v>
      </c>
      <c r="AN641" s="249">
        <v>0</v>
      </c>
      <c r="AO641" s="249">
        <v>0</v>
      </c>
      <c r="AP641" s="256">
        <f t="shared" si="248"/>
        <v>0</v>
      </c>
      <c r="AQ641" s="257">
        <f t="shared" si="249"/>
        <v>0</v>
      </c>
      <c r="AR641">
        <f t="shared" si="257"/>
        <v>7</v>
      </c>
    </row>
    <row r="642" hidden="1" spans="1:44">
      <c r="A642" s="220">
        <v>2080709</v>
      </c>
      <c r="B642" s="220" t="s">
        <v>1112</v>
      </c>
      <c r="C642" s="216">
        <f t="shared" si="250"/>
        <v>0</v>
      </c>
      <c r="D642" s="221">
        <v>0</v>
      </c>
      <c r="E642" s="222">
        <v>0</v>
      </c>
      <c r="F642" s="223">
        <v>0</v>
      </c>
      <c r="G642" s="219">
        <f t="shared" si="251"/>
        <v>0</v>
      </c>
      <c r="H642" s="219">
        <f t="shared" si="252"/>
        <v>0</v>
      </c>
      <c r="I642" s="219">
        <f t="shared" si="253"/>
        <v>0</v>
      </c>
      <c r="J642" s="231">
        <f t="shared" si="254"/>
        <v>7</v>
      </c>
      <c r="K642" s="43">
        <f t="shared" si="266"/>
        <v>0</v>
      </c>
      <c r="L642" s="43">
        <f t="shared" si="255"/>
        <v>7</v>
      </c>
      <c r="M642" s="228">
        <v>2080711</v>
      </c>
      <c r="N642" s="228" t="s">
        <v>1113</v>
      </c>
      <c r="O642" s="233">
        <v>0</v>
      </c>
      <c r="P642">
        <f t="shared" si="256"/>
        <v>7</v>
      </c>
      <c r="Q642">
        <f t="shared" si="258"/>
        <v>0</v>
      </c>
      <c r="U642">
        <f t="shared" si="268"/>
        <v>0</v>
      </c>
      <c r="V642">
        <f t="shared" si="269"/>
        <v>0</v>
      </c>
      <c r="W642">
        <f t="shared" si="259"/>
        <v>0</v>
      </c>
      <c r="Y642">
        <f t="shared" si="270"/>
        <v>0</v>
      </c>
      <c r="AB642" s="228">
        <v>2100506</v>
      </c>
      <c r="AC642">
        <f t="shared" si="271"/>
        <v>0</v>
      </c>
      <c r="AD642">
        <f t="shared" si="272"/>
        <v>0</v>
      </c>
      <c r="AE642">
        <f t="shared" si="267"/>
        <v>0</v>
      </c>
      <c r="AG642" s="228">
        <v>2080699</v>
      </c>
      <c r="AH642" s="247" t="s">
        <v>1099</v>
      </c>
      <c r="AI642" s="233">
        <v>0</v>
      </c>
      <c r="AJ642" s="248">
        <f t="shared" si="260"/>
        <v>0</v>
      </c>
      <c r="AK642" s="246">
        <f t="shared" si="261"/>
        <v>0</v>
      </c>
      <c r="AL642" s="240">
        <v>2080705</v>
      </c>
      <c r="AM642" s="240" t="s">
        <v>1110</v>
      </c>
      <c r="AN642" s="249">
        <v>0</v>
      </c>
      <c r="AO642" s="249">
        <v>0</v>
      </c>
      <c r="AP642" s="256">
        <f t="shared" si="248"/>
        <v>0</v>
      </c>
      <c r="AQ642" s="257">
        <f t="shared" si="249"/>
        <v>0</v>
      </c>
      <c r="AR642">
        <f t="shared" si="257"/>
        <v>7</v>
      </c>
    </row>
    <row r="643" hidden="1" spans="1:44">
      <c r="A643" s="220">
        <v>2080711</v>
      </c>
      <c r="B643" s="220" t="s">
        <v>1114</v>
      </c>
      <c r="C643" s="216">
        <f t="shared" si="250"/>
        <v>0</v>
      </c>
      <c r="D643" s="221">
        <v>0</v>
      </c>
      <c r="E643" s="222">
        <v>0</v>
      </c>
      <c r="F643" s="223">
        <v>0</v>
      </c>
      <c r="G643" s="219">
        <f t="shared" si="251"/>
        <v>0</v>
      </c>
      <c r="H643" s="219">
        <f t="shared" si="252"/>
        <v>0</v>
      </c>
      <c r="I643" s="219">
        <f t="shared" si="253"/>
        <v>0</v>
      </c>
      <c r="J643" s="231">
        <f t="shared" si="254"/>
        <v>7</v>
      </c>
      <c r="K643" s="43">
        <f t="shared" si="266"/>
        <v>0</v>
      </c>
      <c r="L643" s="43">
        <f t="shared" si="255"/>
        <v>7</v>
      </c>
      <c r="M643" s="228">
        <v>2080712</v>
      </c>
      <c r="N643" s="228" t="s">
        <v>1115</v>
      </c>
      <c r="O643" s="233">
        <v>0</v>
      </c>
      <c r="P643">
        <f t="shared" si="256"/>
        <v>7</v>
      </c>
      <c r="Q643">
        <f t="shared" si="258"/>
        <v>0</v>
      </c>
      <c r="U643">
        <f t="shared" si="268"/>
        <v>0</v>
      </c>
      <c r="V643">
        <f t="shared" si="269"/>
        <v>0</v>
      </c>
      <c r="W643">
        <f t="shared" si="259"/>
        <v>0</v>
      </c>
      <c r="Y643">
        <f t="shared" si="270"/>
        <v>0</v>
      </c>
      <c r="AB643" s="228">
        <v>2100508</v>
      </c>
      <c r="AC643">
        <f t="shared" si="271"/>
        <v>0</v>
      </c>
      <c r="AD643">
        <f t="shared" si="272"/>
        <v>0</v>
      </c>
      <c r="AE643">
        <f t="shared" si="267"/>
        <v>0</v>
      </c>
      <c r="AG643" s="228">
        <v>20807</v>
      </c>
      <c r="AH643" s="238" t="s">
        <v>1101</v>
      </c>
      <c r="AI643" s="232">
        <f>SUM(AI644:AI653)</f>
        <v>386</v>
      </c>
      <c r="AJ643" s="239">
        <f t="shared" si="260"/>
        <v>386</v>
      </c>
      <c r="AK643" s="246">
        <f t="shared" si="261"/>
        <v>0</v>
      </c>
      <c r="AL643" s="240">
        <v>2080709</v>
      </c>
      <c r="AM643" s="240" t="s">
        <v>1112</v>
      </c>
      <c r="AN643" s="249">
        <v>0</v>
      </c>
      <c r="AO643" s="249">
        <v>0</v>
      </c>
      <c r="AP643" s="256">
        <f t="shared" si="248"/>
        <v>0</v>
      </c>
      <c r="AQ643" s="257">
        <f t="shared" si="249"/>
        <v>0</v>
      </c>
      <c r="AR643">
        <f t="shared" si="257"/>
        <v>7</v>
      </c>
    </row>
    <row r="644" hidden="1" spans="1:44">
      <c r="A644" s="220">
        <v>2080712</v>
      </c>
      <c r="B644" s="220" t="s">
        <v>1116</v>
      </c>
      <c r="C644" s="216">
        <f t="shared" si="250"/>
        <v>0</v>
      </c>
      <c r="D644" s="221">
        <v>0</v>
      </c>
      <c r="E644" s="222">
        <v>0</v>
      </c>
      <c r="F644" s="223">
        <v>0</v>
      </c>
      <c r="G644" s="219">
        <f t="shared" si="251"/>
        <v>0</v>
      </c>
      <c r="H644" s="219">
        <f t="shared" si="252"/>
        <v>0</v>
      </c>
      <c r="I644" s="219">
        <f t="shared" si="253"/>
        <v>0</v>
      </c>
      <c r="J644" s="231">
        <f t="shared" si="254"/>
        <v>7</v>
      </c>
      <c r="K644" s="43">
        <f t="shared" si="266"/>
        <v>0</v>
      </c>
      <c r="L644" s="43">
        <f t="shared" si="255"/>
        <v>7</v>
      </c>
      <c r="M644" s="228">
        <v>2080713</v>
      </c>
      <c r="N644" s="228" t="s">
        <v>1117</v>
      </c>
      <c r="O644" s="233">
        <v>0</v>
      </c>
      <c r="P644">
        <f t="shared" si="256"/>
        <v>7</v>
      </c>
      <c r="Q644">
        <f t="shared" si="258"/>
        <v>0</v>
      </c>
      <c r="U644">
        <f t="shared" si="268"/>
        <v>0</v>
      </c>
      <c r="V644">
        <f t="shared" si="269"/>
        <v>0</v>
      </c>
      <c r="W644">
        <f t="shared" si="259"/>
        <v>0</v>
      </c>
      <c r="Y644">
        <f t="shared" si="270"/>
        <v>0</v>
      </c>
      <c r="AB644" s="228">
        <v>2100509</v>
      </c>
      <c r="AC644">
        <f t="shared" si="271"/>
        <v>0</v>
      </c>
      <c r="AD644">
        <f t="shared" si="272"/>
        <v>0</v>
      </c>
      <c r="AE644">
        <f t="shared" si="267"/>
        <v>0</v>
      </c>
      <c r="AG644" s="228">
        <v>2080701</v>
      </c>
      <c r="AH644" s="247" t="s">
        <v>1103</v>
      </c>
      <c r="AI644" s="233">
        <v>0</v>
      </c>
      <c r="AJ644" s="248">
        <f t="shared" si="260"/>
        <v>0</v>
      </c>
      <c r="AK644" s="246">
        <f t="shared" si="261"/>
        <v>0</v>
      </c>
      <c r="AL644" s="240">
        <v>2080711</v>
      </c>
      <c r="AM644" s="240" t="s">
        <v>1114</v>
      </c>
      <c r="AN644" s="249">
        <v>0</v>
      </c>
      <c r="AO644" s="249">
        <v>0</v>
      </c>
      <c r="AP644" s="256">
        <f t="shared" si="248"/>
        <v>0</v>
      </c>
      <c r="AQ644" s="257">
        <f t="shared" si="249"/>
        <v>0</v>
      </c>
      <c r="AR644">
        <f t="shared" si="257"/>
        <v>7</v>
      </c>
    </row>
    <row r="645" hidden="1" spans="1:44">
      <c r="A645" s="220">
        <v>2080713</v>
      </c>
      <c r="B645" s="220" t="s">
        <v>1118</v>
      </c>
      <c r="C645" s="216">
        <f t="shared" si="250"/>
        <v>0</v>
      </c>
      <c r="D645" s="221">
        <v>0</v>
      </c>
      <c r="E645" s="222">
        <v>0</v>
      </c>
      <c r="F645" s="223">
        <v>0</v>
      </c>
      <c r="G645" s="219">
        <f t="shared" si="251"/>
        <v>0</v>
      </c>
      <c r="H645" s="219">
        <f t="shared" si="252"/>
        <v>0</v>
      </c>
      <c r="I645" s="219">
        <f t="shared" si="253"/>
        <v>0</v>
      </c>
      <c r="J645" s="231">
        <f t="shared" si="254"/>
        <v>7</v>
      </c>
      <c r="K645" s="43">
        <f t="shared" si="266"/>
        <v>0</v>
      </c>
      <c r="L645" s="43">
        <f t="shared" si="255"/>
        <v>7</v>
      </c>
      <c r="M645" s="228">
        <v>2080799</v>
      </c>
      <c r="N645" s="228" t="s">
        <v>1119</v>
      </c>
      <c r="O645" s="233">
        <v>518</v>
      </c>
      <c r="P645">
        <f t="shared" si="256"/>
        <v>7</v>
      </c>
      <c r="Q645">
        <f t="shared" si="258"/>
        <v>0</v>
      </c>
      <c r="U645">
        <f t="shared" si="268"/>
        <v>0</v>
      </c>
      <c r="V645">
        <f t="shared" si="269"/>
        <v>0</v>
      </c>
      <c r="W645">
        <f t="shared" si="259"/>
        <v>0</v>
      </c>
      <c r="Y645">
        <f t="shared" si="270"/>
        <v>0</v>
      </c>
      <c r="AB645" s="228">
        <v>2100510</v>
      </c>
      <c r="AC645">
        <f t="shared" si="271"/>
        <v>0</v>
      </c>
      <c r="AD645">
        <f t="shared" si="272"/>
        <v>0</v>
      </c>
      <c r="AE645">
        <f t="shared" si="267"/>
        <v>0</v>
      </c>
      <c r="AG645" s="228">
        <v>2080702</v>
      </c>
      <c r="AH645" s="247" t="s">
        <v>1105</v>
      </c>
      <c r="AI645" s="233">
        <v>0</v>
      </c>
      <c r="AJ645" s="248">
        <f t="shared" si="260"/>
        <v>0</v>
      </c>
      <c r="AK645" s="246">
        <f t="shared" si="261"/>
        <v>0</v>
      </c>
      <c r="AL645" s="240">
        <v>2080712</v>
      </c>
      <c r="AM645" s="240" t="s">
        <v>1116</v>
      </c>
      <c r="AN645" s="249">
        <v>0</v>
      </c>
      <c r="AO645" s="249">
        <v>0</v>
      </c>
      <c r="AP645" s="256">
        <f t="shared" si="248"/>
        <v>0</v>
      </c>
      <c r="AQ645" s="257">
        <f t="shared" si="249"/>
        <v>0</v>
      </c>
      <c r="AR645">
        <f t="shared" si="257"/>
        <v>7</v>
      </c>
    </row>
    <row r="646" customHeight="1" spans="1:44">
      <c r="A646" s="220">
        <v>2080799</v>
      </c>
      <c r="B646" s="220" t="s">
        <v>1120</v>
      </c>
      <c r="C646" s="216">
        <f t="shared" si="250"/>
        <v>346</v>
      </c>
      <c r="D646" s="224">
        <v>199</v>
      </c>
      <c r="E646" s="217">
        <v>330</v>
      </c>
      <c r="F646" s="218">
        <v>518</v>
      </c>
      <c r="G646" s="219">
        <f t="shared" si="251"/>
        <v>0.497109826589595</v>
      </c>
      <c r="H646" s="219">
        <f t="shared" si="252"/>
        <v>2.60301507537688</v>
      </c>
      <c r="I646" s="219">
        <f t="shared" si="253"/>
        <v>1.56969696969697</v>
      </c>
      <c r="J646" s="231">
        <f t="shared" si="254"/>
        <v>7</v>
      </c>
      <c r="K646" s="43">
        <f t="shared" si="266"/>
        <v>1393</v>
      </c>
      <c r="L646" s="43">
        <f t="shared" si="255"/>
        <v>7</v>
      </c>
      <c r="M646" s="228">
        <v>20808</v>
      </c>
      <c r="N646" s="229" t="s">
        <v>1121</v>
      </c>
      <c r="O646" s="232">
        <f>SUM(O647:O653)</f>
        <v>936</v>
      </c>
      <c r="P646">
        <f t="shared" si="256"/>
        <v>5</v>
      </c>
      <c r="Q646">
        <f t="shared" si="258"/>
        <v>0</v>
      </c>
      <c r="U646">
        <f t="shared" si="268"/>
        <v>0</v>
      </c>
      <c r="V646">
        <f t="shared" si="269"/>
        <v>0</v>
      </c>
      <c r="W646">
        <f t="shared" si="259"/>
        <v>0</v>
      </c>
      <c r="Y646">
        <f t="shared" si="270"/>
        <v>0</v>
      </c>
      <c r="AB646" s="228">
        <v>2100599</v>
      </c>
      <c r="AC646">
        <f t="shared" si="271"/>
        <v>0</v>
      </c>
      <c r="AD646">
        <f t="shared" si="272"/>
        <v>0</v>
      </c>
      <c r="AE646">
        <f t="shared" si="267"/>
        <v>0</v>
      </c>
      <c r="AG646" s="228">
        <v>2080704</v>
      </c>
      <c r="AH646" s="247" t="s">
        <v>1107</v>
      </c>
      <c r="AI646" s="233">
        <v>40</v>
      </c>
      <c r="AJ646" s="248">
        <f t="shared" si="260"/>
        <v>40</v>
      </c>
      <c r="AK646" s="246">
        <f t="shared" si="261"/>
        <v>0</v>
      </c>
      <c r="AL646" s="240">
        <v>2080713</v>
      </c>
      <c r="AM646" s="240" t="s">
        <v>1118</v>
      </c>
      <c r="AN646" s="249">
        <v>0</v>
      </c>
      <c r="AO646" s="249">
        <v>0</v>
      </c>
      <c r="AP646" s="256">
        <f t="shared" ref="AP646:AP709" si="273">AO646-AN646</f>
        <v>0</v>
      </c>
      <c r="AQ646" s="257">
        <f t="shared" ref="AQ646:AQ709" si="274">IF(AN646&lt;&gt;0,AP646/AN646,)</f>
        <v>0</v>
      </c>
      <c r="AR646">
        <f t="shared" si="257"/>
        <v>7</v>
      </c>
    </row>
    <row r="647" hidden="1" customHeight="1" spans="1:44">
      <c r="A647" s="220">
        <v>20808</v>
      </c>
      <c r="B647" s="220" t="s">
        <v>1122</v>
      </c>
      <c r="C647" s="216">
        <f t="shared" ref="C647:C710" si="275">SUMIF(AG:AG,A647,AI:AI)</f>
        <v>561</v>
      </c>
      <c r="D647" s="224">
        <v>402</v>
      </c>
      <c r="E647" s="217">
        <v>863</v>
      </c>
      <c r="F647" s="218">
        <v>936</v>
      </c>
      <c r="G647" s="219">
        <f t="shared" ref="G647:G710" si="276">IF(F647&lt;&gt;0,F647/C647-1,)</f>
        <v>0.668449197860963</v>
      </c>
      <c r="H647" s="219">
        <f t="shared" ref="H647:H710" si="277">IF(F647&lt;&gt;0,F647/D647,)</f>
        <v>2.32835820895522</v>
      </c>
      <c r="I647" s="219">
        <f t="shared" ref="I647:I710" si="278">IF(F647&lt;&gt;0,F647/E647,)</f>
        <v>1.08458864426419</v>
      </c>
      <c r="J647" s="231">
        <f t="shared" si="254"/>
        <v>5</v>
      </c>
      <c r="K647" s="43">
        <f t="shared" si="266"/>
        <v>2762</v>
      </c>
      <c r="L647" s="43">
        <f t="shared" si="255"/>
        <v>5</v>
      </c>
      <c r="M647" s="228">
        <v>2080801</v>
      </c>
      <c r="N647" s="228" t="s">
        <v>1123</v>
      </c>
      <c r="O647" s="233">
        <v>55</v>
      </c>
      <c r="P647">
        <f t="shared" si="256"/>
        <v>7</v>
      </c>
      <c r="Q647">
        <f t="shared" si="258"/>
        <v>208</v>
      </c>
      <c r="U647">
        <f t="shared" si="268"/>
        <v>0</v>
      </c>
      <c r="V647">
        <f t="shared" si="269"/>
        <v>0</v>
      </c>
      <c r="W647">
        <f t="shared" si="259"/>
        <v>0</v>
      </c>
      <c r="Y647">
        <f t="shared" si="270"/>
        <v>0</v>
      </c>
      <c r="AB647" s="228">
        <v>2100601</v>
      </c>
      <c r="AC647">
        <f t="shared" si="271"/>
        <v>25</v>
      </c>
      <c r="AD647">
        <f t="shared" si="272"/>
        <v>25</v>
      </c>
      <c r="AE647">
        <f t="shared" si="267"/>
        <v>0</v>
      </c>
      <c r="AG647" s="228">
        <v>2080705</v>
      </c>
      <c r="AH647" s="247" t="s">
        <v>1109</v>
      </c>
      <c r="AI647" s="233">
        <v>0</v>
      </c>
      <c r="AJ647" s="248">
        <f t="shared" si="260"/>
        <v>0</v>
      </c>
      <c r="AK647" s="246">
        <f t="shared" si="261"/>
        <v>0</v>
      </c>
      <c r="AL647" s="240">
        <v>2080799</v>
      </c>
      <c r="AM647" s="241" t="s">
        <v>1120</v>
      </c>
      <c r="AN647" s="242">
        <v>199</v>
      </c>
      <c r="AO647" s="242">
        <v>330</v>
      </c>
      <c r="AP647" s="256">
        <f t="shared" si="273"/>
        <v>131</v>
      </c>
      <c r="AQ647" s="257">
        <f t="shared" si="274"/>
        <v>0.658291457286432</v>
      </c>
      <c r="AR647">
        <f t="shared" si="257"/>
        <v>7</v>
      </c>
    </row>
    <row r="648" customHeight="1" spans="1:44">
      <c r="A648" s="220">
        <v>2080801</v>
      </c>
      <c r="B648" s="220" t="s">
        <v>1124</v>
      </c>
      <c r="C648" s="216">
        <f t="shared" si="275"/>
        <v>98</v>
      </c>
      <c r="D648" s="224">
        <v>22</v>
      </c>
      <c r="E648" s="217">
        <v>55</v>
      </c>
      <c r="F648" s="218">
        <v>55</v>
      </c>
      <c r="G648" s="219">
        <f t="shared" si="276"/>
        <v>-0.438775510204082</v>
      </c>
      <c r="H648" s="219">
        <f t="shared" si="277"/>
        <v>2.5</v>
      </c>
      <c r="I648" s="219">
        <f t="shared" si="278"/>
        <v>1</v>
      </c>
      <c r="J648" s="231">
        <f t="shared" ref="J648:J711" si="279">LEN(A648)</f>
        <v>7</v>
      </c>
      <c r="K648" s="43">
        <f t="shared" ref="K648:K654" si="280">SUM(C648:F648)</f>
        <v>230</v>
      </c>
      <c r="L648" s="43">
        <f t="shared" ref="L648:L711" si="281">LEN(A648)</f>
        <v>7</v>
      </c>
      <c r="M648" s="228">
        <v>2080802</v>
      </c>
      <c r="N648" s="228" t="s">
        <v>1125</v>
      </c>
      <c r="O648" s="233">
        <v>281</v>
      </c>
      <c r="P648">
        <f t="shared" ref="P648:P711" si="282">LEN(M648)</f>
        <v>7</v>
      </c>
      <c r="Q648">
        <f t="shared" si="258"/>
        <v>0</v>
      </c>
      <c r="U648">
        <f t="shared" si="268"/>
        <v>0</v>
      </c>
      <c r="V648">
        <f t="shared" si="269"/>
        <v>0</v>
      </c>
      <c r="W648">
        <f t="shared" si="259"/>
        <v>0</v>
      </c>
      <c r="Y648">
        <f t="shared" si="270"/>
        <v>0</v>
      </c>
      <c r="AB648" s="228">
        <v>2100699</v>
      </c>
      <c r="AC648">
        <f t="shared" si="271"/>
        <v>7</v>
      </c>
      <c r="AD648">
        <f t="shared" si="272"/>
        <v>7</v>
      </c>
      <c r="AE648">
        <f t="shared" si="267"/>
        <v>0</v>
      </c>
      <c r="AG648" s="228">
        <v>2080709</v>
      </c>
      <c r="AH648" s="247" t="s">
        <v>1111</v>
      </c>
      <c r="AI648" s="233">
        <v>0</v>
      </c>
      <c r="AJ648" s="248">
        <f t="shared" si="260"/>
        <v>0</v>
      </c>
      <c r="AK648" s="246">
        <f t="shared" si="261"/>
        <v>0</v>
      </c>
      <c r="AL648" s="240">
        <v>20808</v>
      </c>
      <c r="AM648" s="241" t="s">
        <v>1122</v>
      </c>
      <c r="AN648" s="242">
        <v>402</v>
      </c>
      <c r="AO648" s="242">
        <v>863</v>
      </c>
      <c r="AP648" s="256">
        <f t="shared" si="273"/>
        <v>461</v>
      </c>
      <c r="AQ648" s="257">
        <f t="shared" si="274"/>
        <v>1.14676616915423</v>
      </c>
      <c r="AR648">
        <f t="shared" ref="AR648:AR711" si="283">LEN(AL648)</f>
        <v>5</v>
      </c>
    </row>
    <row r="649" customHeight="1" spans="1:44">
      <c r="A649" s="220">
        <v>2080802</v>
      </c>
      <c r="B649" s="220" t="s">
        <v>1126</v>
      </c>
      <c r="C649" s="216">
        <f t="shared" si="275"/>
        <v>97</v>
      </c>
      <c r="D649" s="224">
        <v>57</v>
      </c>
      <c r="E649" s="217">
        <v>281</v>
      </c>
      <c r="F649" s="218">
        <v>281</v>
      </c>
      <c r="G649" s="219">
        <f t="shared" si="276"/>
        <v>1.89690721649485</v>
      </c>
      <c r="H649" s="219">
        <f t="shared" si="277"/>
        <v>4.92982456140351</v>
      </c>
      <c r="I649" s="219">
        <f t="shared" si="278"/>
        <v>1</v>
      </c>
      <c r="J649" s="231">
        <f t="shared" si="279"/>
        <v>7</v>
      </c>
      <c r="K649" s="43">
        <f t="shared" si="280"/>
        <v>716</v>
      </c>
      <c r="L649" s="43">
        <f t="shared" si="281"/>
        <v>7</v>
      </c>
      <c r="M649" s="228">
        <v>2080803</v>
      </c>
      <c r="N649" s="228" t="s">
        <v>1127</v>
      </c>
      <c r="O649" s="233">
        <v>240</v>
      </c>
      <c r="P649">
        <f t="shared" si="282"/>
        <v>7</v>
      </c>
      <c r="Q649">
        <f t="shared" ref="Q649:Q712" si="284">IF(LEN(A649)=5,--LEFT(A649,3),)</f>
        <v>0</v>
      </c>
      <c r="U649">
        <f t="shared" si="268"/>
        <v>0</v>
      </c>
      <c r="V649">
        <f t="shared" si="269"/>
        <v>0</v>
      </c>
      <c r="W649">
        <f t="shared" ref="W649:W712" si="285">U649-V649</f>
        <v>0</v>
      </c>
      <c r="Y649">
        <f t="shared" si="270"/>
        <v>0</v>
      </c>
      <c r="AB649" s="228">
        <v>2100716</v>
      </c>
      <c r="AC649">
        <f t="shared" si="271"/>
        <v>84</v>
      </c>
      <c r="AD649">
        <f t="shared" si="272"/>
        <v>84</v>
      </c>
      <c r="AE649">
        <f t="shared" si="267"/>
        <v>0</v>
      </c>
      <c r="AG649" s="228">
        <v>2080710</v>
      </c>
      <c r="AH649" s="247" t="s">
        <v>1128</v>
      </c>
      <c r="AI649" s="233">
        <v>0</v>
      </c>
      <c r="AJ649" s="248">
        <f t="shared" ref="AJ649:AJ712" si="286">SUMIF(A:A,AG649,C:C)</f>
        <v>0</v>
      </c>
      <c r="AK649" s="246">
        <f t="shared" ref="AK649:AK712" si="287">AI649-AJ649</f>
        <v>0</v>
      </c>
      <c r="AL649" s="240">
        <v>2080801</v>
      </c>
      <c r="AM649" s="241" t="s">
        <v>1124</v>
      </c>
      <c r="AN649" s="242">
        <v>22</v>
      </c>
      <c r="AO649" s="242">
        <v>55</v>
      </c>
      <c r="AP649" s="256">
        <f t="shared" si="273"/>
        <v>33</v>
      </c>
      <c r="AQ649" s="257">
        <f t="shared" si="274"/>
        <v>1.5</v>
      </c>
      <c r="AR649">
        <f t="shared" si="283"/>
        <v>7</v>
      </c>
    </row>
    <row r="650" customHeight="1" spans="1:44">
      <c r="A650" s="215">
        <v>2080803</v>
      </c>
      <c r="B650" s="215" t="s">
        <v>1129</v>
      </c>
      <c r="C650" s="216">
        <f t="shared" si="275"/>
        <v>90</v>
      </c>
      <c r="D650" s="217">
        <v>44</v>
      </c>
      <c r="E650" s="217">
        <v>266</v>
      </c>
      <c r="F650" s="218">
        <v>240</v>
      </c>
      <c r="G650" s="219">
        <f t="shared" si="276"/>
        <v>1.66666666666667</v>
      </c>
      <c r="H650" s="219">
        <f t="shared" si="277"/>
        <v>5.45454545454545</v>
      </c>
      <c r="I650" s="219">
        <f t="shared" si="278"/>
        <v>0.902255639097744</v>
      </c>
      <c r="J650" s="231">
        <f t="shared" si="279"/>
        <v>7</v>
      </c>
      <c r="K650" s="43">
        <f t="shared" si="280"/>
        <v>640</v>
      </c>
      <c r="L650" s="43">
        <f t="shared" si="281"/>
        <v>7</v>
      </c>
      <c r="M650" s="228">
        <v>2080804</v>
      </c>
      <c r="N650" s="228" t="s">
        <v>1130</v>
      </c>
      <c r="O650" s="233">
        <v>0</v>
      </c>
      <c r="P650">
        <f t="shared" si="282"/>
        <v>7</v>
      </c>
      <c r="Q650">
        <f t="shared" si="284"/>
        <v>0</v>
      </c>
      <c r="U650">
        <f t="shared" si="268"/>
        <v>0</v>
      </c>
      <c r="V650">
        <f t="shared" si="269"/>
        <v>0</v>
      </c>
      <c r="W650">
        <f t="shared" si="285"/>
        <v>0</v>
      </c>
      <c r="Y650">
        <f t="shared" si="270"/>
        <v>0</v>
      </c>
      <c r="AB650" s="228">
        <v>2100717</v>
      </c>
      <c r="AC650">
        <f t="shared" si="271"/>
        <v>257</v>
      </c>
      <c r="AD650">
        <f t="shared" si="272"/>
        <v>257</v>
      </c>
      <c r="AE650">
        <f t="shared" si="267"/>
        <v>0</v>
      </c>
      <c r="AG650" s="228">
        <v>2080711</v>
      </c>
      <c r="AH650" s="247" t="s">
        <v>1113</v>
      </c>
      <c r="AI650" s="233">
        <v>0</v>
      </c>
      <c r="AJ650" s="248">
        <f t="shared" si="286"/>
        <v>0</v>
      </c>
      <c r="AK650" s="246">
        <f t="shared" si="287"/>
        <v>0</v>
      </c>
      <c r="AL650" s="240">
        <v>2080802</v>
      </c>
      <c r="AM650" s="241" t="s">
        <v>1126</v>
      </c>
      <c r="AN650" s="242">
        <v>57</v>
      </c>
      <c r="AO650" s="242">
        <v>281</v>
      </c>
      <c r="AP650" s="256">
        <f t="shared" si="273"/>
        <v>224</v>
      </c>
      <c r="AQ650" s="257">
        <f t="shared" si="274"/>
        <v>3.92982456140351</v>
      </c>
      <c r="AR650">
        <f t="shared" si="283"/>
        <v>7</v>
      </c>
    </row>
    <row r="651" hidden="1" spans="1:44">
      <c r="A651" s="215">
        <v>2080804</v>
      </c>
      <c r="B651" s="215" t="s">
        <v>1131</v>
      </c>
      <c r="C651" s="216">
        <f t="shared" si="275"/>
        <v>0</v>
      </c>
      <c r="D651" s="222">
        <v>0</v>
      </c>
      <c r="E651" s="222">
        <v>0</v>
      </c>
      <c r="F651" s="223">
        <v>0</v>
      </c>
      <c r="G651" s="219">
        <f t="shared" si="276"/>
        <v>0</v>
      </c>
      <c r="H651" s="219">
        <f t="shared" si="277"/>
        <v>0</v>
      </c>
      <c r="I651" s="219">
        <f t="shared" si="278"/>
        <v>0</v>
      </c>
      <c r="J651" s="231">
        <f t="shared" si="279"/>
        <v>7</v>
      </c>
      <c r="K651" s="43">
        <f t="shared" si="280"/>
        <v>0</v>
      </c>
      <c r="L651" s="43">
        <f t="shared" si="281"/>
        <v>7</v>
      </c>
      <c r="M651" s="228">
        <v>2080805</v>
      </c>
      <c r="N651" s="228" t="s">
        <v>1132</v>
      </c>
      <c r="O651" s="233">
        <v>94</v>
      </c>
      <c r="P651">
        <f t="shared" si="282"/>
        <v>7</v>
      </c>
      <c r="Q651">
        <f t="shared" si="284"/>
        <v>0</v>
      </c>
      <c r="U651">
        <f t="shared" si="268"/>
        <v>0</v>
      </c>
      <c r="V651">
        <f t="shared" si="269"/>
        <v>0</v>
      </c>
      <c r="W651">
        <f t="shared" si="285"/>
        <v>0</v>
      </c>
      <c r="Y651">
        <f t="shared" si="270"/>
        <v>0</v>
      </c>
      <c r="AB651" s="228">
        <v>2100799</v>
      </c>
      <c r="AC651">
        <f t="shared" si="271"/>
        <v>363</v>
      </c>
      <c r="AD651">
        <f t="shared" si="272"/>
        <v>363</v>
      </c>
      <c r="AE651">
        <f t="shared" si="267"/>
        <v>0</v>
      </c>
      <c r="AG651" s="228">
        <v>2080712</v>
      </c>
      <c r="AH651" s="247" t="s">
        <v>1115</v>
      </c>
      <c r="AI651" s="233">
        <v>0</v>
      </c>
      <c r="AJ651" s="248">
        <f t="shared" si="286"/>
        <v>0</v>
      </c>
      <c r="AK651" s="246">
        <f t="shared" si="287"/>
        <v>0</v>
      </c>
      <c r="AL651" s="240">
        <v>2080803</v>
      </c>
      <c r="AM651" s="241" t="s">
        <v>1129</v>
      </c>
      <c r="AN651" s="242">
        <v>44</v>
      </c>
      <c r="AO651" s="242">
        <v>266</v>
      </c>
      <c r="AP651" s="256">
        <f t="shared" si="273"/>
        <v>222</v>
      </c>
      <c r="AQ651" s="257">
        <f t="shared" si="274"/>
        <v>5.04545454545455</v>
      </c>
      <c r="AR651">
        <f t="shared" si="283"/>
        <v>7</v>
      </c>
    </row>
    <row r="652" customHeight="1" spans="1:44">
      <c r="A652" s="215">
        <v>2080805</v>
      </c>
      <c r="B652" s="215" t="s">
        <v>1133</v>
      </c>
      <c r="C652" s="216">
        <f t="shared" si="275"/>
        <v>61</v>
      </c>
      <c r="D652" s="217">
        <v>131</v>
      </c>
      <c r="E652" s="217">
        <v>94</v>
      </c>
      <c r="F652" s="218">
        <v>94</v>
      </c>
      <c r="G652" s="219">
        <f t="shared" si="276"/>
        <v>0.540983606557377</v>
      </c>
      <c r="H652" s="219">
        <f t="shared" si="277"/>
        <v>0.717557251908397</v>
      </c>
      <c r="I652" s="219">
        <f t="shared" si="278"/>
        <v>1</v>
      </c>
      <c r="J652" s="231">
        <f t="shared" si="279"/>
        <v>7</v>
      </c>
      <c r="K652" s="43">
        <f t="shared" si="280"/>
        <v>380</v>
      </c>
      <c r="L652" s="43">
        <f t="shared" si="281"/>
        <v>7</v>
      </c>
      <c r="M652" s="228">
        <v>2080806</v>
      </c>
      <c r="N652" s="228" t="s">
        <v>1134</v>
      </c>
      <c r="O652" s="233">
        <v>0</v>
      </c>
      <c r="P652">
        <f t="shared" si="282"/>
        <v>7</v>
      </c>
      <c r="Q652">
        <f t="shared" si="284"/>
        <v>0</v>
      </c>
      <c r="U652">
        <f t="shared" si="268"/>
        <v>0</v>
      </c>
      <c r="V652">
        <f t="shared" si="269"/>
        <v>0</v>
      </c>
      <c r="W652">
        <f t="shared" si="285"/>
        <v>0</v>
      </c>
      <c r="Y652">
        <f t="shared" si="270"/>
        <v>0</v>
      </c>
      <c r="AB652" s="228">
        <v>2101001</v>
      </c>
      <c r="AC652">
        <f t="shared" si="271"/>
        <v>495</v>
      </c>
      <c r="AD652">
        <f t="shared" si="272"/>
        <v>495</v>
      </c>
      <c r="AE652">
        <f t="shared" si="267"/>
        <v>0</v>
      </c>
      <c r="AG652" s="228">
        <v>2080713</v>
      </c>
      <c r="AH652" s="247" t="s">
        <v>1117</v>
      </c>
      <c r="AI652" s="233">
        <v>0</v>
      </c>
      <c r="AJ652" s="248">
        <f t="shared" si="286"/>
        <v>0</v>
      </c>
      <c r="AK652" s="246">
        <f t="shared" si="287"/>
        <v>0</v>
      </c>
      <c r="AL652" s="240">
        <v>2080804</v>
      </c>
      <c r="AM652" s="240" t="s">
        <v>1131</v>
      </c>
      <c r="AN652" s="249">
        <v>0</v>
      </c>
      <c r="AO652" s="249">
        <v>0</v>
      </c>
      <c r="AP652" s="256">
        <f t="shared" si="273"/>
        <v>0</v>
      </c>
      <c r="AQ652" s="257">
        <f t="shared" si="274"/>
        <v>0</v>
      </c>
      <c r="AR652">
        <f t="shared" si="283"/>
        <v>7</v>
      </c>
    </row>
    <row r="653" hidden="1" spans="1:44">
      <c r="A653" s="215">
        <v>2080806</v>
      </c>
      <c r="B653" s="215" t="s">
        <v>1135</v>
      </c>
      <c r="C653" s="216">
        <f t="shared" si="275"/>
        <v>0</v>
      </c>
      <c r="D653" s="222">
        <v>0</v>
      </c>
      <c r="E653" s="222">
        <v>0</v>
      </c>
      <c r="F653" s="223">
        <v>0</v>
      </c>
      <c r="G653" s="219">
        <f t="shared" si="276"/>
        <v>0</v>
      </c>
      <c r="H653" s="219">
        <f t="shared" si="277"/>
        <v>0</v>
      </c>
      <c r="I653" s="219">
        <f t="shared" si="278"/>
        <v>0</v>
      </c>
      <c r="J653" s="231">
        <f t="shared" si="279"/>
        <v>7</v>
      </c>
      <c r="K653" s="43">
        <f t="shared" si="280"/>
        <v>0</v>
      </c>
      <c r="L653" s="43">
        <f t="shared" si="281"/>
        <v>7</v>
      </c>
      <c r="M653" s="228">
        <v>2080899</v>
      </c>
      <c r="N653" s="228" t="s">
        <v>1136</v>
      </c>
      <c r="O653" s="233">
        <v>266</v>
      </c>
      <c r="P653">
        <f t="shared" si="282"/>
        <v>7</v>
      </c>
      <c r="Q653">
        <f t="shared" si="284"/>
        <v>0</v>
      </c>
      <c r="U653">
        <f t="shared" si="268"/>
        <v>0</v>
      </c>
      <c r="V653">
        <f t="shared" si="269"/>
        <v>0</v>
      </c>
      <c r="W653">
        <f t="shared" si="285"/>
        <v>0</v>
      </c>
      <c r="Y653">
        <f t="shared" si="270"/>
        <v>0</v>
      </c>
      <c r="AB653" s="228">
        <v>2101002</v>
      </c>
      <c r="AC653">
        <f t="shared" si="271"/>
        <v>0</v>
      </c>
      <c r="AD653">
        <f t="shared" si="272"/>
        <v>0</v>
      </c>
      <c r="AE653">
        <f t="shared" si="267"/>
        <v>0</v>
      </c>
      <c r="AG653" s="228">
        <v>2080799</v>
      </c>
      <c r="AH653" s="247" t="s">
        <v>1119</v>
      </c>
      <c r="AI653" s="233">
        <v>346</v>
      </c>
      <c r="AJ653" s="248">
        <f t="shared" si="286"/>
        <v>346</v>
      </c>
      <c r="AK653" s="246">
        <f t="shared" si="287"/>
        <v>0</v>
      </c>
      <c r="AL653" s="240">
        <v>2080805</v>
      </c>
      <c r="AM653" s="241" t="s">
        <v>1133</v>
      </c>
      <c r="AN653" s="242">
        <v>131</v>
      </c>
      <c r="AO653" s="242">
        <v>94</v>
      </c>
      <c r="AP653" s="256">
        <f t="shared" si="273"/>
        <v>-37</v>
      </c>
      <c r="AQ653" s="257">
        <f t="shared" si="274"/>
        <v>-0.282442748091603</v>
      </c>
      <c r="AR653">
        <f t="shared" si="283"/>
        <v>7</v>
      </c>
    </row>
    <row r="654" customHeight="1" spans="1:44">
      <c r="A654" s="215">
        <v>2080899</v>
      </c>
      <c r="B654" s="215" t="s">
        <v>1137</v>
      </c>
      <c r="C654" s="216">
        <f t="shared" si="275"/>
        <v>215</v>
      </c>
      <c r="D654" s="217">
        <v>148</v>
      </c>
      <c r="E654" s="217">
        <v>167</v>
      </c>
      <c r="F654" s="218">
        <v>266</v>
      </c>
      <c r="G654" s="219">
        <f t="shared" si="276"/>
        <v>0.237209302325581</v>
      </c>
      <c r="H654" s="219">
        <f t="shared" si="277"/>
        <v>1.7972972972973</v>
      </c>
      <c r="I654" s="219">
        <f t="shared" si="278"/>
        <v>1.59281437125748</v>
      </c>
      <c r="J654" s="231">
        <f t="shared" si="279"/>
        <v>7</v>
      </c>
      <c r="K654" s="43">
        <f t="shared" si="280"/>
        <v>796</v>
      </c>
      <c r="L654" s="43">
        <f t="shared" si="281"/>
        <v>7</v>
      </c>
      <c r="M654" s="228">
        <v>20809</v>
      </c>
      <c r="N654" s="229" t="s">
        <v>1138</v>
      </c>
      <c r="O654" s="232">
        <f>SUM(O655:O659)</f>
        <v>646</v>
      </c>
      <c r="P654">
        <f t="shared" si="282"/>
        <v>5</v>
      </c>
      <c r="Q654">
        <f t="shared" si="284"/>
        <v>0</v>
      </c>
      <c r="U654">
        <f t="shared" si="268"/>
        <v>0</v>
      </c>
      <c r="V654">
        <f t="shared" si="269"/>
        <v>0</v>
      </c>
      <c r="W654">
        <f t="shared" si="285"/>
        <v>0</v>
      </c>
      <c r="Y654">
        <f t="shared" si="270"/>
        <v>0</v>
      </c>
      <c r="AB654" s="228">
        <v>2101003</v>
      </c>
      <c r="AC654">
        <f t="shared" si="271"/>
        <v>0</v>
      </c>
      <c r="AD654">
        <f t="shared" si="272"/>
        <v>0</v>
      </c>
      <c r="AE654">
        <f t="shared" si="267"/>
        <v>0</v>
      </c>
      <c r="AG654" s="228">
        <v>20808</v>
      </c>
      <c r="AH654" s="238" t="s">
        <v>1121</v>
      </c>
      <c r="AI654" s="232">
        <f>SUM(AI655:AI661)</f>
        <v>561</v>
      </c>
      <c r="AJ654" s="239">
        <f t="shared" si="286"/>
        <v>561</v>
      </c>
      <c r="AK654" s="246">
        <f t="shared" si="287"/>
        <v>0</v>
      </c>
      <c r="AL654" s="240">
        <v>2080806</v>
      </c>
      <c r="AM654" s="240" t="s">
        <v>1135</v>
      </c>
      <c r="AN654" s="249">
        <v>0</v>
      </c>
      <c r="AO654" s="249">
        <v>0</v>
      </c>
      <c r="AP654" s="256">
        <f t="shared" si="273"/>
        <v>0</v>
      </c>
      <c r="AQ654" s="257">
        <f t="shared" si="274"/>
        <v>0</v>
      </c>
      <c r="AR654">
        <f t="shared" si="283"/>
        <v>7</v>
      </c>
    </row>
    <row r="655" hidden="1" customHeight="1" spans="1:44">
      <c r="A655" s="220">
        <v>20809</v>
      </c>
      <c r="B655" s="220" t="s">
        <v>1139</v>
      </c>
      <c r="C655" s="216">
        <f t="shared" si="275"/>
        <v>260</v>
      </c>
      <c r="D655" s="224">
        <v>192</v>
      </c>
      <c r="E655" s="217">
        <v>486</v>
      </c>
      <c r="F655" s="218">
        <v>646</v>
      </c>
      <c r="G655" s="219">
        <f t="shared" si="276"/>
        <v>1.48461538461538</v>
      </c>
      <c r="H655" s="219">
        <f t="shared" si="277"/>
        <v>3.36458333333333</v>
      </c>
      <c r="I655" s="219">
        <f t="shared" si="278"/>
        <v>1.32921810699588</v>
      </c>
      <c r="J655" s="231">
        <f t="shared" si="279"/>
        <v>5</v>
      </c>
      <c r="K655" s="43">
        <f t="shared" ref="K655:K661" si="288">SUM(C655:F655)</f>
        <v>1584</v>
      </c>
      <c r="L655" s="43">
        <f t="shared" si="281"/>
        <v>5</v>
      </c>
      <c r="M655" s="228">
        <v>2080901</v>
      </c>
      <c r="N655" s="228" t="s">
        <v>1140</v>
      </c>
      <c r="O655" s="233">
        <v>41</v>
      </c>
      <c r="P655">
        <f t="shared" si="282"/>
        <v>7</v>
      </c>
      <c r="Q655">
        <f t="shared" si="284"/>
        <v>208</v>
      </c>
      <c r="U655">
        <f t="shared" si="268"/>
        <v>0</v>
      </c>
      <c r="V655">
        <f t="shared" si="269"/>
        <v>0</v>
      </c>
      <c r="W655">
        <f t="shared" si="285"/>
        <v>0</v>
      </c>
      <c r="Y655">
        <f t="shared" si="270"/>
        <v>0</v>
      </c>
      <c r="AB655" s="228">
        <v>2101012</v>
      </c>
      <c r="AC655">
        <f t="shared" si="271"/>
        <v>3</v>
      </c>
      <c r="AD655">
        <f t="shared" si="272"/>
        <v>3</v>
      </c>
      <c r="AE655">
        <f t="shared" si="267"/>
        <v>0</v>
      </c>
      <c r="AG655" s="228">
        <v>2080801</v>
      </c>
      <c r="AH655" s="247" t="s">
        <v>1123</v>
      </c>
      <c r="AI655" s="233">
        <v>98</v>
      </c>
      <c r="AJ655" s="248">
        <f t="shared" si="286"/>
        <v>98</v>
      </c>
      <c r="AK655" s="246">
        <f t="shared" si="287"/>
        <v>0</v>
      </c>
      <c r="AL655" s="240">
        <v>2080899</v>
      </c>
      <c r="AM655" s="241" t="s">
        <v>1137</v>
      </c>
      <c r="AN655" s="242">
        <v>148</v>
      </c>
      <c r="AO655" s="242">
        <v>167</v>
      </c>
      <c r="AP655" s="256">
        <f t="shared" si="273"/>
        <v>19</v>
      </c>
      <c r="AQ655" s="257">
        <f t="shared" si="274"/>
        <v>0.128378378378378</v>
      </c>
      <c r="AR655">
        <f t="shared" si="283"/>
        <v>7</v>
      </c>
    </row>
    <row r="656" customHeight="1" spans="1:44">
      <c r="A656" s="215">
        <v>2080901</v>
      </c>
      <c r="B656" s="215" t="s">
        <v>1141</v>
      </c>
      <c r="C656" s="216">
        <f t="shared" si="275"/>
        <v>45</v>
      </c>
      <c r="D656" s="217">
        <v>48</v>
      </c>
      <c r="E656" s="217">
        <v>41</v>
      </c>
      <c r="F656" s="218">
        <v>41</v>
      </c>
      <c r="G656" s="219">
        <f t="shared" si="276"/>
        <v>-0.0888888888888889</v>
      </c>
      <c r="H656" s="219">
        <f t="shared" si="277"/>
        <v>0.854166666666667</v>
      </c>
      <c r="I656" s="219">
        <f t="shared" si="278"/>
        <v>1</v>
      </c>
      <c r="J656" s="231">
        <f t="shared" si="279"/>
        <v>7</v>
      </c>
      <c r="K656" s="43">
        <f t="shared" si="288"/>
        <v>175</v>
      </c>
      <c r="L656" s="43">
        <f t="shared" si="281"/>
        <v>7</v>
      </c>
      <c r="M656" s="228">
        <v>2080902</v>
      </c>
      <c r="N656" s="228" t="s">
        <v>1142</v>
      </c>
      <c r="O656" s="233">
        <v>568</v>
      </c>
      <c r="P656">
        <f t="shared" si="282"/>
        <v>7</v>
      </c>
      <c r="Q656">
        <f t="shared" si="284"/>
        <v>0</v>
      </c>
      <c r="U656">
        <f t="shared" si="268"/>
        <v>0</v>
      </c>
      <c r="V656">
        <f t="shared" si="269"/>
        <v>0</v>
      </c>
      <c r="W656">
        <f t="shared" si="285"/>
        <v>0</v>
      </c>
      <c r="Y656">
        <f t="shared" si="270"/>
        <v>0</v>
      </c>
      <c r="AB656" s="228">
        <v>2101014</v>
      </c>
      <c r="AC656">
        <f t="shared" si="271"/>
        <v>2</v>
      </c>
      <c r="AD656">
        <f t="shared" si="272"/>
        <v>2</v>
      </c>
      <c r="AE656">
        <f t="shared" si="267"/>
        <v>0</v>
      </c>
      <c r="AG656" s="228">
        <v>2080802</v>
      </c>
      <c r="AH656" s="247" t="s">
        <v>1125</v>
      </c>
      <c r="AI656" s="233">
        <v>97</v>
      </c>
      <c r="AJ656" s="248">
        <f t="shared" si="286"/>
        <v>97</v>
      </c>
      <c r="AK656" s="246">
        <f t="shared" si="287"/>
        <v>0</v>
      </c>
      <c r="AL656" s="240">
        <v>20809</v>
      </c>
      <c r="AM656" s="241" t="s">
        <v>1139</v>
      </c>
      <c r="AN656" s="242">
        <v>192</v>
      </c>
      <c r="AO656" s="242">
        <v>486</v>
      </c>
      <c r="AP656" s="256">
        <f t="shared" si="273"/>
        <v>294</v>
      </c>
      <c r="AQ656" s="257">
        <f t="shared" si="274"/>
        <v>1.53125</v>
      </c>
      <c r="AR656">
        <f t="shared" si="283"/>
        <v>5</v>
      </c>
    </row>
    <row r="657" customHeight="1" spans="1:44">
      <c r="A657" s="220">
        <v>2080902</v>
      </c>
      <c r="B657" s="220" t="s">
        <v>1143</v>
      </c>
      <c r="C657" s="216">
        <f t="shared" si="275"/>
        <v>169</v>
      </c>
      <c r="D657" s="224">
        <v>136</v>
      </c>
      <c r="E657" s="217">
        <v>418</v>
      </c>
      <c r="F657" s="218">
        <v>568</v>
      </c>
      <c r="G657" s="219">
        <f t="shared" si="276"/>
        <v>2.36094674556213</v>
      </c>
      <c r="H657" s="219">
        <f t="shared" si="277"/>
        <v>4.17647058823529</v>
      </c>
      <c r="I657" s="219">
        <f t="shared" si="278"/>
        <v>1.35885167464115</v>
      </c>
      <c r="J657" s="231">
        <f t="shared" si="279"/>
        <v>7</v>
      </c>
      <c r="K657" s="43">
        <f t="shared" si="288"/>
        <v>1291</v>
      </c>
      <c r="L657" s="43">
        <f t="shared" si="281"/>
        <v>7</v>
      </c>
      <c r="M657" s="228">
        <v>2080903</v>
      </c>
      <c r="N657" s="228" t="s">
        <v>1144</v>
      </c>
      <c r="O657" s="233">
        <v>37</v>
      </c>
      <c r="P657">
        <f t="shared" si="282"/>
        <v>7</v>
      </c>
      <c r="Q657">
        <f t="shared" si="284"/>
        <v>0</v>
      </c>
      <c r="U657">
        <f t="shared" si="268"/>
        <v>0</v>
      </c>
      <c r="V657">
        <f t="shared" si="269"/>
        <v>0</v>
      </c>
      <c r="W657">
        <f t="shared" si="285"/>
        <v>0</v>
      </c>
      <c r="Y657">
        <f t="shared" si="270"/>
        <v>0</v>
      </c>
      <c r="AB657" s="228">
        <v>2101015</v>
      </c>
      <c r="AC657">
        <f t="shared" si="271"/>
        <v>2</v>
      </c>
      <c r="AD657">
        <f t="shared" si="272"/>
        <v>2</v>
      </c>
      <c r="AE657">
        <f t="shared" si="267"/>
        <v>0</v>
      </c>
      <c r="AG657" s="228">
        <v>2080803</v>
      </c>
      <c r="AH657" s="247" t="s">
        <v>1127</v>
      </c>
      <c r="AI657" s="233">
        <v>90</v>
      </c>
      <c r="AJ657" s="248">
        <f t="shared" si="286"/>
        <v>90</v>
      </c>
      <c r="AK657" s="246">
        <f t="shared" si="287"/>
        <v>0</v>
      </c>
      <c r="AL657" s="240">
        <v>2080901</v>
      </c>
      <c r="AM657" s="241" t="s">
        <v>1141</v>
      </c>
      <c r="AN657" s="242">
        <v>48</v>
      </c>
      <c r="AO657" s="242">
        <v>41</v>
      </c>
      <c r="AP657" s="256">
        <f t="shared" si="273"/>
        <v>-7</v>
      </c>
      <c r="AQ657" s="257">
        <f t="shared" si="274"/>
        <v>-0.145833333333333</v>
      </c>
      <c r="AR657">
        <f t="shared" si="283"/>
        <v>7</v>
      </c>
    </row>
    <row r="658" customHeight="1" spans="1:44">
      <c r="A658" s="215">
        <v>2080903</v>
      </c>
      <c r="B658" s="215" t="s">
        <v>1145</v>
      </c>
      <c r="C658" s="216">
        <f t="shared" si="275"/>
        <v>35</v>
      </c>
      <c r="D658" s="217">
        <v>5</v>
      </c>
      <c r="E658" s="217">
        <v>22</v>
      </c>
      <c r="F658" s="218">
        <v>37</v>
      </c>
      <c r="G658" s="219">
        <f t="shared" si="276"/>
        <v>0.0571428571428572</v>
      </c>
      <c r="H658" s="219">
        <f t="shared" si="277"/>
        <v>7.4</v>
      </c>
      <c r="I658" s="219">
        <f t="shared" si="278"/>
        <v>1.68181818181818</v>
      </c>
      <c r="J658" s="231">
        <f t="shared" si="279"/>
        <v>7</v>
      </c>
      <c r="K658" s="43">
        <f t="shared" si="288"/>
        <v>99</v>
      </c>
      <c r="L658" s="43">
        <f t="shared" si="281"/>
        <v>7</v>
      </c>
      <c r="M658" s="228">
        <v>2080904</v>
      </c>
      <c r="N658" s="228" t="s">
        <v>1146</v>
      </c>
      <c r="O658" s="233">
        <v>-2</v>
      </c>
      <c r="P658">
        <f t="shared" si="282"/>
        <v>7</v>
      </c>
      <c r="Q658">
        <f t="shared" si="284"/>
        <v>0</v>
      </c>
      <c r="U658">
        <f t="shared" si="268"/>
        <v>0</v>
      </c>
      <c r="V658">
        <f t="shared" si="269"/>
        <v>0</v>
      </c>
      <c r="W658">
        <f t="shared" si="285"/>
        <v>0</v>
      </c>
      <c r="Y658">
        <f t="shared" si="270"/>
        <v>0</v>
      </c>
      <c r="AB658" s="228">
        <v>2101016</v>
      </c>
      <c r="AC658">
        <f t="shared" si="271"/>
        <v>590</v>
      </c>
      <c r="AD658">
        <f t="shared" si="272"/>
        <v>590</v>
      </c>
      <c r="AE658">
        <f t="shared" si="267"/>
        <v>0</v>
      </c>
      <c r="AG658" s="228">
        <v>2080804</v>
      </c>
      <c r="AH658" s="247" t="s">
        <v>1130</v>
      </c>
      <c r="AI658" s="233">
        <v>0</v>
      </c>
      <c r="AJ658" s="248">
        <f t="shared" si="286"/>
        <v>0</v>
      </c>
      <c r="AK658" s="246">
        <f t="shared" si="287"/>
        <v>0</v>
      </c>
      <c r="AL658" s="240">
        <v>2080902</v>
      </c>
      <c r="AM658" s="241" t="s">
        <v>1143</v>
      </c>
      <c r="AN658" s="242">
        <v>136</v>
      </c>
      <c r="AO658" s="242">
        <v>418</v>
      </c>
      <c r="AP658" s="256">
        <f t="shared" si="273"/>
        <v>282</v>
      </c>
      <c r="AQ658" s="257">
        <f t="shared" si="274"/>
        <v>2.07352941176471</v>
      </c>
      <c r="AR658">
        <f t="shared" si="283"/>
        <v>7</v>
      </c>
    </row>
    <row r="659" customHeight="1" spans="1:44">
      <c r="A659" s="215">
        <v>2080904</v>
      </c>
      <c r="B659" s="215" t="s">
        <v>1147</v>
      </c>
      <c r="C659" s="216">
        <f t="shared" si="275"/>
        <v>8</v>
      </c>
      <c r="D659" s="217">
        <v>0</v>
      </c>
      <c r="E659" s="217">
        <v>2</v>
      </c>
      <c r="F659" s="218">
        <v>-2</v>
      </c>
      <c r="G659" s="219">
        <f t="shared" si="276"/>
        <v>-1.25</v>
      </c>
      <c r="H659" s="219"/>
      <c r="I659" s="219">
        <f t="shared" si="278"/>
        <v>-1</v>
      </c>
      <c r="J659" s="231">
        <f t="shared" si="279"/>
        <v>7</v>
      </c>
      <c r="K659" s="43">
        <f t="shared" si="288"/>
        <v>8</v>
      </c>
      <c r="L659" s="43">
        <f t="shared" si="281"/>
        <v>7</v>
      </c>
      <c r="M659" s="228">
        <v>2080999</v>
      </c>
      <c r="N659" s="228" t="s">
        <v>1148</v>
      </c>
      <c r="O659" s="233">
        <v>2</v>
      </c>
      <c r="P659">
        <f t="shared" si="282"/>
        <v>7</v>
      </c>
      <c r="Q659">
        <f t="shared" si="284"/>
        <v>0</v>
      </c>
      <c r="U659">
        <f t="shared" si="268"/>
        <v>0</v>
      </c>
      <c r="V659">
        <f t="shared" si="269"/>
        <v>0</v>
      </c>
      <c r="W659">
        <f t="shared" si="285"/>
        <v>0</v>
      </c>
      <c r="Y659">
        <f t="shared" si="270"/>
        <v>0</v>
      </c>
      <c r="AB659" s="228">
        <v>2101050</v>
      </c>
      <c r="AC659">
        <f t="shared" si="271"/>
        <v>0</v>
      </c>
      <c r="AD659">
        <f t="shared" si="272"/>
        <v>0</v>
      </c>
      <c r="AE659">
        <f t="shared" si="267"/>
        <v>0</v>
      </c>
      <c r="AG659" s="228">
        <v>2080805</v>
      </c>
      <c r="AH659" s="247" t="s">
        <v>1132</v>
      </c>
      <c r="AI659" s="233">
        <v>61</v>
      </c>
      <c r="AJ659" s="248">
        <f t="shared" si="286"/>
        <v>61</v>
      </c>
      <c r="AK659" s="246">
        <f t="shared" si="287"/>
        <v>0</v>
      </c>
      <c r="AL659" s="240">
        <v>2080903</v>
      </c>
      <c r="AM659" s="241" t="s">
        <v>1145</v>
      </c>
      <c r="AN659" s="242">
        <v>5</v>
      </c>
      <c r="AO659" s="242">
        <v>22</v>
      </c>
      <c r="AP659" s="256">
        <f t="shared" si="273"/>
        <v>17</v>
      </c>
      <c r="AQ659" s="257">
        <f t="shared" si="274"/>
        <v>3.4</v>
      </c>
      <c r="AR659">
        <f t="shared" si="283"/>
        <v>7</v>
      </c>
    </row>
    <row r="660" customHeight="1" spans="1:44">
      <c r="A660" s="215">
        <v>2080999</v>
      </c>
      <c r="B660" s="215" t="s">
        <v>1149</v>
      </c>
      <c r="C660" s="216">
        <f t="shared" si="275"/>
        <v>3</v>
      </c>
      <c r="D660" s="217">
        <v>3</v>
      </c>
      <c r="E660" s="217">
        <v>3</v>
      </c>
      <c r="F660" s="218">
        <v>2</v>
      </c>
      <c r="G660" s="219">
        <f t="shared" si="276"/>
        <v>-0.333333333333333</v>
      </c>
      <c r="H660" s="219">
        <f t="shared" si="277"/>
        <v>0.666666666666667</v>
      </c>
      <c r="I660" s="219">
        <f t="shared" si="278"/>
        <v>0.666666666666667</v>
      </c>
      <c r="J660" s="231">
        <f t="shared" si="279"/>
        <v>7</v>
      </c>
      <c r="K660" s="43">
        <f t="shared" si="288"/>
        <v>11</v>
      </c>
      <c r="L660" s="43">
        <f t="shared" si="281"/>
        <v>7</v>
      </c>
      <c r="M660" s="228">
        <v>20810</v>
      </c>
      <c r="N660" s="229" t="s">
        <v>1150</v>
      </c>
      <c r="O660" s="232">
        <f>SUM(O661:O666)</f>
        <v>533</v>
      </c>
      <c r="P660">
        <f t="shared" si="282"/>
        <v>5</v>
      </c>
      <c r="Q660">
        <f t="shared" si="284"/>
        <v>0</v>
      </c>
      <c r="U660">
        <f t="shared" si="268"/>
        <v>0</v>
      </c>
      <c r="V660">
        <f t="shared" si="269"/>
        <v>0</v>
      </c>
      <c r="W660">
        <f t="shared" si="285"/>
        <v>0</v>
      </c>
      <c r="Y660">
        <f t="shared" si="270"/>
        <v>0</v>
      </c>
      <c r="AB660" s="228">
        <v>2101099</v>
      </c>
      <c r="AC660">
        <f t="shared" si="271"/>
        <v>0</v>
      </c>
      <c r="AD660">
        <f t="shared" si="272"/>
        <v>0</v>
      </c>
      <c r="AE660">
        <f t="shared" si="267"/>
        <v>0</v>
      </c>
      <c r="AG660" s="228">
        <v>2080806</v>
      </c>
      <c r="AH660" s="247" t="s">
        <v>1134</v>
      </c>
      <c r="AI660" s="233">
        <v>0</v>
      </c>
      <c r="AJ660" s="248">
        <f t="shared" si="286"/>
        <v>0</v>
      </c>
      <c r="AK660" s="246">
        <f t="shared" si="287"/>
        <v>0</v>
      </c>
      <c r="AL660" s="240">
        <v>2080904</v>
      </c>
      <c r="AM660" s="241" t="s">
        <v>1147</v>
      </c>
      <c r="AN660" s="242">
        <v>0</v>
      </c>
      <c r="AO660" s="242">
        <v>2</v>
      </c>
      <c r="AP660" s="256">
        <f t="shared" si="273"/>
        <v>2</v>
      </c>
      <c r="AQ660" s="257">
        <f t="shared" si="274"/>
        <v>0</v>
      </c>
      <c r="AR660">
        <f t="shared" si="283"/>
        <v>7</v>
      </c>
    </row>
    <row r="661" hidden="1" customHeight="1" spans="1:44">
      <c r="A661" s="215">
        <v>20810</v>
      </c>
      <c r="B661" s="215" t="s">
        <v>1151</v>
      </c>
      <c r="C661" s="216">
        <f t="shared" si="275"/>
        <v>535</v>
      </c>
      <c r="D661" s="217">
        <v>342</v>
      </c>
      <c r="E661" s="217">
        <v>455</v>
      </c>
      <c r="F661" s="218">
        <v>533</v>
      </c>
      <c r="G661" s="219">
        <f t="shared" si="276"/>
        <v>-0.00373831775700939</v>
      </c>
      <c r="H661" s="219">
        <f t="shared" si="277"/>
        <v>1.55847953216374</v>
      </c>
      <c r="I661" s="219">
        <f t="shared" si="278"/>
        <v>1.17142857142857</v>
      </c>
      <c r="J661" s="231">
        <f t="shared" si="279"/>
        <v>5</v>
      </c>
      <c r="K661" s="43">
        <f t="shared" si="288"/>
        <v>1865</v>
      </c>
      <c r="L661" s="43">
        <f t="shared" si="281"/>
        <v>5</v>
      </c>
      <c r="M661" s="228">
        <v>2081001</v>
      </c>
      <c r="N661" s="228" t="s">
        <v>1152</v>
      </c>
      <c r="O661" s="233">
        <v>383</v>
      </c>
      <c r="P661">
        <f t="shared" si="282"/>
        <v>7</v>
      </c>
      <c r="Q661">
        <f t="shared" si="284"/>
        <v>208</v>
      </c>
      <c r="U661">
        <f t="shared" si="268"/>
        <v>0</v>
      </c>
      <c r="V661">
        <f t="shared" si="269"/>
        <v>0</v>
      </c>
      <c r="W661">
        <f t="shared" si="285"/>
        <v>0</v>
      </c>
      <c r="Y661">
        <f t="shared" si="270"/>
        <v>0</v>
      </c>
      <c r="AB661" s="228">
        <v>2109901</v>
      </c>
      <c r="AC661">
        <f t="shared" si="271"/>
        <v>603</v>
      </c>
      <c r="AD661">
        <f t="shared" si="272"/>
        <v>603</v>
      </c>
      <c r="AE661">
        <f t="shared" si="267"/>
        <v>0</v>
      </c>
      <c r="AG661" s="228">
        <v>2080899</v>
      </c>
      <c r="AH661" s="247" t="s">
        <v>1136</v>
      </c>
      <c r="AI661" s="233">
        <v>215</v>
      </c>
      <c r="AJ661" s="248">
        <f t="shared" si="286"/>
        <v>215</v>
      </c>
      <c r="AK661" s="246">
        <f t="shared" si="287"/>
        <v>0</v>
      </c>
      <c r="AL661" s="240">
        <v>2080999</v>
      </c>
      <c r="AM661" s="241" t="s">
        <v>1149</v>
      </c>
      <c r="AN661" s="242">
        <v>3</v>
      </c>
      <c r="AO661" s="242">
        <v>3</v>
      </c>
      <c r="AP661" s="256">
        <f t="shared" si="273"/>
        <v>0</v>
      </c>
      <c r="AQ661" s="257">
        <f t="shared" si="274"/>
        <v>0</v>
      </c>
      <c r="AR661">
        <f t="shared" si="283"/>
        <v>7</v>
      </c>
    </row>
    <row r="662" customHeight="1" spans="1:44">
      <c r="A662" s="215">
        <v>2081001</v>
      </c>
      <c r="B662" s="215" t="s">
        <v>1153</v>
      </c>
      <c r="C662" s="216">
        <f t="shared" si="275"/>
        <v>374</v>
      </c>
      <c r="D662" s="217">
        <v>201</v>
      </c>
      <c r="E662" s="217">
        <v>327</v>
      </c>
      <c r="F662" s="218">
        <v>383</v>
      </c>
      <c r="G662" s="219">
        <f t="shared" si="276"/>
        <v>0.0240641711229947</v>
      </c>
      <c r="H662" s="219">
        <f t="shared" si="277"/>
        <v>1.90547263681592</v>
      </c>
      <c r="I662" s="219">
        <f t="shared" si="278"/>
        <v>1.17125382262997</v>
      </c>
      <c r="J662" s="231">
        <f t="shared" si="279"/>
        <v>7</v>
      </c>
      <c r="K662" s="43">
        <f t="shared" ref="K662:K668" si="289">SUM(C662:F662)</f>
        <v>1285</v>
      </c>
      <c r="L662" s="43">
        <f t="shared" si="281"/>
        <v>7</v>
      </c>
      <c r="M662" s="228">
        <v>2081002</v>
      </c>
      <c r="N662" s="228" t="s">
        <v>1154</v>
      </c>
      <c r="O662" s="233">
        <v>136</v>
      </c>
      <c r="P662">
        <f t="shared" si="282"/>
        <v>7</v>
      </c>
      <c r="Q662">
        <f t="shared" si="284"/>
        <v>0</v>
      </c>
      <c r="U662">
        <f t="shared" si="268"/>
        <v>0</v>
      </c>
      <c r="V662">
        <f t="shared" si="269"/>
        <v>0</v>
      </c>
      <c r="W662">
        <f t="shared" si="285"/>
        <v>0</v>
      </c>
      <c r="Y662">
        <f t="shared" si="270"/>
        <v>0</v>
      </c>
      <c r="AB662" s="228">
        <v>2110101</v>
      </c>
      <c r="AC662">
        <f t="shared" si="271"/>
        <v>464</v>
      </c>
      <c r="AD662">
        <f t="shared" si="272"/>
        <v>464</v>
      </c>
      <c r="AE662">
        <f t="shared" si="267"/>
        <v>0</v>
      </c>
      <c r="AG662" s="228">
        <v>20809</v>
      </c>
      <c r="AH662" s="238" t="s">
        <v>1138</v>
      </c>
      <c r="AI662" s="232">
        <f>SUM(AI663:AI667)</f>
        <v>260</v>
      </c>
      <c r="AJ662" s="239">
        <f t="shared" si="286"/>
        <v>260</v>
      </c>
      <c r="AK662" s="246">
        <f t="shared" si="287"/>
        <v>0</v>
      </c>
      <c r="AL662" s="240">
        <v>20810</v>
      </c>
      <c r="AM662" s="241" t="s">
        <v>1151</v>
      </c>
      <c r="AN662" s="242">
        <v>342</v>
      </c>
      <c r="AO662" s="242">
        <v>455</v>
      </c>
      <c r="AP662" s="256">
        <f t="shared" si="273"/>
        <v>113</v>
      </c>
      <c r="AQ662" s="257">
        <f t="shared" si="274"/>
        <v>0.330409356725146</v>
      </c>
      <c r="AR662">
        <f t="shared" si="283"/>
        <v>5</v>
      </c>
    </row>
    <row r="663" customHeight="1" spans="1:44">
      <c r="A663" s="215">
        <v>2081002</v>
      </c>
      <c r="B663" s="215" t="s">
        <v>1155</v>
      </c>
      <c r="C663" s="216">
        <f t="shared" si="275"/>
        <v>161</v>
      </c>
      <c r="D663" s="217">
        <v>120</v>
      </c>
      <c r="E663" s="217">
        <v>114</v>
      </c>
      <c r="F663" s="218">
        <v>136</v>
      </c>
      <c r="G663" s="219">
        <f t="shared" si="276"/>
        <v>-0.15527950310559</v>
      </c>
      <c r="H663" s="219">
        <f t="shared" si="277"/>
        <v>1.13333333333333</v>
      </c>
      <c r="I663" s="219">
        <f t="shared" si="278"/>
        <v>1.19298245614035</v>
      </c>
      <c r="J663" s="231">
        <f t="shared" si="279"/>
        <v>7</v>
      </c>
      <c r="K663" s="43">
        <f t="shared" si="289"/>
        <v>531</v>
      </c>
      <c r="L663" s="43">
        <f t="shared" si="281"/>
        <v>7</v>
      </c>
      <c r="M663" s="228">
        <v>2081003</v>
      </c>
      <c r="N663" s="228" t="s">
        <v>1156</v>
      </c>
      <c r="O663" s="233">
        <v>0</v>
      </c>
      <c r="P663">
        <f t="shared" si="282"/>
        <v>7</v>
      </c>
      <c r="Q663">
        <f t="shared" si="284"/>
        <v>0</v>
      </c>
      <c r="U663">
        <f t="shared" si="268"/>
        <v>0</v>
      </c>
      <c r="V663">
        <f t="shared" si="269"/>
        <v>0</v>
      </c>
      <c r="W663">
        <f t="shared" si="285"/>
        <v>0</v>
      </c>
      <c r="Y663">
        <f t="shared" si="270"/>
        <v>0</v>
      </c>
      <c r="AB663" s="228">
        <v>2110102</v>
      </c>
      <c r="AC663">
        <f t="shared" si="271"/>
        <v>62</v>
      </c>
      <c r="AD663">
        <f t="shared" si="272"/>
        <v>62</v>
      </c>
      <c r="AE663">
        <f t="shared" si="267"/>
        <v>0</v>
      </c>
      <c r="AG663" s="228">
        <v>2080901</v>
      </c>
      <c r="AH663" s="247" t="s">
        <v>1140</v>
      </c>
      <c r="AI663" s="233">
        <v>45</v>
      </c>
      <c r="AJ663" s="248">
        <f t="shared" si="286"/>
        <v>45</v>
      </c>
      <c r="AK663" s="246">
        <f t="shared" si="287"/>
        <v>0</v>
      </c>
      <c r="AL663" s="240">
        <v>2081001</v>
      </c>
      <c r="AM663" s="241" t="s">
        <v>1153</v>
      </c>
      <c r="AN663" s="242">
        <v>201</v>
      </c>
      <c r="AO663" s="242">
        <v>327</v>
      </c>
      <c r="AP663" s="256">
        <f t="shared" si="273"/>
        <v>126</v>
      </c>
      <c r="AQ663" s="257">
        <f t="shared" si="274"/>
        <v>0.626865671641791</v>
      </c>
      <c r="AR663">
        <f t="shared" si="283"/>
        <v>7</v>
      </c>
    </row>
    <row r="664" hidden="1" spans="1:44">
      <c r="A664" s="215">
        <v>2081003</v>
      </c>
      <c r="B664" s="215" t="s">
        <v>1157</v>
      </c>
      <c r="C664" s="216">
        <f t="shared" si="275"/>
        <v>0</v>
      </c>
      <c r="D664" s="222">
        <v>0</v>
      </c>
      <c r="E664" s="222">
        <v>0</v>
      </c>
      <c r="F664" s="223">
        <v>0</v>
      </c>
      <c r="G664" s="219">
        <f t="shared" si="276"/>
        <v>0</v>
      </c>
      <c r="H664" s="219">
        <f t="shared" si="277"/>
        <v>0</v>
      </c>
      <c r="I664" s="219">
        <f t="shared" si="278"/>
        <v>0</v>
      </c>
      <c r="J664" s="231">
        <f t="shared" si="279"/>
        <v>7</v>
      </c>
      <c r="K664" s="43">
        <f t="shared" si="289"/>
        <v>0</v>
      </c>
      <c r="L664" s="43">
        <f t="shared" si="281"/>
        <v>7</v>
      </c>
      <c r="M664" s="228">
        <v>2081004</v>
      </c>
      <c r="N664" s="228" t="s">
        <v>1158</v>
      </c>
      <c r="O664" s="233">
        <v>14</v>
      </c>
      <c r="P664">
        <f t="shared" si="282"/>
        <v>7</v>
      </c>
      <c r="Q664">
        <f t="shared" si="284"/>
        <v>0</v>
      </c>
      <c r="U664">
        <f t="shared" si="268"/>
        <v>0</v>
      </c>
      <c r="V664">
        <f t="shared" si="269"/>
        <v>0</v>
      </c>
      <c r="W664">
        <f t="shared" si="285"/>
        <v>0</v>
      </c>
      <c r="Y664">
        <f t="shared" si="270"/>
        <v>0</v>
      </c>
      <c r="AB664" s="228">
        <v>2110103</v>
      </c>
      <c r="AC664">
        <f t="shared" si="271"/>
        <v>0</v>
      </c>
      <c r="AD664">
        <f t="shared" si="272"/>
        <v>0</v>
      </c>
      <c r="AE664">
        <f t="shared" si="267"/>
        <v>0</v>
      </c>
      <c r="AG664" s="228">
        <v>2080902</v>
      </c>
      <c r="AH664" s="247" t="s">
        <v>1142</v>
      </c>
      <c r="AI664" s="233">
        <v>169</v>
      </c>
      <c r="AJ664" s="248">
        <f t="shared" si="286"/>
        <v>169</v>
      </c>
      <c r="AK664" s="246">
        <f t="shared" si="287"/>
        <v>0</v>
      </c>
      <c r="AL664" s="240">
        <v>2081002</v>
      </c>
      <c r="AM664" s="241" t="s">
        <v>1155</v>
      </c>
      <c r="AN664" s="242">
        <v>120</v>
      </c>
      <c r="AO664" s="242">
        <v>114</v>
      </c>
      <c r="AP664" s="256">
        <f t="shared" si="273"/>
        <v>-6</v>
      </c>
      <c r="AQ664" s="257">
        <f t="shared" si="274"/>
        <v>-0.05</v>
      </c>
      <c r="AR664">
        <f t="shared" si="283"/>
        <v>7</v>
      </c>
    </row>
    <row r="665" customHeight="1" spans="1:44">
      <c r="A665" s="215">
        <v>2081004</v>
      </c>
      <c r="B665" s="215" t="s">
        <v>1159</v>
      </c>
      <c r="C665" s="216">
        <f t="shared" si="275"/>
        <v>0</v>
      </c>
      <c r="D665" s="217">
        <v>19</v>
      </c>
      <c r="E665" s="217">
        <v>14</v>
      </c>
      <c r="F665" s="218">
        <v>14</v>
      </c>
      <c r="G665" s="219"/>
      <c r="H665" s="219">
        <f t="shared" si="277"/>
        <v>0.736842105263158</v>
      </c>
      <c r="I665" s="219">
        <f t="shared" si="278"/>
        <v>1</v>
      </c>
      <c r="J665" s="231">
        <f t="shared" si="279"/>
        <v>7</v>
      </c>
      <c r="K665" s="43">
        <f t="shared" si="289"/>
        <v>47</v>
      </c>
      <c r="L665" s="43">
        <f t="shared" si="281"/>
        <v>7</v>
      </c>
      <c r="M665" s="228">
        <v>2081005</v>
      </c>
      <c r="N665" s="228" t="s">
        <v>1160</v>
      </c>
      <c r="O665" s="233">
        <v>0</v>
      </c>
      <c r="P665">
        <f t="shared" si="282"/>
        <v>7</v>
      </c>
      <c r="Q665">
        <f t="shared" si="284"/>
        <v>0</v>
      </c>
      <c r="U665">
        <f t="shared" si="268"/>
        <v>0</v>
      </c>
      <c r="V665">
        <f t="shared" si="269"/>
        <v>0</v>
      </c>
      <c r="W665">
        <f t="shared" si="285"/>
        <v>0</v>
      </c>
      <c r="Y665">
        <f t="shared" si="270"/>
        <v>0</v>
      </c>
      <c r="AB665" s="228">
        <v>2110104</v>
      </c>
      <c r="AC665">
        <f t="shared" si="271"/>
        <v>0</v>
      </c>
      <c r="AD665">
        <f t="shared" si="272"/>
        <v>0</v>
      </c>
      <c r="AE665">
        <f t="shared" si="267"/>
        <v>0</v>
      </c>
      <c r="AG665" s="228">
        <v>2080903</v>
      </c>
      <c r="AH665" s="247" t="s">
        <v>1144</v>
      </c>
      <c r="AI665" s="233">
        <v>35</v>
      </c>
      <c r="AJ665" s="248">
        <f t="shared" si="286"/>
        <v>35</v>
      </c>
      <c r="AK665" s="246">
        <f t="shared" si="287"/>
        <v>0</v>
      </c>
      <c r="AL665" s="240">
        <v>2081003</v>
      </c>
      <c r="AM665" s="240" t="s">
        <v>1157</v>
      </c>
      <c r="AN665" s="249">
        <v>0</v>
      </c>
      <c r="AO665" s="249">
        <v>0</v>
      </c>
      <c r="AP665" s="256">
        <f t="shared" si="273"/>
        <v>0</v>
      </c>
      <c r="AQ665" s="257">
        <f t="shared" si="274"/>
        <v>0</v>
      </c>
      <c r="AR665">
        <f t="shared" si="283"/>
        <v>7</v>
      </c>
    </row>
    <row r="666" hidden="1" spans="1:44">
      <c r="A666" s="215">
        <v>2081005</v>
      </c>
      <c r="B666" s="215" t="s">
        <v>1161</v>
      </c>
      <c r="C666" s="216">
        <f t="shared" si="275"/>
        <v>0</v>
      </c>
      <c r="D666" s="222">
        <v>0</v>
      </c>
      <c r="E666" s="222">
        <v>0</v>
      </c>
      <c r="F666" s="223">
        <v>0</v>
      </c>
      <c r="G666" s="219">
        <f t="shared" si="276"/>
        <v>0</v>
      </c>
      <c r="H666" s="219">
        <f t="shared" si="277"/>
        <v>0</v>
      </c>
      <c r="I666" s="219">
        <f t="shared" si="278"/>
        <v>0</v>
      </c>
      <c r="J666" s="231">
        <f t="shared" si="279"/>
        <v>7</v>
      </c>
      <c r="K666" s="43">
        <f t="shared" si="289"/>
        <v>0</v>
      </c>
      <c r="L666" s="43">
        <f t="shared" si="281"/>
        <v>7</v>
      </c>
      <c r="M666" s="228">
        <v>2081099</v>
      </c>
      <c r="N666" s="228" t="s">
        <v>1162</v>
      </c>
      <c r="O666" s="233">
        <v>0</v>
      </c>
      <c r="P666">
        <f t="shared" si="282"/>
        <v>7</v>
      </c>
      <c r="Q666">
        <f t="shared" si="284"/>
        <v>0</v>
      </c>
      <c r="U666">
        <f t="shared" si="268"/>
        <v>0</v>
      </c>
      <c r="V666">
        <f t="shared" si="269"/>
        <v>0</v>
      </c>
      <c r="W666">
        <f t="shared" si="285"/>
        <v>0</v>
      </c>
      <c r="Y666">
        <f t="shared" si="270"/>
        <v>0</v>
      </c>
      <c r="AB666" s="228">
        <v>2110105</v>
      </c>
      <c r="AC666">
        <f t="shared" si="271"/>
        <v>125</v>
      </c>
      <c r="AD666">
        <f t="shared" si="272"/>
        <v>125</v>
      </c>
      <c r="AE666">
        <f t="shared" si="267"/>
        <v>0</v>
      </c>
      <c r="AG666" s="228">
        <v>2080904</v>
      </c>
      <c r="AH666" s="247" t="s">
        <v>1146</v>
      </c>
      <c r="AI666" s="233">
        <v>8</v>
      </c>
      <c r="AJ666" s="248">
        <f t="shared" si="286"/>
        <v>8</v>
      </c>
      <c r="AK666" s="246">
        <f t="shared" si="287"/>
        <v>0</v>
      </c>
      <c r="AL666" s="240">
        <v>2081004</v>
      </c>
      <c r="AM666" s="241" t="s">
        <v>1159</v>
      </c>
      <c r="AN666" s="242">
        <v>19</v>
      </c>
      <c r="AO666" s="242">
        <v>14</v>
      </c>
      <c r="AP666" s="256">
        <f t="shared" si="273"/>
        <v>-5</v>
      </c>
      <c r="AQ666" s="257">
        <f t="shared" si="274"/>
        <v>-0.263157894736842</v>
      </c>
      <c r="AR666">
        <f t="shared" si="283"/>
        <v>7</v>
      </c>
    </row>
    <row r="667" customHeight="1" spans="1:44">
      <c r="A667" s="215">
        <v>2081099</v>
      </c>
      <c r="B667" s="215" t="s">
        <v>1163</v>
      </c>
      <c r="C667" s="216">
        <f t="shared" si="275"/>
        <v>0</v>
      </c>
      <c r="D667" s="217">
        <v>2</v>
      </c>
      <c r="E667" s="217">
        <v>0</v>
      </c>
      <c r="F667" s="218">
        <v>0</v>
      </c>
      <c r="G667" s="219">
        <f t="shared" si="276"/>
        <v>0</v>
      </c>
      <c r="H667" s="219">
        <f t="shared" si="277"/>
        <v>0</v>
      </c>
      <c r="I667" s="219">
        <f t="shared" si="278"/>
        <v>0</v>
      </c>
      <c r="J667" s="231">
        <f t="shared" si="279"/>
        <v>7</v>
      </c>
      <c r="K667" s="43">
        <f t="shared" si="289"/>
        <v>2</v>
      </c>
      <c r="L667" s="43">
        <f t="shared" si="281"/>
        <v>7</v>
      </c>
      <c r="M667" s="228">
        <v>20811</v>
      </c>
      <c r="N667" s="229" t="s">
        <v>1164</v>
      </c>
      <c r="O667" s="232">
        <f>SUM(O668:O675)</f>
        <v>424</v>
      </c>
      <c r="P667">
        <f t="shared" si="282"/>
        <v>5</v>
      </c>
      <c r="Q667">
        <f t="shared" si="284"/>
        <v>0</v>
      </c>
      <c r="U667">
        <f t="shared" si="268"/>
        <v>0</v>
      </c>
      <c r="V667">
        <f t="shared" si="269"/>
        <v>0</v>
      </c>
      <c r="W667">
        <f t="shared" si="285"/>
        <v>0</v>
      </c>
      <c r="Y667">
        <f t="shared" si="270"/>
        <v>0</v>
      </c>
      <c r="AB667" s="228">
        <v>2110106</v>
      </c>
      <c r="AC667">
        <f t="shared" si="271"/>
        <v>0</v>
      </c>
      <c r="AD667">
        <f t="shared" si="272"/>
        <v>0</v>
      </c>
      <c r="AE667">
        <f t="shared" si="267"/>
        <v>0</v>
      </c>
      <c r="AG667" s="228">
        <v>2080999</v>
      </c>
      <c r="AH667" s="247" t="s">
        <v>1148</v>
      </c>
      <c r="AI667" s="233">
        <v>3</v>
      </c>
      <c r="AJ667" s="248">
        <f t="shared" si="286"/>
        <v>3</v>
      </c>
      <c r="AK667" s="246">
        <f t="shared" si="287"/>
        <v>0</v>
      </c>
      <c r="AL667" s="240">
        <v>2081005</v>
      </c>
      <c r="AM667" s="240" t="s">
        <v>1161</v>
      </c>
      <c r="AN667" s="249">
        <v>0</v>
      </c>
      <c r="AO667" s="249">
        <v>0</v>
      </c>
      <c r="AP667" s="256">
        <f t="shared" si="273"/>
        <v>0</v>
      </c>
      <c r="AQ667" s="257">
        <f t="shared" si="274"/>
        <v>0</v>
      </c>
      <c r="AR667">
        <f t="shared" si="283"/>
        <v>7</v>
      </c>
    </row>
    <row r="668" hidden="1" customHeight="1" spans="1:44">
      <c r="A668" s="220">
        <v>20811</v>
      </c>
      <c r="B668" s="220" t="s">
        <v>1165</v>
      </c>
      <c r="C668" s="216">
        <f t="shared" si="275"/>
        <v>220</v>
      </c>
      <c r="D668" s="224">
        <v>801</v>
      </c>
      <c r="E668" s="217">
        <v>933</v>
      </c>
      <c r="F668" s="218">
        <v>424</v>
      </c>
      <c r="G668" s="219">
        <f t="shared" si="276"/>
        <v>0.927272727272727</v>
      </c>
      <c r="H668" s="219">
        <f t="shared" si="277"/>
        <v>0.529338327091136</v>
      </c>
      <c r="I668" s="219">
        <f t="shared" si="278"/>
        <v>0.454448017148982</v>
      </c>
      <c r="J668" s="231">
        <f t="shared" si="279"/>
        <v>5</v>
      </c>
      <c r="K668" s="43">
        <f t="shared" si="289"/>
        <v>2378</v>
      </c>
      <c r="L668" s="43">
        <f t="shared" si="281"/>
        <v>5</v>
      </c>
      <c r="M668" s="228">
        <v>2081101</v>
      </c>
      <c r="N668" s="228" t="s">
        <v>195</v>
      </c>
      <c r="O668" s="233">
        <v>183</v>
      </c>
      <c r="P668">
        <f t="shared" si="282"/>
        <v>7</v>
      </c>
      <c r="Q668">
        <f t="shared" si="284"/>
        <v>208</v>
      </c>
      <c r="U668">
        <f t="shared" si="268"/>
        <v>0</v>
      </c>
      <c r="V668">
        <f t="shared" si="269"/>
        <v>0</v>
      </c>
      <c r="W668">
        <f t="shared" si="285"/>
        <v>0</v>
      </c>
      <c r="Y668">
        <f t="shared" si="270"/>
        <v>0</v>
      </c>
      <c r="AB668" s="228">
        <v>2110107</v>
      </c>
      <c r="AC668">
        <f t="shared" si="271"/>
        <v>0</v>
      </c>
      <c r="AD668">
        <f t="shared" si="272"/>
        <v>0</v>
      </c>
      <c r="AE668">
        <f t="shared" si="267"/>
        <v>0</v>
      </c>
      <c r="AG668" s="228">
        <v>20810</v>
      </c>
      <c r="AH668" s="238" t="s">
        <v>1150</v>
      </c>
      <c r="AI668" s="232">
        <f>SUM(AI669:AI674)</f>
        <v>535</v>
      </c>
      <c r="AJ668" s="239">
        <f t="shared" si="286"/>
        <v>535</v>
      </c>
      <c r="AK668" s="246">
        <f t="shared" si="287"/>
        <v>0</v>
      </c>
      <c r="AL668" s="240">
        <v>2081099</v>
      </c>
      <c r="AM668" s="241" t="s">
        <v>1163</v>
      </c>
      <c r="AN668" s="242">
        <v>2</v>
      </c>
      <c r="AO668" s="242">
        <v>0</v>
      </c>
      <c r="AP668" s="256">
        <f t="shared" si="273"/>
        <v>-2</v>
      </c>
      <c r="AQ668" s="257">
        <f t="shared" si="274"/>
        <v>-1</v>
      </c>
      <c r="AR668">
        <f t="shared" si="283"/>
        <v>7</v>
      </c>
    </row>
    <row r="669" customHeight="1" spans="1:44">
      <c r="A669" s="220">
        <v>2081101</v>
      </c>
      <c r="B669" s="220" t="s">
        <v>194</v>
      </c>
      <c r="C669" s="216">
        <f t="shared" si="275"/>
        <v>130</v>
      </c>
      <c r="D669" s="224">
        <v>127</v>
      </c>
      <c r="E669" s="217">
        <v>174</v>
      </c>
      <c r="F669" s="218">
        <v>183</v>
      </c>
      <c r="G669" s="219">
        <f t="shared" si="276"/>
        <v>0.407692307692308</v>
      </c>
      <c r="H669" s="219">
        <f t="shared" si="277"/>
        <v>1.44094488188976</v>
      </c>
      <c r="I669" s="219">
        <f t="shared" si="278"/>
        <v>1.05172413793103</v>
      </c>
      <c r="J669" s="231">
        <f t="shared" si="279"/>
        <v>7</v>
      </c>
      <c r="K669" s="43">
        <f t="shared" ref="K669:K676" si="290">SUM(C669:F669)</f>
        <v>614</v>
      </c>
      <c r="L669" s="43">
        <f t="shared" si="281"/>
        <v>7</v>
      </c>
      <c r="M669" s="228">
        <v>2081102</v>
      </c>
      <c r="N669" s="228" t="s">
        <v>197</v>
      </c>
      <c r="O669" s="233">
        <v>0</v>
      </c>
      <c r="P669">
        <f t="shared" si="282"/>
        <v>7</v>
      </c>
      <c r="Q669">
        <f t="shared" si="284"/>
        <v>0</v>
      </c>
      <c r="U669">
        <f t="shared" si="268"/>
        <v>0</v>
      </c>
      <c r="V669">
        <f t="shared" si="269"/>
        <v>0</v>
      </c>
      <c r="W669">
        <f t="shared" si="285"/>
        <v>0</v>
      </c>
      <c r="Y669">
        <f t="shared" si="270"/>
        <v>0</v>
      </c>
      <c r="AB669" s="228">
        <v>2110199</v>
      </c>
      <c r="AC669">
        <f t="shared" si="271"/>
        <v>-5</v>
      </c>
      <c r="AD669">
        <f t="shared" si="272"/>
        <v>-5</v>
      </c>
      <c r="AE669">
        <f t="shared" si="267"/>
        <v>0</v>
      </c>
      <c r="AG669" s="228">
        <v>2081001</v>
      </c>
      <c r="AH669" s="247" t="s">
        <v>1152</v>
      </c>
      <c r="AI669" s="233">
        <v>374</v>
      </c>
      <c r="AJ669" s="248">
        <f t="shared" si="286"/>
        <v>374</v>
      </c>
      <c r="AK669" s="246">
        <f t="shared" si="287"/>
        <v>0</v>
      </c>
      <c r="AL669" s="240">
        <v>20811</v>
      </c>
      <c r="AM669" s="241" t="s">
        <v>1165</v>
      </c>
      <c r="AN669" s="242">
        <v>801</v>
      </c>
      <c r="AO669" s="242">
        <v>933</v>
      </c>
      <c r="AP669" s="256">
        <f t="shared" si="273"/>
        <v>132</v>
      </c>
      <c r="AQ669" s="257">
        <f t="shared" si="274"/>
        <v>0.164794007490637</v>
      </c>
      <c r="AR669">
        <f t="shared" si="283"/>
        <v>5</v>
      </c>
    </row>
    <row r="670" hidden="1" spans="1:44">
      <c r="A670" s="220">
        <v>2081102</v>
      </c>
      <c r="B670" s="220" t="s">
        <v>196</v>
      </c>
      <c r="C670" s="216">
        <f t="shared" si="275"/>
        <v>0</v>
      </c>
      <c r="D670" s="221">
        <v>0</v>
      </c>
      <c r="E670" s="222">
        <v>0</v>
      </c>
      <c r="F670" s="223">
        <v>0</v>
      </c>
      <c r="G670" s="219">
        <f t="shared" si="276"/>
        <v>0</v>
      </c>
      <c r="H670" s="219">
        <f t="shared" si="277"/>
        <v>0</v>
      </c>
      <c r="I670" s="219">
        <f t="shared" si="278"/>
        <v>0</v>
      </c>
      <c r="J670" s="231">
        <f t="shared" si="279"/>
        <v>7</v>
      </c>
      <c r="K670" s="43">
        <f t="shared" si="290"/>
        <v>0</v>
      </c>
      <c r="L670" s="43">
        <f t="shared" si="281"/>
        <v>7</v>
      </c>
      <c r="M670" s="228">
        <v>2081103</v>
      </c>
      <c r="N670" s="228" t="s">
        <v>199</v>
      </c>
      <c r="O670" s="233">
        <v>0</v>
      </c>
      <c r="P670">
        <f t="shared" si="282"/>
        <v>7</v>
      </c>
      <c r="Q670">
        <f t="shared" si="284"/>
        <v>0</v>
      </c>
      <c r="U670">
        <f t="shared" si="268"/>
        <v>0</v>
      </c>
      <c r="V670">
        <f t="shared" si="269"/>
        <v>0</v>
      </c>
      <c r="W670">
        <f t="shared" si="285"/>
        <v>0</v>
      </c>
      <c r="Y670">
        <f t="shared" si="270"/>
        <v>0</v>
      </c>
      <c r="AB670" s="228">
        <v>2110203</v>
      </c>
      <c r="AC670">
        <f t="shared" si="271"/>
        <v>0</v>
      </c>
      <c r="AD670">
        <f t="shared" si="272"/>
        <v>0</v>
      </c>
      <c r="AE670">
        <f t="shared" si="267"/>
        <v>0</v>
      </c>
      <c r="AG670" s="228">
        <v>2081002</v>
      </c>
      <c r="AH670" s="247" t="s">
        <v>1154</v>
      </c>
      <c r="AI670" s="233">
        <v>161</v>
      </c>
      <c r="AJ670" s="248">
        <f t="shared" si="286"/>
        <v>161</v>
      </c>
      <c r="AK670" s="246">
        <f t="shared" si="287"/>
        <v>0</v>
      </c>
      <c r="AL670" s="240">
        <v>2081101</v>
      </c>
      <c r="AM670" s="241" t="s">
        <v>194</v>
      </c>
      <c r="AN670" s="242">
        <v>127</v>
      </c>
      <c r="AO670" s="242">
        <v>174</v>
      </c>
      <c r="AP670" s="256">
        <f t="shared" si="273"/>
        <v>47</v>
      </c>
      <c r="AQ670" s="257">
        <f t="shared" si="274"/>
        <v>0.37007874015748</v>
      </c>
      <c r="AR670">
        <f t="shared" si="283"/>
        <v>7</v>
      </c>
    </row>
    <row r="671" hidden="1" spans="1:44">
      <c r="A671" s="215">
        <v>2081103</v>
      </c>
      <c r="B671" s="215" t="s">
        <v>198</v>
      </c>
      <c r="C671" s="216">
        <f t="shared" si="275"/>
        <v>0</v>
      </c>
      <c r="D671" s="222">
        <v>0</v>
      </c>
      <c r="E671" s="222">
        <v>0</v>
      </c>
      <c r="F671" s="223">
        <v>0</v>
      </c>
      <c r="G671" s="219">
        <f t="shared" si="276"/>
        <v>0</v>
      </c>
      <c r="H671" s="219">
        <f t="shared" si="277"/>
        <v>0</v>
      </c>
      <c r="I671" s="219">
        <f t="shared" si="278"/>
        <v>0</v>
      </c>
      <c r="J671" s="231">
        <f t="shared" si="279"/>
        <v>7</v>
      </c>
      <c r="K671" s="43">
        <f t="shared" si="290"/>
        <v>0</v>
      </c>
      <c r="L671" s="43">
        <f t="shared" si="281"/>
        <v>7</v>
      </c>
      <c r="M671" s="228">
        <v>2081104</v>
      </c>
      <c r="N671" s="228" t="s">
        <v>1166</v>
      </c>
      <c r="O671" s="233">
        <v>15</v>
      </c>
      <c r="P671">
        <f t="shared" si="282"/>
        <v>7</v>
      </c>
      <c r="Q671">
        <f t="shared" si="284"/>
        <v>0</v>
      </c>
      <c r="U671">
        <f t="shared" si="268"/>
        <v>0</v>
      </c>
      <c r="V671">
        <f t="shared" si="269"/>
        <v>0</v>
      </c>
      <c r="W671">
        <f t="shared" si="285"/>
        <v>0</v>
      </c>
      <c r="Y671">
        <f t="shared" si="270"/>
        <v>0</v>
      </c>
      <c r="AB671" s="228">
        <v>2110204</v>
      </c>
      <c r="AC671">
        <f t="shared" si="271"/>
        <v>0</v>
      </c>
      <c r="AD671">
        <f t="shared" si="272"/>
        <v>0</v>
      </c>
      <c r="AE671">
        <f t="shared" si="267"/>
        <v>0</v>
      </c>
      <c r="AG671" s="228">
        <v>2081003</v>
      </c>
      <c r="AH671" s="247" t="s">
        <v>1156</v>
      </c>
      <c r="AI671" s="233">
        <v>0</v>
      </c>
      <c r="AJ671" s="248">
        <f t="shared" si="286"/>
        <v>0</v>
      </c>
      <c r="AK671" s="246">
        <f t="shared" si="287"/>
        <v>0</v>
      </c>
      <c r="AL671" s="240">
        <v>2081102</v>
      </c>
      <c r="AM671" s="240" t="s">
        <v>196</v>
      </c>
      <c r="AN671" s="249">
        <v>0</v>
      </c>
      <c r="AO671" s="249">
        <v>0</v>
      </c>
      <c r="AP671" s="256">
        <f t="shared" si="273"/>
        <v>0</v>
      </c>
      <c r="AQ671" s="257">
        <f t="shared" si="274"/>
        <v>0</v>
      </c>
      <c r="AR671">
        <f t="shared" si="283"/>
        <v>7</v>
      </c>
    </row>
    <row r="672" customHeight="1" spans="1:44">
      <c r="A672" s="215">
        <v>2081104</v>
      </c>
      <c r="B672" s="215" t="s">
        <v>1167</v>
      </c>
      <c r="C672" s="216">
        <f t="shared" si="275"/>
        <v>5</v>
      </c>
      <c r="D672" s="217">
        <v>3</v>
      </c>
      <c r="E672" s="217">
        <v>9</v>
      </c>
      <c r="F672" s="218">
        <v>15</v>
      </c>
      <c r="G672" s="219">
        <f t="shared" si="276"/>
        <v>2</v>
      </c>
      <c r="H672" s="219">
        <f t="shared" si="277"/>
        <v>5</v>
      </c>
      <c r="I672" s="219">
        <f t="shared" si="278"/>
        <v>1.66666666666667</v>
      </c>
      <c r="J672" s="231">
        <f t="shared" si="279"/>
        <v>7</v>
      </c>
      <c r="K672" s="43">
        <f t="shared" si="290"/>
        <v>32</v>
      </c>
      <c r="L672" s="43">
        <f t="shared" si="281"/>
        <v>7</v>
      </c>
      <c r="M672" s="228">
        <v>2081105</v>
      </c>
      <c r="N672" s="228" t="s">
        <v>1168</v>
      </c>
      <c r="O672" s="233">
        <v>35</v>
      </c>
      <c r="P672">
        <f t="shared" si="282"/>
        <v>7</v>
      </c>
      <c r="Q672">
        <f t="shared" si="284"/>
        <v>0</v>
      </c>
      <c r="U672">
        <f t="shared" si="268"/>
        <v>0</v>
      </c>
      <c r="V672">
        <f t="shared" si="269"/>
        <v>0</v>
      </c>
      <c r="W672">
        <f t="shared" si="285"/>
        <v>0</v>
      </c>
      <c r="Y672">
        <f t="shared" si="270"/>
        <v>0</v>
      </c>
      <c r="AB672" s="228">
        <v>2110299</v>
      </c>
      <c r="AC672">
        <f t="shared" si="271"/>
        <v>90</v>
      </c>
      <c r="AD672">
        <f t="shared" si="272"/>
        <v>90</v>
      </c>
      <c r="AE672">
        <f t="shared" si="267"/>
        <v>0</v>
      </c>
      <c r="AG672" s="228">
        <v>2081004</v>
      </c>
      <c r="AH672" s="247" t="s">
        <v>1158</v>
      </c>
      <c r="AI672" s="233">
        <v>0</v>
      </c>
      <c r="AJ672" s="248">
        <f t="shared" si="286"/>
        <v>0</v>
      </c>
      <c r="AK672" s="246">
        <f t="shared" si="287"/>
        <v>0</v>
      </c>
      <c r="AL672" s="240">
        <v>2081103</v>
      </c>
      <c r="AM672" s="240" t="s">
        <v>198</v>
      </c>
      <c r="AN672" s="249">
        <v>0</v>
      </c>
      <c r="AO672" s="249">
        <v>0</v>
      </c>
      <c r="AP672" s="256">
        <f t="shared" si="273"/>
        <v>0</v>
      </c>
      <c r="AQ672" s="257">
        <f t="shared" si="274"/>
        <v>0</v>
      </c>
      <c r="AR672">
        <f t="shared" si="283"/>
        <v>7</v>
      </c>
    </row>
    <row r="673" customHeight="1" spans="1:44">
      <c r="A673" s="215">
        <v>2081105</v>
      </c>
      <c r="B673" s="215" t="s">
        <v>1169</v>
      </c>
      <c r="C673" s="216">
        <f t="shared" si="275"/>
        <v>35</v>
      </c>
      <c r="D673" s="217">
        <v>13</v>
      </c>
      <c r="E673" s="217">
        <v>18</v>
      </c>
      <c r="F673" s="218">
        <v>35</v>
      </c>
      <c r="G673" s="219">
        <f t="shared" si="276"/>
        <v>0</v>
      </c>
      <c r="H673" s="219">
        <f t="shared" si="277"/>
        <v>2.69230769230769</v>
      </c>
      <c r="I673" s="219">
        <f t="shared" si="278"/>
        <v>1.94444444444444</v>
      </c>
      <c r="J673" s="231">
        <f t="shared" si="279"/>
        <v>7</v>
      </c>
      <c r="K673" s="43">
        <f t="shared" si="290"/>
        <v>101</v>
      </c>
      <c r="L673" s="43">
        <f t="shared" si="281"/>
        <v>7</v>
      </c>
      <c r="M673" s="228">
        <v>2081106</v>
      </c>
      <c r="N673" s="228" t="s">
        <v>1170</v>
      </c>
      <c r="O673" s="233">
        <v>0</v>
      </c>
      <c r="P673">
        <f t="shared" si="282"/>
        <v>7</v>
      </c>
      <c r="Q673">
        <f t="shared" si="284"/>
        <v>0</v>
      </c>
      <c r="U673">
        <f t="shared" si="268"/>
        <v>0</v>
      </c>
      <c r="V673">
        <f t="shared" si="269"/>
        <v>0</v>
      </c>
      <c r="W673">
        <f t="shared" si="285"/>
        <v>0</v>
      </c>
      <c r="Y673">
        <f t="shared" si="270"/>
        <v>0</v>
      </c>
      <c r="AB673" s="228">
        <v>2110301</v>
      </c>
      <c r="AC673">
        <f t="shared" si="271"/>
        <v>0</v>
      </c>
      <c r="AD673">
        <f t="shared" si="272"/>
        <v>0</v>
      </c>
      <c r="AE673">
        <f t="shared" si="267"/>
        <v>0</v>
      </c>
      <c r="AG673" s="228">
        <v>2081005</v>
      </c>
      <c r="AH673" s="247" t="s">
        <v>1160</v>
      </c>
      <c r="AI673" s="233">
        <v>0</v>
      </c>
      <c r="AJ673" s="248">
        <f t="shared" si="286"/>
        <v>0</v>
      </c>
      <c r="AK673" s="246">
        <f t="shared" si="287"/>
        <v>0</v>
      </c>
      <c r="AL673" s="240">
        <v>2081104</v>
      </c>
      <c r="AM673" s="241" t="s">
        <v>1167</v>
      </c>
      <c r="AN673" s="242">
        <v>3</v>
      </c>
      <c r="AO673" s="242">
        <v>9</v>
      </c>
      <c r="AP673" s="256">
        <f t="shared" si="273"/>
        <v>6</v>
      </c>
      <c r="AQ673" s="257">
        <f t="shared" si="274"/>
        <v>2</v>
      </c>
      <c r="AR673">
        <f t="shared" si="283"/>
        <v>7</v>
      </c>
    </row>
    <row r="674" hidden="1" spans="1:44">
      <c r="A674" s="220">
        <v>2081106</v>
      </c>
      <c r="B674" s="220" t="s">
        <v>1171</v>
      </c>
      <c r="C674" s="216">
        <f t="shared" si="275"/>
        <v>0</v>
      </c>
      <c r="D674" s="221">
        <v>0</v>
      </c>
      <c r="E674" s="222">
        <v>0</v>
      </c>
      <c r="F674" s="223">
        <v>0</v>
      </c>
      <c r="G674" s="219">
        <f t="shared" si="276"/>
        <v>0</v>
      </c>
      <c r="H674" s="219">
        <f t="shared" si="277"/>
        <v>0</v>
      </c>
      <c r="I674" s="219">
        <f t="shared" si="278"/>
        <v>0</v>
      </c>
      <c r="J674" s="231">
        <f t="shared" si="279"/>
        <v>7</v>
      </c>
      <c r="K674" s="43">
        <f t="shared" si="290"/>
        <v>0</v>
      </c>
      <c r="L674" s="43">
        <f t="shared" si="281"/>
        <v>7</v>
      </c>
      <c r="M674" s="228">
        <v>2081107</v>
      </c>
      <c r="N674" s="228" t="s">
        <v>1172</v>
      </c>
      <c r="O674" s="233">
        <v>0</v>
      </c>
      <c r="P674">
        <f t="shared" si="282"/>
        <v>7</v>
      </c>
      <c r="Q674">
        <f t="shared" si="284"/>
        <v>0</v>
      </c>
      <c r="U674">
        <f t="shared" si="268"/>
        <v>0</v>
      </c>
      <c r="V674">
        <f t="shared" si="269"/>
        <v>0</v>
      </c>
      <c r="W674">
        <f t="shared" si="285"/>
        <v>0</v>
      </c>
      <c r="Y674">
        <f t="shared" si="270"/>
        <v>0</v>
      </c>
      <c r="AB674" s="228">
        <v>2110302</v>
      </c>
      <c r="AC674">
        <f t="shared" si="271"/>
        <v>0</v>
      </c>
      <c r="AD674">
        <f t="shared" si="272"/>
        <v>0</v>
      </c>
      <c r="AE674">
        <f t="shared" si="267"/>
        <v>0</v>
      </c>
      <c r="AG674" s="228">
        <v>2081099</v>
      </c>
      <c r="AH674" s="247" t="s">
        <v>1162</v>
      </c>
      <c r="AI674" s="233">
        <v>0</v>
      </c>
      <c r="AJ674" s="248">
        <f t="shared" si="286"/>
        <v>0</v>
      </c>
      <c r="AK674" s="246">
        <f t="shared" si="287"/>
        <v>0</v>
      </c>
      <c r="AL674" s="240">
        <v>2081105</v>
      </c>
      <c r="AM674" s="241" t="s">
        <v>1169</v>
      </c>
      <c r="AN674" s="242">
        <v>13</v>
      </c>
      <c r="AO674" s="242">
        <v>18</v>
      </c>
      <c r="AP674" s="256">
        <f t="shared" si="273"/>
        <v>5</v>
      </c>
      <c r="AQ674" s="257">
        <f t="shared" si="274"/>
        <v>0.384615384615385</v>
      </c>
      <c r="AR674">
        <f t="shared" si="283"/>
        <v>7</v>
      </c>
    </row>
    <row r="675" hidden="1" spans="1:44">
      <c r="A675" s="220">
        <v>2081107</v>
      </c>
      <c r="B675" s="220" t="s">
        <v>1173</v>
      </c>
      <c r="C675" s="216">
        <f t="shared" si="275"/>
        <v>0</v>
      </c>
      <c r="D675" s="221">
        <v>0</v>
      </c>
      <c r="E675" s="222">
        <v>0</v>
      </c>
      <c r="F675" s="223">
        <v>0</v>
      </c>
      <c r="G675" s="219">
        <f t="shared" si="276"/>
        <v>0</v>
      </c>
      <c r="H675" s="219">
        <f t="shared" si="277"/>
        <v>0</v>
      </c>
      <c r="I675" s="219">
        <f t="shared" si="278"/>
        <v>0</v>
      </c>
      <c r="J675" s="231">
        <f t="shared" si="279"/>
        <v>7</v>
      </c>
      <c r="K675" s="43">
        <f t="shared" si="290"/>
        <v>0</v>
      </c>
      <c r="L675" s="43">
        <f t="shared" si="281"/>
        <v>7</v>
      </c>
      <c r="M675" s="228">
        <v>2081199</v>
      </c>
      <c r="N675" s="228" t="s">
        <v>1174</v>
      </c>
      <c r="O675" s="233">
        <v>191</v>
      </c>
      <c r="P675">
        <f t="shared" si="282"/>
        <v>7</v>
      </c>
      <c r="Q675">
        <f t="shared" si="284"/>
        <v>0</v>
      </c>
      <c r="U675">
        <f t="shared" si="268"/>
        <v>0</v>
      </c>
      <c r="V675">
        <f t="shared" si="269"/>
        <v>0</v>
      </c>
      <c r="W675">
        <f t="shared" si="285"/>
        <v>0</v>
      </c>
      <c r="Y675">
        <f t="shared" si="270"/>
        <v>0</v>
      </c>
      <c r="AB675" s="228">
        <v>2110303</v>
      </c>
      <c r="AC675">
        <f t="shared" si="271"/>
        <v>0</v>
      </c>
      <c r="AD675">
        <f t="shared" si="272"/>
        <v>0</v>
      </c>
      <c r="AE675">
        <f t="shared" si="267"/>
        <v>0</v>
      </c>
      <c r="AG675" s="228">
        <v>20811</v>
      </c>
      <c r="AH675" s="238" t="s">
        <v>1164</v>
      </c>
      <c r="AI675" s="232">
        <f>SUM(AI676:AI682)</f>
        <v>220</v>
      </c>
      <c r="AJ675" s="239">
        <f t="shared" si="286"/>
        <v>220</v>
      </c>
      <c r="AK675" s="246">
        <f t="shared" si="287"/>
        <v>0</v>
      </c>
      <c r="AL675" s="240">
        <v>2081106</v>
      </c>
      <c r="AM675" s="240" t="s">
        <v>1171</v>
      </c>
      <c r="AN675" s="249">
        <v>0</v>
      </c>
      <c r="AO675" s="249">
        <v>0</v>
      </c>
      <c r="AP675" s="256">
        <f t="shared" si="273"/>
        <v>0</v>
      </c>
      <c r="AQ675" s="257">
        <f t="shared" si="274"/>
        <v>0</v>
      </c>
      <c r="AR675">
        <f t="shared" si="283"/>
        <v>7</v>
      </c>
    </row>
    <row r="676" customHeight="1" spans="1:44">
      <c r="A676" s="215">
        <v>2081199</v>
      </c>
      <c r="B676" s="215" t="s">
        <v>1175</v>
      </c>
      <c r="C676" s="216">
        <f t="shared" si="275"/>
        <v>50</v>
      </c>
      <c r="D676" s="217">
        <v>658</v>
      </c>
      <c r="E676" s="217">
        <v>732</v>
      </c>
      <c r="F676" s="218">
        <v>191</v>
      </c>
      <c r="G676" s="219">
        <f t="shared" si="276"/>
        <v>2.82</v>
      </c>
      <c r="H676" s="219">
        <f t="shared" si="277"/>
        <v>0.290273556231003</v>
      </c>
      <c r="I676" s="219">
        <f t="shared" si="278"/>
        <v>0.260928961748634</v>
      </c>
      <c r="J676" s="231">
        <f t="shared" si="279"/>
        <v>7</v>
      </c>
      <c r="K676" s="43">
        <f t="shared" si="290"/>
        <v>1631</v>
      </c>
      <c r="L676" s="43">
        <f t="shared" si="281"/>
        <v>7</v>
      </c>
      <c r="M676" s="228">
        <v>20815</v>
      </c>
      <c r="N676" s="229" t="s">
        <v>1176</v>
      </c>
      <c r="O676" s="232">
        <f>SUM(O677:O680)</f>
        <v>278</v>
      </c>
      <c r="P676">
        <f t="shared" si="282"/>
        <v>5</v>
      </c>
      <c r="Q676">
        <f t="shared" si="284"/>
        <v>0</v>
      </c>
      <c r="U676">
        <f t="shared" si="268"/>
        <v>0</v>
      </c>
      <c r="V676">
        <f t="shared" si="269"/>
        <v>0</v>
      </c>
      <c r="W676">
        <f t="shared" si="285"/>
        <v>0</v>
      </c>
      <c r="Y676">
        <f t="shared" si="270"/>
        <v>0</v>
      </c>
      <c r="AB676" s="228">
        <v>2110304</v>
      </c>
      <c r="AC676">
        <f t="shared" si="271"/>
        <v>295</v>
      </c>
      <c r="AD676">
        <f t="shared" si="272"/>
        <v>295</v>
      </c>
      <c r="AE676">
        <f t="shared" si="267"/>
        <v>0</v>
      </c>
      <c r="AG676" s="228">
        <v>2081101</v>
      </c>
      <c r="AH676" s="247" t="s">
        <v>195</v>
      </c>
      <c r="AI676" s="233">
        <v>130</v>
      </c>
      <c r="AJ676" s="248">
        <f t="shared" si="286"/>
        <v>130</v>
      </c>
      <c r="AK676" s="246">
        <f t="shared" si="287"/>
        <v>0</v>
      </c>
      <c r="AL676" s="240">
        <v>2081107</v>
      </c>
      <c r="AM676" s="240" t="s">
        <v>1173</v>
      </c>
      <c r="AN676" s="249">
        <v>0</v>
      </c>
      <c r="AO676" s="249">
        <v>0</v>
      </c>
      <c r="AP676" s="256">
        <f t="shared" si="273"/>
        <v>0</v>
      </c>
      <c r="AQ676" s="257">
        <f t="shared" si="274"/>
        <v>0</v>
      </c>
      <c r="AR676">
        <f t="shared" si="283"/>
        <v>7</v>
      </c>
    </row>
    <row r="677" hidden="1" customHeight="1" spans="1:44">
      <c r="A677" s="215">
        <v>20815</v>
      </c>
      <c r="B677" s="215" t="s">
        <v>1177</v>
      </c>
      <c r="C677" s="216">
        <f t="shared" si="275"/>
        <v>320</v>
      </c>
      <c r="D677" s="217">
        <v>201</v>
      </c>
      <c r="E677" s="217">
        <v>261</v>
      </c>
      <c r="F677" s="218">
        <v>278</v>
      </c>
      <c r="G677" s="219">
        <f t="shared" si="276"/>
        <v>-0.13125</v>
      </c>
      <c r="H677" s="219">
        <f t="shared" si="277"/>
        <v>1.38308457711443</v>
      </c>
      <c r="I677" s="219">
        <f t="shared" si="278"/>
        <v>1.06513409961686</v>
      </c>
      <c r="J677" s="231">
        <f t="shared" si="279"/>
        <v>5</v>
      </c>
      <c r="K677" s="43">
        <f t="shared" ref="K677:K708" si="291">SUM(C677:F677)</f>
        <v>1060</v>
      </c>
      <c r="L677" s="43">
        <f t="shared" si="281"/>
        <v>5</v>
      </c>
      <c r="M677" s="228">
        <v>2081501</v>
      </c>
      <c r="N677" s="228" t="s">
        <v>1178</v>
      </c>
      <c r="O677" s="233">
        <v>240</v>
      </c>
      <c r="P677">
        <f t="shared" si="282"/>
        <v>7</v>
      </c>
      <c r="Q677">
        <f t="shared" si="284"/>
        <v>208</v>
      </c>
      <c r="U677">
        <f t="shared" si="268"/>
        <v>0</v>
      </c>
      <c r="V677">
        <f t="shared" si="269"/>
        <v>0</v>
      </c>
      <c r="W677">
        <f t="shared" si="285"/>
        <v>0</v>
      </c>
      <c r="Y677">
        <f t="shared" si="270"/>
        <v>0</v>
      </c>
      <c r="AB677" s="228">
        <v>2110305</v>
      </c>
      <c r="AC677">
        <f t="shared" si="271"/>
        <v>0</v>
      </c>
      <c r="AD677">
        <f t="shared" si="272"/>
        <v>0</v>
      </c>
      <c r="AE677">
        <f t="shared" si="267"/>
        <v>0</v>
      </c>
      <c r="AG677" s="228">
        <v>2081102</v>
      </c>
      <c r="AH677" s="247" t="s">
        <v>197</v>
      </c>
      <c r="AI677" s="233">
        <v>0</v>
      </c>
      <c r="AJ677" s="248">
        <f t="shared" si="286"/>
        <v>0</v>
      </c>
      <c r="AK677" s="246">
        <f t="shared" si="287"/>
        <v>0</v>
      </c>
      <c r="AL677" s="240">
        <v>2081199</v>
      </c>
      <c r="AM677" s="241" t="s">
        <v>1175</v>
      </c>
      <c r="AN677" s="242">
        <v>658</v>
      </c>
      <c r="AO677" s="242">
        <v>732</v>
      </c>
      <c r="AP677" s="256">
        <f t="shared" si="273"/>
        <v>74</v>
      </c>
      <c r="AQ677" s="257">
        <f t="shared" si="274"/>
        <v>0.112462006079027</v>
      </c>
      <c r="AR677">
        <f t="shared" si="283"/>
        <v>7</v>
      </c>
    </row>
    <row r="678" customHeight="1" spans="1:44">
      <c r="A678" s="220">
        <v>2081501</v>
      </c>
      <c r="B678" s="220" t="s">
        <v>1179</v>
      </c>
      <c r="C678" s="216">
        <f t="shared" si="275"/>
        <v>293</v>
      </c>
      <c r="D678" s="224">
        <v>80</v>
      </c>
      <c r="E678" s="217">
        <v>240</v>
      </c>
      <c r="F678" s="218">
        <v>240</v>
      </c>
      <c r="G678" s="219">
        <f t="shared" si="276"/>
        <v>-0.180887372013652</v>
      </c>
      <c r="H678" s="219">
        <f t="shared" si="277"/>
        <v>3</v>
      </c>
      <c r="I678" s="219">
        <f t="shared" si="278"/>
        <v>1</v>
      </c>
      <c r="J678" s="231">
        <f t="shared" si="279"/>
        <v>7</v>
      </c>
      <c r="K678" s="43">
        <f t="shared" si="291"/>
        <v>853</v>
      </c>
      <c r="L678" s="43">
        <f t="shared" si="281"/>
        <v>7</v>
      </c>
      <c r="M678" s="228">
        <v>2081502</v>
      </c>
      <c r="N678" s="228" t="s">
        <v>1180</v>
      </c>
      <c r="O678" s="233">
        <v>0</v>
      </c>
      <c r="P678">
        <f t="shared" si="282"/>
        <v>7</v>
      </c>
      <c r="Q678">
        <f t="shared" si="284"/>
        <v>0</v>
      </c>
      <c r="U678">
        <f t="shared" si="268"/>
        <v>0</v>
      </c>
      <c r="V678">
        <f t="shared" si="269"/>
        <v>0</v>
      </c>
      <c r="W678">
        <f t="shared" si="285"/>
        <v>0</v>
      </c>
      <c r="Y678">
        <f t="shared" si="270"/>
        <v>0</v>
      </c>
      <c r="AB678" s="228">
        <v>2110306</v>
      </c>
      <c r="AC678">
        <f t="shared" si="271"/>
        <v>0</v>
      </c>
      <c r="AD678">
        <f t="shared" si="272"/>
        <v>0</v>
      </c>
      <c r="AE678">
        <f t="shared" si="267"/>
        <v>0</v>
      </c>
      <c r="AG678" s="228">
        <v>2081103</v>
      </c>
      <c r="AH678" s="247" t="s">
        <v>199</v>
      </c>
      <c r="AI678" s="233">
        <v>0</v>
      </c>
      <c r="AJ678" s="248">
        <f t="shared" si="286"/>
        <v>0</v>
      </c>
      <c r="AK678" s="246">
        <f t="shared" si="287"/>
        <v>0</v>
      </c>
      <c r="AL678" s="240">
        <v>20815</v>
      </c>
      <c r="AM678" s="241" t="s">
        <v>1177</v>
      </c>
      <c r="AN678" s="242">
        <v>201</v>
      </c>
      <c r="AO678" s="242">
        <v>261</v>
      </c>
      <c r="AP678" s="256">
        <f t="shared" si="273"/>
        <v>60</v>
      </c>
      <c r="AQ678" s="257">
        <f t="shared" si="274"/>
        <v>0.298507462686567</v>
      </c>
      <c r="AR678">
        <f t="shared" si="283"/>
        <v>5</v>
      </c>
    </row>
    <row r="679" customHeight="1" spans="1:44">
      <c r="A679" s="215">
        <v>2081502</v>
      </c>
      <c r="B679" s="215" t="s">
        <v>1181</v>
      </c>
      <c r="C679" s="216">
        <f t="shared" si="275"/>
        <v>2</v>
      </c>
      <c r="D679" s="217">
        <v>1</v>
      </c>
      <c r="E679" s="217">
        <v>0</v>
      </c>
      <c r="F679" s="218">
        <v>0</v>
      </c>
      <c r="G679" s="219">
        <f t="shared" si="276"/>
        <v>0</v>
      </c>
      <c r="H679" s="219">
        <f t="shared" si="277"/>
        <v>0</v>
      </c>
      <c r="I679" s="219">
        <f t="shared" si="278"/>
        <v>0</v>
      </c>
      <c r="J679" s="231">
        <f t="shared" si="279"/>
        <v>7</v>
      </c>
      <c r="K679" s="43">
        <f t="shared" si="291"/>
        <v>3</v>
      </c>
      <c r="L679" s="43">
        <f t="shared" si="281"/>
        <v>7</v>
      </c>
      <c r="M679" s="228">
        <v>2081503</v>
      </c>
      <c r="N679" s="228" t="s">
        <v>1182</v>
      </c>
      <c r="O679" s="233">
        <v>0</v>
      </c>
      <c r="P679">
        <f t="shared" si="282"/>
        <v>7</v>
      </c>
      <c r="Q679">
        <f t="shared" si="284"/>
        <v>0</v>
      </c>
      <c r="U679">
        <f t="shared" si="268"/>
        <v>0</v>
      </c>
      <c r="V679">
        <f t="shared" si="269"/>
        <v>0</v>
      </c>
      <c r="W679">
        <f t="shared" si="285"/>
        <v>0</v>
      </c>
      <c r="Y679">
        <f t="shared" si="270"/>
        <v>0</v>
      </c>
      <c r="AB679" s="228">
        <v>2110307</v>
      </c>
      <c r="AC679">
        <f t="shared" si="271"/>
        <v>0</v>
      </c>
      <c r="AD679">
        <f t="shared" si="272"/>
        <v>0</v>
      </c>
      <c r="AE679">
        <f t="shared" si="267"/>
        <v>0</v>
      </c>
      <c r="AG679" s="228">
        <v>2081104</v>
      </c>
      <c r="AH679" s="247" t="s">
        <v>1166</v>
      </c>
      <c r="AI679" s="233">
        <v>5</v>
      </c>
      <c r="AJ679" s="248">
        <f t="shared" si="286"/>
        <v>5</v>
      </c>
      <c r="AK679" s="246">
        <f t="shared" si="287"/>
        <v>0</v>
      </c>
      <c r="AL679" s="240">
        <v>2081501</v>
      </c>
      <c r="AM679" s="241" t="s">
        <v>1179</v>
      </c>
      <c r="AN679" s="242">
        <v>80</v>
      </c>
      <c r="AO679" s="242">
        <v>240</v>
      </c>
      <c r="AP679" s="256">
        <f t="shared" si="273"/>
        <v>160</v>
      </c>
      <c r="AQ679" s="257">
        <f t="shared" si="274"/>
        <v>2</v>
      </c>
      <c r="AR679">
        <f t="shared" si="283"/>
        <v>7</v>
      </c>
    </row>
    <row r="680" hidden="1" spans="1:44">
      <c r="A680" s="215">
        <v>2081503</v>
      </c>
      <c r="B680" s="215" t="s">
        <v>1183</v>
      </c>
      <c r="C680" s="216">
        <f t="shared" si="275"/>
        <v>0</v>
      </c>
      <c r="D680" s="222">
        <v>0</v>
      </c>
      <c r="E680" s="222">
        <v>0</v>
      </c>
      <c r="F680" s="223">
        <v>0</v>
      </c>
      <c r="G680" s="219">
        <f t="shared" si="276"/>
        <v>0</v>
      </c>
      <c r="H680" s="219">
        <f t="shared" si="277"/>
        <v>0</v>
      </c>
      <c r="I680" s="219">
        <f t="shared" si="278"/>
        <v>0</v>
      </c>
      <c r="J680" s="231">
        <f t="shared" si="279"/>
        <v>7</v>
      </c>
      <c r="K680" s="43">
        <f t="shared" si="291"/>
        <v>0</v>
      </c>
      <c r="L680" s="43">
        <f t="shared" si="281"/>
        <v>7</v>
      </c>
      <c r="M680" s="228">
        <v>2081599</v>
      </c>
      <c r="N680" s="228" t="s">
        <v>1184</v>
      </c>
      <c r="O680" s="233">
        <v>38</v>
      </c>
      <c r="P680">
        <f t="shared" si="282"/>
        <v>7</v>
      </c>
      <c r="Q680">
        <f t="shared" si="284"/>
        <v>0</v>
      </c>
      <c r="U680">
        <f t="shared" si="268"/>
        <v>0</v>
      </c>
      <c r="V680">
        <f t="shared" si="269"/>
        <v>0</v>
      </c>
      <c r="W680">
        <f t="shared" si="285"/>
        <v>0</v>
      </c>
      <c r="Y680">
        <f t="shared" si="270"/>
        <v>0</v>
      </c>
      <c r="AB680" s="228">
        <v>2110399</v>
      </c>
      <c r="AC680">
        <f t="shared" si="271"/>
        <v>903</v>
      </c>
      <c r="AD680">
        <f t="shared" si="272"/>
        <v>903</v>
      </c>
      <c r="AE680">
        <f t="shared" si="267"/>
        <v>0</v>
      </c>
      <c r="AG680" s="228">
        <v>2081105</v>
      </c>
      <c r="AH680" s="247" t="s">
        <v>1168</v>
      </c>
      <c r="AI680" s="233">
        <v>35</v>
      </c>
      <c r="AJ680" s="248">
        <f t="shared" si="286"/>
        <v>35</v>
      </c>
      <c r="AK680" s="246">
        <f t="shared" si="287"/>
        <v>0</v>
      </c>
      <c r="AL680" s="240">
        <v>2081502</v>
      </c>
      <c r="AM680" s="241" t="s">
        <v>1181</v>
      </c>
      <c r="AN680" s="242">
        <v>1</v>
      </c>
      <c r="AO680" s="242">
        <v>0</v>
      </c>
      <c r="AP680" s="256">
        <f t="shared" si="273"/>
        <v>-1</v>
      </c>
      <c r="AQ680" s="257">
        <f t="shared" si="274"/>
        <v>-1</v>
      </c>
      <c r="AR680">
        <f t="shared" si="283"/>
        <v>7</v>
      </c>
    </row>
    <row r="681" customHeight="1" spans="1:44">
      <c r="A681" s="215">
        <v>2081599</v>
      </c>
      <c r="B681" s="215" t="s">
        <v>1185</v>
      </c>
      <c r="C681" s="216">
        <f t="shared" si="275"/>
        <v>25</v>
      </c>
      <c r="D681" s="217">
        <v>120</v>
      </c>
      <c r="E681" s="217">
        <v>21</v>
      </c>
      <c r="F681" s="218">
        <v>38</v>
      </c>
      <c r="G681" s="219">
        <f t="shared" si="276"/>
        <v>0.52</v>
      </c>
      <c r="H681" s="219">
        <f t="shared" si="277"/>
        <v>0.316666666666667</v>
      </c>
      <c r="I681" s="219">
        <f t="shared" si="278"/>
        <v>1.80952380952381</v>
      </c>
      <c r="J681" s="231">
        <f t="shared" si="279"/>
        <v>7</v>
      </c>
      <c r="K681" s="43">
        <f t="shared" si="291"/>
        <v>204</v>
      </c>
      <c r="L681" s="43">
        <f t="shared" si="281"/>
        <v>7</v>
      </c>
      <c r="M681" s="228">
        <v>20816</v>
      </c>
      <c r="N681" s="229" t="s">
        <v>1186</v>
      </c>
      <c r="O681" s="232">
        <f>SUM(O682:O685)</f>
        <v>83</v>
      </c>
      <c r="P681">
        <f t="shared" si="282"/>
        <v>5</v>
      </c>
      <c r="Q681">
        <f t="shared" si="284"/>
        <v>0</v>
      </c>
      <c r="U681">
        <f t="shared" si="268"/>
        <v>0</v>
      </c>
      <c r="V681">
        <f t="shared" si="269"/>
        <v>0</v>
      </c>
      <c r="W681">
        <f t="shared" si="285"/>
        <v>0</v>
      </c>
      <c r="Y681">
        <f t="shared" si="270"/>
        <v>0</v>
      </c>
      <c r="AB681" s="228">
        <v>2110401</v>
      </c>
      <c r="AC681">
        <f t="shared" si="271"/>
        <v>0</v>
      </c>
      <c r="AD681">
        <f t="shared" si="272"/>
        <v>0</v>
      </c>
      <c r="AE681">
        <f t="shared" si="267"/>
        <v>0</v>
      </c>
      <c r="AG681" s="228">
        <v>2081106</v>
      </c>
      <c r="AH681" s="247" t="s">
        <v>1170</v>
      </c>
      <c r="AI681" s="233">
        <v>0</v>
      </c>
      <c r="AJ681" s="248">
        <f t="shared" si="286"/>
        <v>0</v>
      </c>
      <c r="AK681" s="246">
        <f t="shared" si="287"/>
        <v>0</v>
      </c>
      <c r="AL681" s="240">
        <v>2081503</v>
      </c>
      <c r="AM681" s="240" t="s">
        <v>1183</v>
      </c>
      <c r="AN681" s="249">
        <v>0</v>
      </c>
      <c r="AO681" s="249">
        <v>0</v>
      </c>
      <c r="AP681" s="256">
        <f t="shared" si="273"/>
        <v>0</v>
      </c>
      <c r="AQ681" s="257">
        <f t="shared" si="274"/>
        <v>0</v>
      </c>
      <c r="AR681">
        <f t="shared" si="283"/>
        <v>7</v>
      </c>
    </row>
    <row r="682" hidden="1" customHeight="1" spans="1:44">
      <c r="A682" s="215">
        <v>20816</v>
      </c>
      <c r="B682" s="215" t="s">
        <v>1187</v>
      </c>
      <c r="C682" s="216">
        <f t="shared" si="275"/>
        <v>96</v>
      </c>
      <c r="D682" s="217">
        <v>61</v>
      </c>
      <c r="E682" s="217">
        <v>124</v>
      </c>
      <c r="F682" s="218">
        <v>83</v>
      </c>
      <c r="G682" s="219">
        <f t="shared" si="276"/>
        <v>-0.135416666666667</v>
      </c>
      <c r="H682" s="219">
        <f t="shared" si="277"/>
        <v>1.36065573770492</v>
      </c>
      <c r="I682" s="219">
        <f t="shared" si="278"/>
        <v>0.669354838709677</v>
      </c>
      <c r="J682" s="231">
        <f t="shared" si="279"/>
        <v>5</v>
      </c>
      <c r="K682" s="43">
        <f t="shared" si="291"/>
        <v>364</v>
      </c>
      <c r="L682" s="43">
        <f t="shared" si="281"/>
        <v>5</v>
      </c>
      <c r="M682" s="228">
        <v>2081601</v>
      </c>
      <c r="N682" s="228" t="s">
        <v>195</v>
      </c>
      <c r="O682" s="233">
        <v>83</v>
      </c>
      <c r="P682">
        <f t="shared" si="282"/>
        <v>7</v>
      </c>
      <c r="Q682">
        <f t="shared" si="284"/>
        <v>208</v>
      </c>
      <c r="U682">
        <f t="shared" si="268"/>
        <v>0</v>
      </c>
      <c r="V682">
        <f t="shared" si="269"/>
        <v>0</v>
      </c>
      <c r="W682">
        <f t="shared" si="285"/>
        <v>0</v>
      </c>
      <c r="Y682">
        <f t="shared" si="270"/>
        <v>0</v>
      </c>
      <c r="AB682" s="228">
        <v>2110402</v>
      </c>
      <c r="AC682">
        <f t="shared" si="271"/>
        <v>193</v>
      </c>
      <c r="AD682">
        <f t="shared" si="272"/>
        <v>193</v>
      </c>
      <c r="AE682">
        <f t="shared" si="267"/>
        <v>0</v>
      </c>
      <c r="AG682" s="228">
        <v>2081199</v>
      </c>
      <c r="AH682" s="247" t="s">
        <v>1174</v>
      </c>
      <c r="AI682" s="233">
        <v>50</v>
      </c>
      <c r="AJ682" s="248">
        <f t="shared" si="286"/>
        <v>50</v>
      </c>
      <c r="AK682" s="246">
        <f t="shared" si="287"/>
        <v>0</v>
      </c>
      <c r="AL682" s="240">
        <v>2081599</v>
      </c>
      <c r="AM682" s="241" t="s">
        <v>1185</v>
      </c>
      <c r="AN682" s="242">
        <v>120</v>
      </c>
      <c r="AO682" s="242">
        <v>21</v>
      </c>
      <c r="AP682" s="256">
        <f t="shared" si="273"/>
        <v>-99</v>
      </c>
      <c r="AQ682" s="257">
        <f t="shared" si="274"/>
        <v>-0.825</v>
      </c>
      <c r="AR682">
        <f t="shared" si="283"/>
        <v>7</v>
      </c>
    </row>
    <row r="683" customHeight="1" spans="1:44">
      <c r="A683" s="220">
        <v>2081601</v>
      </c>
      <c r="B683" s="220" t="s">
        <v>194</v>
      </c>
      <c r="C683" s="216">
        <f t="shared" si="275"/>
        <v>96</v>
      </c>
      <c r="D683" s="224">
        <v>61</v>
      </c>
      <c r="E683" s="217">
        <v>124</v>
      </c>
      <c r="F683" s="218">
        <v>83</v>
      </c>
      <c r="G683" s="219">
        <f t="shared" si="276"/>
        <v>-0.135416666666667</v>
      </c>
      <c r="H683" s="219">
        <f t="shared" si="277"/>
        <v>1.36065573770492</v>
      </c>
      <c r="I683" s="219">
        <f t="shared" si="278"/>
        <v>0.669354838709677</v>
      </c>
      <c r="J683" s="231">
        <f t="shared" si="279"/>
        <v>7</v>
      </c>
      <c r="K683" s="43">
        <f t="shared" si="291"/>
        <v>364</v>
      </c>
      <c r="L683" s="43">
        <f t="shared" si="281"/>
        <v>7</v>
      </c>
      <c r="M683" s="228">
        <v>2081602</v>
      </c>
      <c r="N683" s="228" t="s">
        <v>197</v>
      </c>
      <c r="O683" s="233">
        <v>0</v>
      </c>
      <c r="P683">
        <f t="shared" si="282"/>
        <v>7</v>
      </c>
      <c r="Q683">
        <f t="shared" si="284"/>
        <v>0</v>
      </c>
      <c r="U683">
        <f t="shared" si="268"/>
        <v>0</v>
      </c>
      <c r="V683">
        <f t="shared" si="269"/>
        <v>0</v>
      </c>
      <c r="W683">
        <f t="shared" si="285"/>
        <v>0</v>
      </c>
      <c r="Y683">
        <f t="shared" si="270"/>
        <v>0</v>
      </c>
      <c r="AB683" s="228">
        <v>2110403</v>
      </c>
      <c r="AC683">
        <f t="shared" si="271"/>
        <v>0</v>
      </c>
      <c r="AD683">
        <f t="shared" si="272"/>
        <v>0</v>
      </c>
      <c r="AE683">
        <f t="shared" si="267"/>
        <v>0</v>
      </c>
      <c r="AG683" s="228">
        <v>20815</v>
      </c>
      <c r="AH683" s="238" t="s">
        <v>1176</v>
      </c>
      <c r="AI683" s="232">
        <f>SUM(AI684:AI687)</f>
        <v>320</v>
      </c>
      <c r="AJ683" s="239">
        <f t="shared" si="286"/>
        <v>320</v>
      </c>
      <c r="AK683" s="246">
        <f t="shared" si="287"/>
        <v>0</v>
      </c>
      <c r="AL683" s="240">
        <v>20816</v>
      </c>
      <c r="AM683" s="241" t="s">
        <v>1187</v>
      </c>
      <c r="AN683" s="242">
        <v>61</v>
      </c>
      <c r="AO683" s="242">
        <v>124</v>
      </c>
      <c r="AP683" s="256">
        <f t="shared" si="273"/>
        <v>63</v>
      </c>
      <c r="AQ683" s="257">
        <f t="shared" si="274"/>
        <v>1.0327868852459</v>
      </c>
      <c r="AR683">
        <f t="shared" si="283"/>
        <v>5</v>
      </c>
    </row>
    <row r="684" hidden="1" spans="1:44">
      <c r="A684" s="215">
        <v>2081602</v>
      </c>
      <c r="B684" s="215" t="s">
        <v>196</v>
      </c>
      <c r="C684" s="216">
        <f t="shared" si="275"/>
        <v>0</v>
      </c>
      <c r="D684" s="222">
        <v>0</v>
      </c>
      <c r="E684" s="222">
        <v>0</v>
      </c>
      <c r="F684" s="223">
        <v>0</v>
      </c>
      <c r="G684" s="219">
        <f t="shared" si="276"/>
        <v>0</v>
      </c>
      <c r="H684" s="219">
        <f t="shared" si="277"/>
        <v>0</v>
      </c>
      <c r="I684" s="219">
        <f t="shared" si="278"/>
        <v>0</v>
      </c>
      <c r="J684" s="231">
        <f t="shared" si="279"/>
        <v>7</v>
      </c>
      <c r="K684" s="43">
        <f t="shared" si="291"/>
        <v>0</v>
      </c>
      <c r="L684" s="43">
        <f t="shared" si="281"/>
        <v>7</v>
      </c>
      <c r="M684" s="228">
        <v>2081603</v>
      </c>
      <c r="N684" s="228" t="s">
        <v>199</v>
      </c>
      <c r="O684" s="233">
        <v>0</v>
      </c>
      <c r="P684">
        <f t="shared" si="282"/>
        <v>7</v>
      </c>
      <c r="Q684">
        <f t="shared" si="284"/>
        <v>0</v>
      </c>
      <c r="U684">
        <f t="shared" si="268"/>
        <v>0</v>
      </c>
      <c r="V684">
        <f t="shared" si="269"/>
        <v>0</v>
      </c>
      <c r="W684">
        <f t="shared" si="285"/>
        <v>0</v>
      </c>
      <c r="Y684">
        <f t="shared" si="270"/>
        <v>0</v>
      </c>
      <c r="AB684" s="228">
        <v>2110404</v>
      </c>
      <c r="AC684">
        <f t="shared" si="271"/>
        <v>0</v>
      </c>
      <c r="AD684">
        <f t="shared" si="272"/>
        <v>0</v>
      </c>
      <c r="AE684">
        <f t="shared" si="267"/>
        <v>0</v>
      </c>
      <c r="AG684" s="228">
        <v>2081501</v>
      </c>
      <c r="AH684" s="247" t="s">
        <v>1178</v>
      </c>
      <c r="AI684" s="233">
        <v>293</v>
      </c>
      <c r="AJ684" s="248">
        <f t="shared" si="286"/>
        <v>293</v>
      </c>
      <c r="AK684" s="246">
        <f t="shared" si="287"/>
        <v>0</v>
      </c>
      <c r="AL684" s="240">
        <v>2081601</v>
      </c>
      <c r="AM684" s="241" t="s">
        <v>194</v>
      </c>
      <c r="AN684" s="242">
        <v>61</v>
      </c>
      <c r="AO684" s="242">
        <v>124</v>
      </c>
      <c r="AP684" s="256">
        <f t="shared" si="273"/>
        <v>63</v>
      </c>
      <c r="AQ684" s="257">
        <f t="shared" si="274"/>
        <v>1.0327868852459</v>
      </c>
      <c r="AR684">
        <f t="shared" si="283"/>
        <v>7</v>
      </c>
    </row>
    <row r="685" hidden="1" spans="1:44">
      <c r="A685" s="215">
        <v>2081603</v>
      </c>
      <c r="B685" s="215" t="s">
        <v>198</v>
      </c>
      <c r="C685" s="216">
        <f t="shared" si="275"/>
        <v>0</v>
      </c>
      <c r="D685" s="222">
        <v>0</v>
      </c>
      <c r="E685" s="222">
        <v>0</v>
      </c>
      <c r="F685" s="223">
        <v>0</v>
      </c>
      <c r="G685" s="219">
        <f t="shared" si="276"/>
        <v>0</v>
      </c>
      <c r="H685" s="219">
        <f t="shared" si="277"/>
        <v>0</v>
      </c>
      <c r="I685" s="219">
        <f t="shared" si="278"/>
        <v>0</v>
      </c>
      <c r="J685" s="231">
        <f t="shared" si="279"/>
        <v>7</v>
      </c>
      <c r="K685" s="43">
        <f t="shared" si="291"/>
        <v>0</v>
      </c>
      <c r="L685" s="43">
        <f t="shared" si="281"/>
        <v>7</v>
      </c>
      <c r="M685" s="228">
        <v>2081699</v>
      </c>
      <c r="N685" s="228" t="s">
        <v>1188</v>
      </c>
      <c r="O685" s="233">
        <v>0</v>
      </c>
      <c r="P685">
        <f t="shared" si="282"/>
        <v>7</v>
      </c>
      <c r="Q685">
        <f t="shared" si="284"/>
        <v>0</v>
      </c>
      <c r="U685">
        <f t="shared" si="268"/>
        <v>0</v>
      </c>
      <c r="V685">
        <f t="shared" si="269"/>
        <v>0</v>
      </c>
      <c r="W685">
        <f t="shared" si="285"/>
        <v>0</v>
      </c>
      <c r="Y685">
        <f t="shared" si="270"/>
        <v>0</v>
      </c>
      <c r="AB685" s="228">
        <v>2110499</v>
      </c>
      <c r="AC685">
        <f t="shared" si="271"/>
        <v>0</v>
      </c>
      <c r="AD685">
        <f t="shared" si="272"/>
        <v>0</v>
      </c>
      <c r="AE685">
        <f t="shared" si="267"/>
        <v>0</v>
      </c>
      <c r="AG685" s="228">
        <v>2081502</v>
      </c>
      <c r="AH685" s="247" t="s">
        <v>1180</v>
      </c>
      <c r="AI685" s="233">
        <v>2</v>
      </c>
      <c r="AJ685" s="248">
        <f t="shared" si="286"/>
        <v>2</v>
      </c>
      <c r="AK685" s="246">
        <f t="shared" si="287"/>
        <v>0</v>
      </c>
      <c r="AL685" s="240">
        <v>2081602</v>
      </c>
      <c r="AM685" s="240" t="s">
        <v>196</v>
      </c>
      <c r="AN685" s="249">
        <v>0</v>
      </c>
      <c r="AO685" s="249">
        <v>0</v>
      </c>
      <c r="AP685" s="256">
        <f t="shared" si="273"/>
        <v>0</v>
      </c>
      <c r="AQ685" s="257">
        <f t="shared" si="274"/>
        <v>0</v>
      </c>
      <c r="AR685">
        <f t="shared" si="283"/>
        <v>7</v>
      </c>
    </row>
    <row r="686" hidden="1" spans="1:44">
      <c r="A686" s="215">
        <v>2081699</v>
      </c>
      <c r="B686" s="215" t="s">
        <v>1189</v>
      </c>
      <c r="C686" s="216">
        <f t="shared" si="275"/>
        <v>0</v>
      </c>
      <c r="D686" s="222">
        <v>0</v>
      </c>
      <c r="E686" s="222">
        <v>0</v>
      </c>
      <c r="F686" s="223">
        <v>0</v>
      </c>
      <c r="G686" s="219">
        <f t="shared" si="276"/>
        <v>0</v>
      </c>
      <c r="H686" s="219">
        <f t="shared" si="277"/>
        <v>0</v>
      </c>
      <c r="I686" s="219">
        <f t="shared" si="278"/>
        <v>0</v>
      </c>
      <c r="J686" s="231">
        <f t="shared" si="279"/>
        <v>7</v>
      </c>
      <c r="K686" s="43">
        <f t="shared" si="291"/>
        <v>0</v>
      </c>
      <c r="L686" s="43">
        <f t="shared" si="281"/>
        <v>7</v>
      </c>
      <c r="M686" s="228">
        <v>20819</v>
      </c>
      <c r="N686" s="229" t="s">
        <v>1190</v>
      </c>
      <c r="O686" s="232">
        <f>SUM(O687:O688)</f>
        <v>2338</v>
      </c>
      <c r="P686">
        <f t="shared" si="282"/>
        <v>5</v>
      </c>
      <c r="Q686">
        <f t="shared" si="284"/>
        <v>0</v>
      </c>
      <c r="U686">
        <f t="shared" si="268"/>
        <v>0</v>
      </c>
      <c r="V686">
        <f t="shared" si="269"/>
        <v>0</v>
      </c>
      <c r="W686">
        <f t="shared" si="285"/>
        <v>0</v>
      </c>
      <c r="Y686">
        <f t="shared" si="270"/>
        <v>0</v>
      </c>
      <c r="AB686" s="228">
        <v>2110501</v>
      </c>
      <c r="AC686">
        <f t="shared" si="271"/>
        <v>79</v>
      </c>
      <c r="AD686">
        <f t="shared" si="272"/>
        <v>79</v>
      </c>
      <c r="AE686">
        <f t="shared" si="267"/>
        <v>0</v>
      </c>
      <c r="AG686" s="228">
        <v>2081503</v>
      </c>
      <c r="AH686" s="247" t="s">
        <v>1182</v>
      </c>
      <c r="AI686" s="233">
        <v>0</v>
      </c>
      <c r="AJ686" s="248">
        <f t="shared" si="286"/>
        <v>0</v>
      </c>
      <c r="AK686" s="246">
        <f t="shared" si="287"/>
        <v>0</v>
      </c>
      <c r="AL686" s="240">
        <v>2081603</v>
      </c>
      <c r="AM686" s="240" t="s">
        <v>198</v>
      </c>
      <c r="AN686" s="249">
        <v>0</v>
      </c>
      <c r="AO686" s="249">
        <v>0</v>
      </c>
      <c r="AP686" s="256">
        <f t="shared" si="273"/>
        <v>0</v>
      </c>
      <c r="AQ686" s="257">
        <f t="shared" si="274"/>
        <v>0</v>
      </c>
      <c r="AR686">
        <f t="shared" si="283"/>
        <v>7</v>
      </c>
    </row>
    <row r="687" hidden="1" customHeight="1" spans="1:44">
      <c r="A687" s="220">
        <v>20819</v>
      </c>
      <c r="B687" s="220" t="s">
        <v>1191</v>
      </c>
      <c r="C687" s="216">
        <f t="shared" si="275"/>
        <v>3520</v>
      </c>
      <c r="D687" s="224">
        <v>2338</v>
      </c>
      <c r="E687" s="217">
        <v>2328</v>
      </c>
      <c r="F687" s="218">
        <v>2338</v>
      </c>
      <c r="G687" s="219">
        <f t="shared" si="276"/>
        <v>-0.335795454545455</v>
      </c>
      <c r="H687" s="219">
        <f t="shared" si="277"/>
        <v>1</v>
      </c>
      <c r="I687" s="219">
        <f t="shared" si="278"/>
        <v>1.00429553264605</v>
      </c>
      <c r="J687" s="231">
        <f t="shared" si="279"/>
        <v>5</v>
      </c>
      <c r="K687" s="43">
        <f t="shared" si="291"/>
        <v>10524</v>
      </c>
      <c r="L687" s="43">
        <f t="shared" si="281"/>
        <v>5</v>
      </c>
      <c r="M687" s="228">
        <v>2081901</v>
      </c>
      <c r="N687" s="228" t="s">
        <v>1192</v>
      </c>
      <c r="O687" s="233">
        <v>1350</v>
      </c>
      <c r="P687">
        <f t="shared" si="282"/>
        <v>7</v>
      </c>
      <c r="Q687">
        <f t="shared" si="284"/>
        <v>208</v>
      </c>
      <c r="U687">
        <f t="shared" si="268"/>
        <v>0</v>
      </c>
      <c r="V687">
        <f t="shared" si="269"/>
        <v>0</v>
      </c>
      <c r="W687">
        <f t="shared" si="285"/>
        <v>0</v>
      </c>
      <c r="Y687">
        <f t="shared" si="270"/>
        <v>0</v>
      </c>
      <c r="AB687" s="228">
        <v>2110502</v>
      </c>
      <c r="AC687">
        <f t="shared" si="271"/>
        <v>0</v>
      </c>
      <c r="AD687">
        <f t="shared" si="272"/>
        <v>0</v>
      </c>
      <c r="AE687">
        <f t="shared" si="267"/>
        <v>0</v>
      </c>
      <c r="AG687" s="228">
        <v>2081599</v>
      </c>
      <c r="AH687" s="247" t="s">
        <v>1184</v>
      </c>
      <c r="AI687" s="233">
        <v>25</v>
      </c>
      <c r="AJ687" s="248">
        <f t="shared" si="286"/>
        <v>25</v>
      </c>
      <c r="AK687" s="246">
        <f t="shared" si="287"/>
        <v>0</v>
      </c>
      <c r="AL687" s="240">
        <v>2081699</v>
      </c>
      <c r="AM687" s="240" t="s">
        <v>1189</v>
      </c>
      <c r="AN687" s="249">
        <v>0</v>
      </c>
      <c r="AO687" s="249">
        <v>0</v>
      </c>
      <c r="AP687" s="256">
        <f t="shared" si="273"/>
        <v>0</v>
      </c>
      <c r="AQ687" s="257">
        <f t="shared" si="274"/>
        <v>0</v>
      </c>
      <c r="AR687">
        <f t="shared" si="283"/>
        <v>7</v>
      </c>
    </row>
    <row r="688" customHeight="1" spans="1:44">
      <c r="A688" s="220">
        <v>2081901</v>
      </c>
      <c r="B688" s="220" t="s">
        <v>1193</v>
      </c>
      <c r="C688" s="216">
        <f t="shared" si="275"/>
        <v>1755</v>
      </c>
      <c r="D688" s="224">
        <v>1203</v>
      </c>
      <c r="E688" s="217">
        <v>1345</v>
      </c>
      <c r="F688" s="218">
        <v>1350</v>
      </c>
      <c r="G688" s="219">
        <f t="shared" si="276"/>
        <v>-0.230769230769231</v>
      </c>
      <c r="H688" s="219">
        <f t="shared" si="277"/>
        <v>1.12219451371571</v>
      </c>
      <c r="I688" s="219">
        <f t="shared" si="278"/>
        <v>1.00371747211896</v>
      </c>
      <c r="J688" s="231">
        <f t="shared" si="279"/>
        <v>7</v>
      </c>
      <c r="K688" s="43">
        <f t="shared" si="291"/>
        <v>5653</v>
      </c>
      <c r="L688" s="43">
        <f t="shared" si="281"/>
        <v>7</v>
      </c>
      <c r="M688" s="228">
        <v>2081902</v>
      </c>
      <c r="N688" s="228" t="s">
        <v>1194</v>
      </c>
      <c r="O688" s="233">
        <v>988</v>
      </c>
      <c r="P688">
        <f t="shared" si="282"/>
        <v>7</v>
      </c>
      <c r="Q688">
        <f t="shared" si="284"/>
        <v>0</v>
      </c>
      <c r="U688">
        <f t="shared" si="268"/>
        <v>0</v>
      </c>
      <c r="V688">
        <f t="shared" si="269"/>
        <v>0</v>
      </c>
      <c r="W688">
        <f t="shared" si="285"/>
        <v>0</v>
      </c>
      <c r="Y688">
        <f t="shared" si="270"/>
        <v>0</v>
      </c>
      <c r="AB688" s="228">
        <v>2110503</v>
      </c>
      <c r="AC688">
        <f t="shared" si="271"/>
        <v>0</v>
      </c>
      <c r="AD688">
        <f t="shared" si="272"/>
        <v>0</v>
      </c>
      <c r="AE688">
        <f t="shared" si="267"/>
        <v>0</v>
      </c>
      <c r="AG688" s="228">
        <v>20816</v>
      </c>
      <c r="AH688" s="238" t="s">
        <v>1186</v>
      </c>
      <c r="AI688" s="232">
        <f>SUM(AI689:AI692)</f>
        <v>96</v>
      </c>
      <c r="AJ688" s="239">
        <f t="shared" si="286"/>
        <v>96</v>
      </c>
      <c r="AK688" s="246">
        <f t="shared" si="287"/>
        <v>0</v>
      </c>
      <c r="AL688" s="240">
        <v>20819</v>
      </c>
      <c r="AM688" s="241" t="s">
        <v>1191</v>
      </c>
      <c r="AN688" s="242">
        <v>2338</v>
      </c>
      <c r="AO688" s="242">
        <v>2328</v>
      </c>
      <c r="AP688" s="256">
        <f t="shared" si="273"/>
        <v>-10</v>
      </c>
      <c r="AQ688" s="257">
        <f t="shared" si="274"/>
        <v>-0.00427715996578272</v>
      </c>
      <c r="AR688">
        <f t="shared" si="283"/>
        <v>5</v>
      </c>
    </row>
    <row r="689" customHeight="1" spans="1:44">
      <c r="A689" s="220">
        <v>2081902</v>
      </c>
      <c r="B689" s="220" t="s">
        <v>1195</v>
      </c>
      <c r="C689" s="216">
        <f t="shared" si="275"/>
        <v>1765</v>
      </c>
      <c r="D689" s="224">
        <v>1135</v>
      </c>
      <c r="E689" s="217">
        <v>983</v>
      </c>
      <c r="F689" s="218">
        <v>988</v>
      </c>
      <c r="G689" s="219">
        <f t="shared" si="276"/>
        <v>-0.440226628895184</v>
      </c>
      <c r="H689" s="219">
        <f t="shared" si="277"/>
        <v>0.870484581497797</v>
      </c>
      <c r="I689" s="219">
        <f t="shared" si="278"/>
        <v>1.00508646998983</v>
      </c>
      <c r="J689" s="231">
        <f t="shared" si="279"/>
        <v>7</v>
      </c>
      <c r="K689" s="43">
        <f t="shared" si="291"/>
        <v>4871</v>
      </c>
      <c r="L689" s="43">
        <f t="shared" si="281"/>
        <v>7</v>
      </c>
      <c r="M689" s="228">
        <v>20820</v>
      </c>
      <c r="N689" s="229" t="s">
        <v>1196</v>
      </c>
      <c r="O689" s="232">
        <f>SUM(O690:O691)</f>
        <v>288</v>
      </c>
      <c r="P689">
        <f t="shared" si="282"/>
        <v>5</v>
      </c>
      <c r="Q689">
        <f t="shared" si="284"/>
        <v>0</v>
      </c>
      <c r="U689">
        <f t="shared" si="268"/>
        <v>0</v>
      </c>
      <c r="V689">
        <f t="shared" si="269"/>
        <v>0</v>
      </c>
      <c r="W689">
        <f t="shared" si="285"/>
        <v>0</v>
      </c>
      <c r="Y689">
        <f t="shared" si="270"/>
        <v>0</v>
      </c>
      <c r="AB689" s="228">
        <v>2110506</v>
      </c>
      <c r="AC689">
        <f t="shared" si="271"/>
        <v>0</v>
      </c>
      <c r="AD689">
        <f t="shared" si="272"/>
        <v>0</v>
      </c>
      <c r="AE689">
        <f t="shared" si="267"/>
        <v>0</v>
      </c>
      <c r="AG689" s="228">
        <v>2081601</v>
      </c>
      <c r="AH689" s="247" t="s">
        <v>195</v>
      </c>
      <c r="AI689" s="233">
        <v>96</v>
      </c>
      <c r="AJ689" s="248">
        <f t="shared" si="286"/>
        <v>96</v>
      </c>
      <c r="AK689" s="246">
        <f t="shared" si="287"/>
        <v>0</v>
      </c>
      <c r="AL689" s="240">
        <v>2081901</v>
      </c>
      <c r="AM689" s="241" t="s">
        <v>1193</v>
      </c>
      <c r="AN689" s="242">
        <v>1203</v>
      </c>
      <c r="AO689" s="242">
        <v>1345</v>
      </c>
      <c r="AP689" s="256">
        <f t="shared" si="273"/>
        <v>142</v>
      </c>
      <c r="AQ689" s="257">
        <f t="shared" si="274"/>
        <v>0.118038237738986</v>
      </c>
      <c r="AR689">
        <f t="shared" si="283"/>
        <v>7</v>
      </c>
    </row>
    <row r="690" hidden="1" customHeight="1" spans="1:44">
      <c r="A690" s="215">
        <v>20820</v>
      </c>
      <c r="B690" s="215" t="s">
        <v>1197</v>
      </c>
      <c r="C690" s="216">
        <f t="shared" si="275"/>
        <v>301</v>
      </c>
      <c r="D690" s="217">
        <v>91</v>
      </c>
      <c r="E690" s="217">
        <v>108</v>
      </c>
      <c r="F690" s="218">
        <v>288</v>
      </c>
      <c r="G690" s="219">
        <f t="shared" si="276"/>
        <v>-0.0431893687707641</v>
      </c>
      <c r="H690" s="219">
        <f t="shared" si="277"/>
        <v>3.16483516483516</v>
      </c>
      <c r="I690" s="219">
        <f t="shared" si="278"/>
        <v>2.66666666666667</v>
      </c>
      <c r="J690" s="231">
        <f t="shared" si="279"/>
        <v>5</v>
      </c>
      <c r="K690" s="43">
        <f t="shared" si="291"/>
        <v>788</v>
      </c>
      <c r="L690" s="43">
        <f t="shared" si="281"/>
        <v>5</v>
      </c>
      <c r="M690" s="228">
        <v>2082001</v>
      </c>
      <c r="N690" s="228" t="s">
        <v>1198</v>
      </c>
      <c r="O690" s="233">
        <v>207</v>
      </c>
      <c r="P690">
        <f t="shared" si="282"/>
        <v>7</v>
      </c>
      <c r="Q690">
        <f t="shared" si="284"/>
        <v>208</v>
      </c>
      <c r="U690">
        <f t="shared" si="268"/>
        <v>0</v>
      </c>
      <c r="V690">
        <f t="shared" si="269"/>
        <v>0</v>
      </c>
      <c r="W690">
        <f t="shared" si="285"/>
        <v>0</v>
      </c>
      <c r="Y690">
        <f t="shared" si="270"/>
        <v>0</v>
      </c>
      <c r="AB690" s="228">
        <v>2110599</v>
      </c>
      <c r="AC690">
        <f t="shared" si="271"/>
        <v>0</v>
      </c>
      <c r="AD690">
        <f t="shared" si="272"/>
        <v>0</v>
      </c>
      <c r="AE690">
        <f t="shared" si="267"/>
        <v>0</v>
      </c>
      <c r="AG690" s="228">
        <v>2081602</v>
      </c>
      <c r="AH690" s="247" t="s">
        <v>197</v>
      </c>
      <c r="AI690" s="233">
        <v>0</v>
      </c>
      <c r="AJ690" s="248">
        <f t="shared" si="286"/>
        <v>0</v>
      </c>
      <c r="AK690" s="246">
        <f t="shared" si="287"/>
        <v>0</v>
      </c>
      <c r="AL690" s="240">
        <v>2081902</v>
      </c>
      <c r="AM690" s="241" t="s">
        <v>1195</v>
      </c>
      <c r="AN690" s="242">
        <v>1135</v>
      </c>
      <c r="AO690" s="242">
        <v>983</v>
      </c>
      <c r="AP690" s="256">
        <f t="shared" si="273"/>
        <v>-152</v>
      </c>
      <c r="AQ690" s="257">
        <f t="shared" si="274"/>
        <v>-0.133920704845815</v>
      </c>
      <c r="AR690">
        <f t="shared" si="283"/>
        <v>7</v>
      </c>
    </row>
    <row r="691" customHeight="1" spans="1:44">
      <c r="A691" s="215">
        <v>2082001</v>
      </c>
      <c r="B691" s="215" t="s">
        <v>1199</v>
      </c>
      <c r="C691" s="216">
        <f t="shared" si="275"/>
        <v>272</v>
      </c>
      <c r="D691" s="217">
        <v>76</v>
      </c>
      <c r="E691" s="217">
        <v>87</v>
      </c>
      <c r="F691" s="218">
        <v>207</v>
      </c>
      <c r="G691" s="219">
        <f t="shared" si="276"/>
        <v>-0.238970588235294</v>
      </c>
      <c r="H691" s="219">
        <f t="shared" si="277"/>
        <v>2.72368421052632</v>
      </c>
      <c r="I691" s="219">
        <f t="shared" si="278"/>
        <v>2.37931034482759</v>
      </c>
      <c r="J691" s="231">
        <f t="shared" si="279"/>
        <v>7</v>
      </c>
      <c r="K691" s="43">
        <f t="shared" si="291"/>
        <v>642</v>
      </c>
      <c r="L691" s="43">
        <f t="shared" si="281"/>
        <v>7</v>
      </c>
      <c r="M691" s="228">
        <v>2082002</v>
      </c>
      <c r="N691" s="228" t="s">
        <v>1200</v>
      </c>
      <c r="O691" s="233">
        <v>81</v>
      </c>
      <c r="P691">
        <f t="shared" si="282"/>
        <v>7</v>
      </c>
      <c r="Q691">
        <f t="shared" si="284"/>
        <v>0</v>
      </c>
      <c r="U691">
        <f t="shared" si="268"/>
        <v>0</v>
      </c>
      <c r="V691">
        <f t="shared" si="269"/>
        <v>0</v>
      </c>
      <c r="W691">
        <f t="shared" si="285"/>
        <v>0</v>
      </c>
      <c r="Y691">
        <f t="shared" si="270"/>
        <v>0</v>
      </c>
      <c r="AB691" s="228">
        <v>2110602</v>
      </c>
      <c r="AC691">
        <f t="shared" si="271"/>
        <v>0</v>
      </c>
      <c r="AD691">
        <f t="shared" si="272"/>
        <v>0</v>
      </c>
      <c r="AE691">
        <f t="shared" si="267"/>
        <v>0</v>
      </c>
      <c r="AG691" s="228">
        <v>2081603</v>
      </c>
      <c r="AH691" s="247" t="s">
        <v>199</v>
      </c>
      <c r="AI691" s="233">
        <v>0</v>
      </c>
      <c r="AJ691" s="248">
        <f t="shared" si="286"/>
        <v>0</v>
      </c>
      <c r="AK691" s="246">
        <f t="shared" si="287"/>
        <v>0</v>
      </c>
      <c r="AL691" s="240">
        <v>20820</v>
      </c>
      <c r="AM691" s="241" t="s">
        <v>1197</v>
      </c>
      <c r="AN691" s="242">
        <v>91</v>
      </c>
      <c r="AO691" s="242">
        <v>108</v>
      </c>
      <c r="AP691" s="256">
        <f t="shared" si="273"/>
        <v>17</v>
      </c>
      <c r="AQ691" s="257">
        <f t="shared" si="274"/>
        <v>0.186813186813187</v>
      </c>
      <c r="AR691">
        <f t="shared" si="283"/>
        <v>5</v>
      </c>
    </row>
    <row r="692" customHeight="1" spans="1:44">
      <c r="A692" s="215">
        <v>2082002</v>
      </c>
      <c r="B692" s="215" t="s">
        <v>1201</v>
      </c>
      <c r="C692" s="216">
        <f t="shared" si="275"/>
        <v>29</v>
      </c>
      <c r="D692" s="217">
        <v>15</v>
      </c>
      <c r="E692" s="217">
        <v>21</v>
      </c>
      <c r="F692" s="218">
        <v>81</v>
      </c>
      <c r="G692" s="219">
        <f t="shared" si="276"/>
        <v>1.79310344827586</v>
      </c>
      <c r="H692" s="219">
        <f t="shared" si="277"/>
        <v>5.4</v>
      </c>
      <c r="I692" s="219">
        <f t="shared" si="278"/>
        <v>3.85714285714286</v>
      </c>
      <c r="J692" s="231">
        <f t="shared" si="279"/>
        <v>7</v>
      </c>
      <c r="K692" s="43">
        <f t="shared" si="291"/>
        <v>146</v>
      </c>
      <c r="L692" s="43">
        <f t="shared" si="281"/>
        <v>7</v>
      </c>
      <c r="M692" s="228">
        <v>20821</v>
      </c>
      <c r="N692" s="229" t="s">
        <v>1202</v>
      </c>
      <c r="O692" s="232">
        <f>SUM(O693:O694)</f>
        <v>156</v>
      </c>
      <c r="P692">
        <f t="shared" si="282"/>
        <v>5</v>
      </c>
      <c r="Q692">
        <f t="shared" si="284"/>
        <v>0</v>
      </c>
      <c r="U692">
        <f t="shared" si="268"/>
        <v>0</v>
      </c>
      <c r="V692">
        <f t="shared" si="269"/>
        <v>0</v>
      </c>
      <c r="W692">
        <f t="shared" si="285"/>
        <v>0</v>
      </c>
      <c r="Y692">
        <f t="shared" si="270"/>
        <v>0</v>
      </c>
      <c r="AB692" s="228">
        <v>2110603</v>
      </c>
      <c r="AC692">
        <f t="shared" si="271"/>
        <v>0</v>
      </c>
      <c r="AD692">
        <f t="shared" si="272"/>
        <v>0</v>
      </c>
      <c r="AE692">
        <f t="shared" si="267"/>
        <v>0</v>
      </c>
      <c r="AG692" s="228">
        <v>2081699</v>
      </c>
      <c r="AH692" s="247" t="s">
        <v>1188</v>
      </c>
      <c r="AI692" s="233">
        <v>0</v>
      </c>
      <c r="AJ692" s="248">
        <f t="shared" si="286"/>
        <v>0</v>
      </c>
      <c r="AK692" s="246">
        <f t="shared" si="287"/>
        <v>0</v>
      </c>
      <c r="AL692" s="240">
        <v>2082001</v>
      </c>
      <c r="AM692" s="241" t="s">
        <v>1199</v>
      </c>
      <c r="AN692" s="242">
        <v>76</v>
      </c>
      <c r="AO692" s="242">
        <v>87</v>
      </c>
      <c r="AP692" s="256">
        <f t="shared" si="273"/>
        <v>11</v>
      </c>
      <c r="AQ692" s="257">
        <f t="shared" si="274"/>
        <v>0.144736842105263</v>
      </c>
      <c r="AR692">
        <f t="shared" si="283"/>
        <v>7</v>
      </c>
    </row>
    <row r="693" hidden="1" customHeight="1" spans="1:44">
      <c r="A693" s="215">
        <v>20821</v>
      </c>
      <c r="B693" s="215" t="s">
        <v>1203</v>
      </c>
      <c r="C693" s="216">
        <f t="shared" si="275"/>
        <v>405</v>
      </c>
      <c r="D693" s="217">
        <v>69</v>
      </c>
      <c r="E693" s="217">
        <v>155</v>
      </c>
      <c r="F693" s="218">
        <v>156</v>
      </c>
      <c r="G693" s="219">
        <f t="shared" si="276"/>
        <v>-0.614814814814815</v>
      </c>
      <c r="H693" s="219">
        <f t="shared" si="277"/>
        <v>2.26086956521739</v>
      </c>
      <c r="I693" s="219">
        <f t="shared" si="278"/>
        <v>1.00645161290323</v>
      </c>
      <c r="J693" s="231">
        <f t="shared" si="279"/>
        <v>5</v>
      </c>
      <c r="K693" s="43">
        <f t="shared" si="291"/>
        <v>785</v>
      </c>
      <c r="L693" s="43">
        <f t="shared" si="281"/>
        <v>5</v>
      </c>
      <c r="M693" s="228">
        <v>2082101</v>
      </c>
      <c r="N693" s="228" t="s">
        <v>1204</v>
      </c>
      <c r="O693" s="233">
        <v>22</v>
      </c>
      <c r="P693">
        <f t="shared" si="282"/>
        <v>7</v>
      </c>
      <c r="Q693">
        <f t="shared" si="284"/>
        <v>208</v>
      </c>
      <c r="U693">
        <f t="shared" si="268"/>
        <v>0</v>
      </c>
      <c r="V693">
        <f t="shared" si="269"/>
        <v>0</v>
      </c>
      <c r="W693">
        <f t="shared" si="285"/>
        <v>0</v>
      </c>
      <c r="Y693">
        <f t="shared" si="270"/>
        <v>0</v>
      </c>
      <c r="AB693" s="228">
        <v>2110604</v>
      </c>
      <c r="AC693">
        <f t="shared" si="271"/>
        <v>0</v>
      </c>
      <c r="AD693">
        <f t="shared" si="272"/>
        <v>0</v>
      </c>
      <c r="AE693">
        <f t="shared" si="267"/>
        <v>0</v>
      </c>
      <c r="AG693" s="228">
        <v>20819</v>
      </c>
      <c r="AH693" s="238" t="s">
        <v>1190</v>
      </c>
      <c r="AI693" s="232">
        <f>SUM(AI694:AI695)</f>
        <v>3520</v>
      </c>
      <c r="AJ693" s="239">
        <f t="shared" si="286"/>
        <v>3520</v>
      </c>
      <c r="AK693" s="246">
        <f t="shared" si="287"/>
        <v>0</v>
      </c>
      <c r="AL693" s="240">
        <v>2082002</v>
      </c>
      <c r="AM693" s="241" t="s">
        <v>1201</v>
      </c>
      <c r="AN693" s="242">
        <v>15</v>
      </c>
      <c r="AO693" s="242">
        <v>21</v>
      </c>
      <c r="AP693" s="256">
        <f t="shared" si="273"/>
        <v>6</v>
      </c>
      <c r="AQ693" s="257">
        <f t="shared" si="274"/>
        <v>0.4</v>
      </c>
      <c r="AR693">
        <f t="shared" si="283"/>
        <v>7</v>
      </c>
    </row>
    <row r="694" customHeight="1" spans="1:44">
      <c r="A694" s="215">
        <v>2082101</v>
      </c>
      <c r="B694" s="215" t="s">
        <v>1205</v>
      </c>
      <c r="C694" s="216">
        <f t="shared" si="275"/>
        <v>22</v>
      </c>
      <c r="D694" s="217">
        <v>0</v>
      </c>
      <c r="E694" s="217">
        <v>18</v>
      </c>
      <c r="F694" s="218">
        <v>22</v>
      </c>
      <c r="G694" s="219">
        <f t="shared" si="276"/>
        <v>0</v>
      </c>
      <c r="H694" s="219"/>
      <c r="I694" s="219">
        <f t="shared" si="278"/>
        <v>1.22222222222222</v>
      </c>
      <c r="J694" s="231">
        <f t="shared" si="279"/>
        <v>7</v>
      </c>
      <c r="K694" s="43">
        <f t="shared" si="291"/>
        <v>62</v>
      </c>
      <c r="L694" s="43">
        <f t="shared" si="281"/>
        <v>7</v>
      </c>
      <c r="M694" s="228">
        <v>2082102</v>
      </c>
      <c r="N694" s="228" t="s">
        <v>1206</v>
      </c>
      <c r="O694" s="233">
        <v>134</v>
      </c>
      <c r="P694">
        <f t="shared" si="282"/>
        <v>7</v>
      </c>
      <c r="Q694">
        <f t="shared" si="284"/>
        <v>0</v>
      </c>
      <c r="U694">
        <f t="shared" si="268"/>
        <v>0</v>
      </c>
      <c r="V694">
        <f t="shared" si="269"/>
        <v>0</v>
      </c>
      <c r="W694">
        <f t="shared" si="285"/>
        <v>0</v>
      </c>
      <c r="Y694">
        <f t="shared" si="270"/>
        <v>0</v>
      </c>
      <c r="AB694" s="228">
        <v>2110605</v>
      </c>
      <c r="AC694">
        <f t="shared" si="271"/>
        <v>0</v>
      </c>
      <c r="AD694">
        <f t="shared" si="272"/>
        <v>0</v>
      </c>
      <c r="AE694">
        <f t="shared" si="267"/>
        <v>0</v>
      </c>
      <c r="AG694" s="228">
        <v>2081901</v>
      </c>
      <c r="AH694" s="247" t="s">
        <v>1192</v>
      </c>
      <c r="AI694" s="233">
        <v>1755</v>
      </c>
      <c r="AJ694" s="248">
        <f t="shared" si="286"/>
        <v>1755</v>
      </c>
      <c r="AK694" s="246">
        <f t="shared" si="287"/>
        <v>0</v>
      </c>
      <c r="AL694" s="240">
        <v>20821</v>
      </c>
      <c r="AM694" s="241" t="s">
        <v>1203</v>
      </c>
      <c r="AN694" s="242">
        <v>69</v>
      </c>
      <c r="AO694" s="242">
        <v>155</v>
      </c>
      <c r="AP694" s="256">
        <f t="shared" si="273"/>
        <v>86</v>
      </c>
      <c r="AQ694" s="257">
        <f t="shared" si="274"/>
        <v>1.2463768115942</v>
      </c>
      <c r="AR694">
        <f t="shared" si="283"/>
        <v>5</v>
      </c>
    </row>
    <row r="695" customHeight="1" spans="1:44">
      <c r="A695" s="215">
        <v>2082102</v>
      </c>
      <c r="B695" s="215" t="s">
        <v>1207</v>
      </c>
      <c r="C695" s="216">
        <f t="shared" si="275"/>
        <v>383</v>
      </c>
      <c r="D695" s="217">
        <v>69</v>
      </c>
      <c r="E695" s="217">
        <v>137</v>
      </c>
      <c r="F695" s="218">
        <v>134</v>
      </c>
      <c r="G695" s="219">
        <f t="shared" si="276"/>
        <v>-0.650130548302872</v>
      </c>
      <c r="H695" s="219">
        <f t="shared" si="277"/>
        <v>1.94202898550725</v>
      </c>
      <c r="I695" s="219">
        <f t="shared" si="278"/>
        <v>0.978102189781022</v>
      </c>
      <c r="J695" s="231">
        <f t="shared" si="279"/>
        <v>7</v>
      </c>
      <c r="K695" s="43">
        <f t="shared" si="291"/>
        <v>723</v>
      </c>
      <c r="L695" s="43">
        <f t="shared" si="281"/>
        <v>7</v>
      </c>
      <c r="M695" s="228">
        <v>20824</v>
      </c>
      <c r="N695" s="229" t="s">
        <v>1208</v>
      </c>
      <c r="O695" s="232">
        <f>SUM(O696:O697)</f>
        <v>0</v>
      </c>
      <c r="P695">
        <f t="shared" si="282"/>
        <v>5</v>
      </c>
      <c r="Q695">
        <f t="shared" si="284"/>
        <v>0</v>
      </c>
      <c r="U695">
        <f t="shared" si="268"/>
        <v>0</v>
      </c>
      <c r="V695">
        <f t="shared" si="269"/>
        <v>0</v>
      </c>
      <c r="W695">
        <f t="shared" si="285"/>
        <v>0</v>
      </c>
      <c r="Y695">
        <f t="shared" si="270"/>
        <v>0</v>
      </c>
      <c r="AB695" s="228">
        <v>2110699</v>
      </c>
      <c r="AC695">
        <f t="shared" si="271"/>
        <v>56</v>
      </c>
      <c r="AD695">
        <f t="shared" si="272"/>
        <v>56</v>
      </c>
      <c r="AE695">
        <f t="shared" si="267"/>
        <v>0</v>
      </c>
      <c r="AG695" s="228">
        <v>2081902</v>
      </c>
      <c r="AH695" s="247" t="s">
        <v>1194</v>
      </c>
      <c r="AI695" s="233">
        <v>1765</v>
      </c>
      <c r="AJ695" s="248">
        <f t="shared" si="286"/>
        <v>1765</v>
      </c>
      <c r="AK695" s="246">
        <f t="shared" si="287"/>
        <v>0</v>
      </c>
      <c r="AL695" s="240">
        <v>2082101</v>
      </c>
      <c r="AM695" s="241" t="s">
        <v>1205</v>
      </c>
      <c r="AN695" s="242">
        <v>0</v>
      </c>
      <c r="AO695" s="242">
        <v>18</v>
      </c>
      <c r="AP695" s="256">
        <f t="shared" si="273"/>
        <v>18</v>
      </c>
      <c r="AQ695" s="257">
        <f t="shared" si="274"/>
        <v>0</v>
      </c>
      <c r="AR695">
        <f t="shared" si="283"/>
        <v>7</v>
      </c>
    </row>
    <row r="696" hidden="1" spans="1:44">
      <c r="A696" s="215">
        <v>20824</v>
      </c>
      <c r="B696" s="215" t="s">
        <v>1209</v>
      </c>
      <c r="C696" s="216">
        <f t="shared" si="275"/>
        <v>0</v>
      </c>
      <c r="D696" s="222">
        <v>0</v>
      </c>
      <c r="E696" s="222">
        <v>0</v>
      </c>
      <c r="F696" s="223">
        <v>0</v>
      </c>
      <c r="G696" s="219">
        <f t="shared" si="276"/>
        <v>0</v>
      </c>
      <c r="H696" s="219">
        <f t="shared" si="277"/>
        <v>0</v>
      </c>
      <c r="I696" s="219">
        <f t="shared" si="278"/>
        <v>0</v>
      </c>
      <c r="J696" s="231">
        <f t="shared" si="279"/>
        <v>5</v>
      </c>
      <c r="K696" s="43">
        <f t="shared" si="291"/>
        <v>0</v>
      </c>
      <c r="L696" s="43">
        <f t="shared" si="281"/>
        <v>5</v>
      </c>
      <c r="M696" s="228">
        <v>2082401</v>
      </c>
      <c r="N696" s="228" t="s">
        <v>1210</v>
      </c>
      <c r="O696" s="233">
        <v>0</v>
      </c>
      <c r="P696">
        <f t="shared" si="282"/>
        <v>7</v>
      </c>
      <c r="Q696">
        <f t="shared" si="284"/>
        <v>208</v>
      </c>
      <c r="U696">
        <f t="shared" si="268"/>
        <v>0</v>
      </c>
      <c r="V696">
        <f t="shared" si="269"/>
        <v>0</v>
      </c>
      <c r="W696">
        <f t="shared" si="285"/>
        <v>0</v>
      </c>
      <c r="Y696">
        <f t="shared" si="270"/>
        <v>0</v>
      </c>
      <c r="AB696" s="228">
        <v>2110704</v>
      </c>
      <c r="AC696">
        <f t="shared" si="271"/>
        <v>0</v>
      </c>
      <c r="AD696">
        <f t="shared" si="272"/>
        <v>0</v>
      </c>
      <c r="AE696">
        <f t="shared" si="267"/>
        <v>0</v>
      </c>
      <c r="AG696" s="228">
        <v>20820</v>
      </c>
      <c r="AH696" s="238" t="s">
        <v>1196</v>
      </c>
      <c r="AI696" s="232">
        <f>SUM(AI697:AI698)</f>
        <v>301</v>
      </c>
      <c r="AJ696" s="239">
        <f t="shared" si="286"/>
        <v>301</v>
      </c>
      <c r="AK696" s="246">
        <f t="shared" si="287"/>
        <v>0</v>
      </c>
      <c r="AL696" s="240">
        <v>2082102</v>
      </c>
      <c r="AM696" s="241" t="s">
        <v>1207</v>
      </c>
      <c r="AN696" s="242">
        <v>69</v>
      </c>
      <c r="AO696" s="242">
        <v>137</v>
      </c>
      <c r="AP696" s="256">
        <f t="shared" si="273"/>
        <v>68</v>
      </c>
      <c r="AQ696" s="257">
        <f t="shared" si="274"/>
        <v>0.985507246376812</v>
      </c>
      <c r="AR696">
        <f t="shared" si="283"/>
        <v>7</v>
      </c>
    </row>
    <row r="697" hidden="1" spans="1:44">
      <c r="A697" s="215">
        <v>2082401</v>
      </c>
      <c r="B697" s="215" t="s">
        <v>1211</v>
      </c>
      <c r="C697" s="216">
        <f t="shared" si="275"/>
        <v>0</v>
      </c>
      <c r="D697" s="222">
        <v>0</v>
      </c>
      <c r="E697" s="222">
        <v>0</v>
      </c>
      <c r="F697" s="223">
        <v>0</v>
      </c>
      <c r="G697" s="219">
        <f t="shared" si="276"/>
        <v>0</v>
      </c>
      <c r="H697" s="219">
        <f t="shared" si="277"/>
        <v>0</v>
      </c>
      <c r="I697" s="219">
        <f t="shared" si="278"/>
        <v>0</v>
      </c>
      <c r="J697" s="231">
        <f t="shared" si="279"/>
        <v>7</v>
      </c>
      <c r="K697" s="43">
        <f t="shared" si="291"/>
        <v>0</v>
      </c>
      <c r="L697" s="43">
        <f t="shared" si="281"/>
        <v>7</v>
      </c>
      <c r="M697" s="228">
        <v>2082402</v>
      </c>
      <c r="N697" s="228" t="s">
        <v>1212</v>
      </c>
      <c r="O697" s="233">
        <v>0</v>
      </c>
      <c r="P697">
        <f t="shared" si="282"/>
        <v>7</v>
      </c>
      <c r="Q697">
        <f t="shared" si="284"/>
        <v>0</v>
      </c>
      <c r="U697">
        <f t="shared" si="268"/>
        <v>0</v>
      </c>
      <c r="V697">
        <f t="shared" si="269"/>
        <v>0</v>
      </c>
      <c r="W697">
        <f t="shared" si="285"/>
        <v>0</v>
      </c>
      <c r="Y697">
        <f t="shared" si="270"/>
        <v>0</v>
      </c>
      <c r="AB697" s="228">
        <v>2110799</v>
      </c>
      <c r="AC697">
        <f t="shared" si="271"/>
        <v>0</v>
      </c>
      <c r="AD697">
        <f t="shared" si="272"/>
        <v>0</v>
      </c>
      <c r="AE697">
        <f t="shared" si="267"/>
        <v>0</v>
      </c>
      <c r="AG697" s="228">
        <v>2082001</v>
      </c>
      <c r="AH697" s="247" t="s">
        <v>1198</v>
      </c>
      <c r="AI697" s="233">
        <v>272</v>
      </c>
      <c r="AJ697" s="248">
        <f t="shared" si="286"/>
        <v>272</v>
      </c>
      <c r="AK697" s="246">
        <f t="shared" si="287"/>
        <v>0</v>
      </c>
      <c r="AL697" s="240">
        <v>20824</v>
      </c>
      <c r="AM697" s="240" t="s">
        <v>1209</v>
      </c>
      <c r="AN697" s="249">
        <v>0</v>
      </c>
      <c r="AO697" s="249">
        <v>0</v>
      </c>
      <c r="AP697" s="256">
        <f t="shared" si="273"/>
        <v>0</v>
      </c>
      <c r="AQ697" s="257">
        <f t="shared" si="274"/>
        <v>0</v>
      </c>
      <c r="AR697">
        <f t="shared" si="283"/>
        <v>5</v>
      </c>
    </row>
    <row r="698" hidden="1" spans="1:44">
      <c r="A698" s="215">
        <v>2082402</v>
      </c>
      <c r="B698" s="215" t="s">
        <v>1213</v>
      </c>
      <c r="C698" s="216">
        <f t="shared" si="275"/>
        <v>0</v>
      </c>
      <c r="D698" s="222">
        <v>0</v>
      </c>
      <c r="E698" s="222">
        <v>0</v>
      </c>
      <c r="F698" s="223">
        <v>0</v>
      </c>
      <c r="G698" s="219">
        <f t="shared" si="276"/>
        <v>0</v>
      </c>
      <c r="H698" s="219">
        <f t="shared" si="277"/>
        <v>0</v>
      </c>
      <c r="I698" s="219">
        <f t="shared" si="278"/>
        <v>0</v>
      </c>
      <c r="J698" s="231">
        <f t="shared" si="279"/>
        <v>7</v>
      </c>
      <c r="K698" s="43">
        <f t="shared" si="291"/>
        <v>0</v>
      </c>
      <c r="L698" s="43">
        <f t="shared" si="281"/>
        <v>7</v>
      </c>
      <c r="M698" s="228">
        <v>20825</v>
      </c>
      <c r="N698" s="229" t="s">
        <v>1214</v>
      </c>
      <c r="O698" s="232">
        <f>SUM(O699:O700)</f>
        <v>8</v>
      </c>
      <c r="P698">
        <f t="shared" si="282"/>
        <v>5</v>
      </c>
      <c r="Q698">
        <f t="shared" si="284"/>
        <v>0</v>
      </c>
      <c r="U698">
        <f t="shared" si="268"/>
        <v>0</v>
      </c>
      <c r="V698">
        <f t="shared" si="269"/>
        <v>0</v>
      </c>
      <c r="W698">
        <f t="shared" si="285"/>
        <v>0</v>
      </c>
      <c r="Y698">
        <f t="shared" si="270"/>
        <v>0</v>
      </c>
      <c r="AB698" s="228">
        <v>2110804</v>
      </c>
      <c r="AC698">
        <f t="shared" si="271"/>
        <v>0</v>
      </c>
      <c r="AD698">
        <f t="shared" si="272"/>
        <v>0</v>
      </c>
      <c r="AE698">
        <f t="shared" si="267"/>
        <v>0</v>
      </c>
      <c r="AG698" s="228">
        <v>2082002</v>
      </c>
      <c r="AH698" s="247" t="s">
        <v>1200</v>
      </c>
      <c r="AI698" s="233">
        <v>29</v>
      </c>
      <c r="AJ698" s="248">
        <f t="shared" si="286"/>
        <v>29</v>
      </c>
      <c r="AK698" s="246">
        <f t="shared" si="287"/>
        <v>0</v>
      </c>
      <c r="AL698" s="240">
        <v>2082401</v>
      </c>
      <c r="AM698" s="240" t="s">
        <v>1211</v>
      </c>
      <c r="AN698" s="249">
        <v>0</v>
      </c>
      <c r="AO698" s="249">
        <v>0</v>
      </c>
      <c r="AP698" s="256">
        <f t="shared" si="273"/>
        <v>0</v>
      </c>
      <c r="AQ698" s="257">
        <f t="shared" si="274"/>
        <v>0</v>
      </c>
      <c r="AR698">
        <f t="shared" si="283"/>
        <v>7</v>
      </c>
    </row>
    <row r="699" hidden="1" customHeight="1" spans="1:44">
      <c r="A699" s="220">
        <v>20825</v>
      </c>
      <c r="B699" s="220" t="s">
        <v>1215</v>
      </c>
      <c r="C699" s="216">
        <f t="shared" si="275"/>
        <v>69</v>
      </c>
      <c r="D699" s="224">
        <v>48</v>
      </c>
      <c r="E699" s="217">
        <v>8</v>
      </c>
      <c r="F699" s="218">
        <v>8</v>
      </c>
      <c r="G699" s="219">
        <f t="shared" si="276"/>
        <v>-0.884057971014493</v>
      </c>
      <c r="H699" s="219">
        <f t="shared" si="277"/>
        <v>0.166666666666667</v>
      </c>
      <c r="I699" s="219">
        <f t="shared" si="278"/>
        <v>1</v>
      </c>
      <c r="J699" s="231">
        <f t="shared" si="279"/>
        <v>5</v>
      </c>
      <c r="K699" s="43">
        <f t="shared" si="291"/>
        <v>133</v>
      </c>
      <c r="L699" s="43">
        <f t="shared" si="281"/>
        <v>5</v>
      </c>
      <c r="M699" s="228">
        <v>2082501</v>
      </c>
      <c r="N699" s="228" t="s">
        <v>1216</v>
      </c>
      <c r="O699" s="233">
        <v>8</v>
      </c>
      <c r="P699">
        <f t="shared" si="282"/>
        <v>7</v>
      </c>
      <c r="Q699">
        <f t="shared" si="284"/>
        <v>208</v>
      </c>
      <c r="U699">
        <f t="shared" si="268"/>
        <v>0</v>
      </c>
      <c r="V699">
        <f t="shared" si="269"/>
        <v>0</v>
      </c>
      <c r="W699">
        <f t="shared" si="285"/>
        <v>0</v>
      </c>
      <c r="Y699">
        <f t="shared" si="270"/>
        <v>0</v>
      </c>
      <c r="AB699" s="228">
        <v>2110899</v>
      </c>
      <c r="AC699">
        <f t="shared" si="271"/>
        <v>0</v>
      </c>
      <c r="AD699">
        <f t="shared" si="272"/>
        <v>0</v>
      </c>
      <c r="AE699">
        <f t="shared" si="267"/>
        <v>0</v>
      </c>
      <c r="AG699" s="228">
        <v>20821</v>
      </c>
      <c r="AH699" s="238" t="s">
        <v>1217</v>
      </c>
      <c r="AI699" s="232">
        <f>SUM(AI700:AI701)</f>
        <v>405</v>
      </c>
      <c r="AJ699" s="239">
        <f t="shared" si="286"/>
        <v>405</v>
      </c>
      <c r="AK699" s="246">
        <f t="shared" si="287"/>
        <v>0</v>
      </c>
      <c r="AL699" s="240">
        <v>2082402</v>
      </c>
      <c r="AM699" s="240" t="s">
        <v>1213</v>
      </c>
      <c r="AN699" s="249">
        <v>0</v>
      </c>
      <c r="AO699" s="249">
        <v>0</v>
      </c>
      <c r="AP699" s="256">
        <f t="shared" si="273"/>
        <v>0</v>
      </c>
      <c r="AQ699" s="257">
        <f t="shared" si="274"/>
        <v>0</v>
      </c>
      <c r="AR699">
        <f t="shared" si="283"/>
        <v>7</v>
      </c>
    </row>
    <row r="700" customHeight="1" spans="1:44">
      <c r="A700" s="220">
        <v>2082501</v>
      </c>
      <c r="B700" s="220" t="s">
        <v>1218</v>
      </c>
      <c r="C700" s="216">
        <f t="shared" si="275"/>
        <v>19</v>
      </c>
      <c r="D700" s="224">
        <v>8</v>
      </c>
      <c r="E700" s="217">
        <v>8</v>
      </c>
      <c r="F700" s="218">
        <v>8</v>
      </c>
      <c r="G700" s="219">
        <f t="shared" si="276"/>
        <v>-0.578947368421053</v>
      </c>
      <c r="H700" s="219">
        <f t="shared" si="277"/>
        <v>1</v>
      </c>
      <c r="I700" s="219">
        <f t="shared" si="278"/>
        <v>1</v>
      </c>
      <c r="J700" s="231">
        <f t="shared" si="279"/>
        <v>7</v>
      </c>
      <c r="K700" s="43">
        <f t="shared" si="291"/>
        <v>43</v>
      </c>
      <c r="L700" s="43">
        <f t="shared" si="281"/>
        <v>7</v>
      </c>
      <c r="M700" s="228">
        <v>2082502</v>
      </c>
      <c r="N700" s="228" t="s">
        <v>1219</v>
      </c>
      <c r="O700" s="233">
        <v>0</v>
      </c>
      <c r="P700">
        <f t="shared" si="282"/>
        <v>7</v>
      </c>
      <c r="Q700">
        <f t="shared" si="284"/>
        <v>0</v>
      </c>
      <c r="U700">
        <f t="shared" si="268"/>
        <v>0</v>
      </c>
      <c r="V700">
        <f t="shared" si="269"/>
        <v>0</v>
      </c>
      <c r="W700">
        <f t="shared" si="285"/>
        <v>0</v>
      </c>
      <c r="Y700">
        <f t="shared" si="270"/>
        <v>0</v>
      </c>
      <c r="AB700" s="228">
        <v>2110901</v>
      </c>
      <c r="AC700">
        <f t="shared" si="271"/>
        <v>0</v>
      </c>
      <c r="AD700">
        <f t="shared" si="272"/>
        <v>0</v>
      </c>
      <c r="AE700">
        <f t="shared" si="267"/>
        <v>0</v>
      </c>
      <c r="AG700" s="228">
        <v>2082101</v>
      </c>
      <c r="AH700" s="247" t="s">
        <v>1220</v>
      </c>
      <c r="AI700" s="233">
        <v>22</v>
      </c>
      <c r="AJ700" s="248">
        <f t="shared" si="286"/>
        <v>22</v>
      </c>
      <c r="AK700" s="246">
        <f t="shared" si="287"/>
        <v>0</v>
      </c>
      <c r="AL700" s="240">
        <v>20825</v>
      </c>
      <c r="AM700" s="241" t="s">
        <v>1215</v>
      </c>
      <c r="AN700" s="242">
        <v>48</v>
      </c>
      <c r="AO700" s="242">
        <v>8</v>
      </c>
      <c r="AP700" s="256">
        <f t="shared" si="273"/>
        <v>-40</v>
      </c>
      <c r="AQ700" s="257">
        <f t="shared" si="274"/>
        <v>-0.833333333333333</v>
      </c>
      <c r="AR700">
        <f t="shared" si="283"/>
        <v>5</v>
      </c>
    </row>
    <row r="701" customHeight="1" spans="1:44">
      <c r="A701" s="220">
        <v>2082502</v>
      </c>
      <c r="B701" s="220" t="s">
        <v>1221</v>
      </c>
      <c r="C701" s="216">
        <f t="shared" si="275"/>
        <v>50</v>
      </c>
      <c r="D701" s="224">
        <v>40</v>
      </c>
      <c r="E701" s="217">
        <v>0</v>
      </c>
      <c r="F701" s="218">
        <v>0</v>
      </c>
      <c r="G701" s="219">
        <f t="shared" si="276"/>
        <v>0</v>
      </c>
      <c r="H701" s="219">
        <f t="shared" si="277"/>
        <v>0</v>
      </c>
      <c r="I701" s="219">
        <f t="shared" si="278"/>
        <v>0</v>
      </c>
      <c r="J701" s="231">
        <f t="shared" si="279"/>
        <v>7</v>
      </c>
      <c r="K701" s="43">
        <f t="shared" si="291"/>
        <v>90</v>
      </c>
      <c r="L701" s="43">
        <f t="shared" si="281"/>
        <v>7</v>
      </c>
      <c r="M701" s="228">
        <v>20826</v>
      </c>
      <c r="N701" s="229" t="s">
        <v>1222</v>
      </c>
      <c r="O701" s="232">
        <f>SUM(O702:O704)</f>
        <v>1026</v>
      </c>
      <c r="P701">
        <f t="shared" si="282"/>
        <v>5</v>
      </c>
      <c r="Q701">
        <f t="shared" si="284"/>
        <v>0</v>
      </c>
      <c r="U701">
        <f t="shared" si="268"/>
        <v>0</v>
      </c>
      <c r="V701">
        <f t="shared" si="269"/>
        <v>0</v>
      </c>
      <c r="W701">
        <f t="shared" si="285"/>
        <v>0</v>
      </c>
      <c r="Y701">
        <f t="shared" si="270"/>
        <v>0</v>
      </c>
      <c r="AB701" s="228">
        <v>2111001</v>
      </c>
      <c r="AC701">
        <f t="shared" si="271"/>
        <v>236</v>
      </c>
      <c r="AD701">
        <f t="shared" si="272"/>
        <v>236</v>
      </c>
      <c r="AE701">
        <f t="shared" si="267"/>
        <v>0</v>
      </c>
      <c r="AG701" s="228">
        <v>2082102</v>
      </c>
      <c r="AH701" s="247" t="s">
        <v>1223</v>
      </c>
      <c r="AI701" s="233">
        <v>383</v>
      </c>
      <c r="AJ701" s="248">
        <f t="shared" si="286"/>
        <v>383</v>
      </c>
      <c r="AK701" s="246">
        <f t="shared" si="287"/>
        <v>0</v>
      </c>
      <c r="AL701" s="240">
        <v>2082501</v>
      </c>
      <c r="AM701" s="241" t="s">
        <v>1218</v>
      </c>
      <c r="AN701" s="242">
        <v>8</v>
      </c>
      <c r="AO701" s="242">
        <v>8</v>
      </c>
      <c r="AP701" s="256">
        <f t="shared" si="273"/>
        <v>0</v>
      </c>
      <c r="AQ701" s="257">
        <f t="shared" si="274"/>
        <v>0</v>
      </c>
      <c r="AR701">
        <f t="shared" si="283"/>
        <v>7</v>
      </c>
    </row>
    <row r="702" hidden="1" customHeight="1" spans="1:44">
      <c r="A702" s="261">
        <v>20826</v>
      </c>
      <c r="B702" s="261" t="s">
        <v>1224</v>
      </c>
      <c r="C702" s="262">
        <v>3824</v>
      </c>
      <c r="D702" s="217">
        <v>145</v>
      </c>
      <c r="E702" s="217">
        <v>984</v>
      </c>
      <c r="F702" s="218">
        <v>1026</v>
      </c>
      <c r="G702" s="219"/>
      <c r="H702" s="219">
        <f t="shared" si="277"/>
        <v>7.07586206896552</v>
      </c>
      <c r="I702" s="219">
        <f t="shared" si="278"/>
        <v>1.04268292682927</v>
      </c>
      <c r="J702" s="231">
        <f t="shared" si="279"/>
        <v>5</v>
      </c>
      <c r="K702" s="43">
        <f t="shared" si="291"/>
        <v>5979</v>
      </c>
      <c r="L702" s="43">
        <f t="shared" si="281"/>
        <v>5</v>
      </c>
      <c r="M702" s="228">
        <v>2082601</v>
      </c>
      <c r="N702" s="228" t="s">
        <v>1225</v>
      </c>
      <c r="O702" s="233">
        <v>29</v>
      </c>
      <c r="P702">
        <f t="shared" si="282"/>
        <v>7</v>
      </c>
      <c r="Q702">
        <f t="shared" si="284"/>
        <v>208</v>
      </c>
      <c r="U702">
        <f t="shared" si="268"/>
        <v>0</v>
      </c>
      <c r="V702">
        <f t="shared" si="269"/>
        <v>0</v>
      </c>
      <c r="W702">
        <f t="shared" si="285"/>
        <v>0</v>
      </c>
      <c r="Y702">
        <f t="shared" si="270"/>
        <v>0</v>
      </c>
      <c r="AB702" s="228">
        <v>2111101</v>
      </c>
      <c r="AC702">
        <f t="shared" si="271"/>
        <v>24</v>
      </c>
      <c r="AD702">
        <f t="shared" si="272"/>
        <v>24</v>
      </c>
      <c r="AE702">
        <f t="shared" si="267"/>
        <v>0</v>
      </c>
      <c r="AG702" s="228">
        <v>20824</v>
      </c>
      <c r="AH702" s="238" t="s">
        <v>1208</v>
      </c>
      <c r="AI702" s="232">
        <f>SUM(AI703:AI704)</f>
        <v>0</v>
      </c>
      <c r="AJ702" s="239">
        <f t="shared" si="286"/>
        <v>0</v>
      </c>
      <c r="AK702" s="246">
        <f t="shared" si="287"/>
        <v>0</v>
      </c>
      <c r="AL702" s="240">
        <v>2082502</v>
      </c>
      <c r="AM702" s="241" t="s">
        <v>1221</v>
      </c>
      <c r="AN702" s="242">
        <v>40</v>
      </c>
      <c r="AO702" s="242">
        <v>0</v>
      </c>
      <c r="AP702" s="256">
        <f t="shared" si="273"/>
        <v>-40</v>
      </c>
      <c r="AQ702" s="257">
        <f t="shared" si="274"/>
        <v>-1</v>
      </c>
      <c r="AR702">
        <f t="shared" si="283"/>
        <v>7</v>
      </c>
    </row>
    <row r="703" customHeight="1" spans="1:44">
      <c r="A703" s="261">
        <v>2082601</v>
      </c>
      <c r="B703" s="261" t="s">
        <v>1226</v>
      </c>
      <c r="C703" s="262">
        <v>2980</v>
      </c>
      <c r="D703" s="217">
        <v>113</v>
      </c>
      <c r="E703" s="217">
        <v>29</v>
      </c>
      <c r="F703" s="218">
        <v>29</v>
      </c>
      <c r="G703" s="219"/>
      <c r="H703" s="219">
        <f t="shared" si="277"/>
        <v>0.256637168141593</v>
      </c>
      <c r="I703" s="219">
        <f t="shared" si="278"/>
        <v>1</v>
      </c>
      <c r="J703" s="231">
        <f t="shared" si="279"/>
        <v>7</v>
      </c>
      <c r="K703" s="43">
        <f t="shared" si="291"/>
        <v>3151</v>
      </c>
      <c r="L703" s="43">
        <f t="shared" si="281"/>
        <v>7</v>
      </c>
      <c r="M703" s="228">
        <v>2082602</v>
      </c>
      <c r="N703" s="228" t="s">
        <v>1086</v>
      </c>
      <c r="O703" s="233">
        <v>997</v>
      </c>
      <c r="P703">
        <f t="shared" si="282"/>
        <v>7</v>
      </c>
      <c r="Q703">
        <f t="shared" si="284"/>
        <v>0</v>
      </c>
      <c r="U703">
        <f t="shared" si="268"/>
        <v>0</v>
      </c>
      <c r="V703">
        <f t="shared" si="269"/>
        <v>0</v>
      </c>
      <c r="W703">
        <f t="shared" si="285"/>
        <v>0</v>
      </c>
      <c r="Y703">
        <f t="shared" si="270"/>
        <v>0</v>
      </c>
      <c r="AB703" s="228">
        <v>2111102</v>
      </c>
      <c r="AC703">
        <f t="shared" si="271"/>
        <v>0</v>
      </c>
      <c r="AD703">
        <f t="shared" si="272"/>
        <v>0</v>
      </c>
      <c r="AE703">
        <f t="shared" si="267"/>
        <v>0</v>
      </c>
      <c r="AG703" s="228">
        <v>2082401</v>
      </c>
      <c r="AH703" s="247" t="s">
        <v>1210</v>
      </c>
      <c r="AI703" s="233">
        <v>0</v>
      </c>
      <c r="AJ703" s="248">
        <f t="shared" si="286"/>
        <v>0</v>
      </c>
      <c r="AK703" s="246">
        <f t="shared" si="287"/>
        <v>0</v>
      </c>
      <c r="AL703" s="240">
        <v>20826</v>
      </c>
      <c r="AM703" s="241" t="s">
        <v>1224</v>
      </c>
      <c r="AN703" s="242">
        <v>145</v>
      </c>
      <c r="AO703" s="242">
        <v>984</v>
      </c>
      <c r="AP703" s="256">
        <f t="shared" si="273"/>
        <v>839</v>
      </c>
      <c r="AQ703" s="257">
        <f t="shared" si="274"/>
        <v>5.78620689655172</v>
      </c>
      <c r="AR703">
        <f t="shared" si="283"/>
        <v>5</v>
      </c>
    </row>
    <row r="704" customHeight="1" spans="1:44">
      <c r="A704" s="261">
        <v>2082602</v>
      </c>
      <c r="B704" s="261" t="s">
        <v>1227</v>
      </c>
      <c r="C704" s="262">
        <v>844</v>
      </c>
      <c r="D704" s="217">
        <v>32</v>
      </c>
      <c r="E704" s="217">
        <v>955</v>
      </c>
      <c r="F704" s="218">
        <v>997</v>
      </c>
      <c r="G704" s="219"/>
      <c r="H704" s="219">
        <f t="shared" si="277"/>
        <v>31.15625</v>
      </c>
      <c r="I704" s="219">
        <f t="shared" si="278"/>
        <v>1.04397905759162</v>
      </c>
      <c r="J704" s="231">
        <f t="shared" si="279"/>
        <v>7</v>
      </c>
      <c r="K704" s="43">
        <f t="shared" si="291"/>
        <v>2828</v>
      </c>
      <c r="L704" s="43">
        <f t="shared" si="281"/>
        <v>7</v>
      </c>
      <c r="M704" s="228">
        <v>2082699</v>
      </c>
      <c r="N704" s="228" t="s">
        <v>1228</v>
      </c>
      <c r="O704" s="233">
        <v>0</v>
      </c>
      <c r="P704">
        <f t="shared" si="282"/>
        <v>7</v>
      </c>
      <c r="Q704">
        <f t="shared" si="284"/>
        <v>0</v>
      </c>
      <c r="U704">
        <f t="shared" si="268"/>
        <v>0</v>
      </c>
      <c r="V704">
        <f t="shared" si="269"/>
        <v>0</v>
      </c>
      <c r="W704">
        <f t="shared" si="285"/>
        <v>0</v>
      </c>
      <c r="Y704">
        <f t="shared" si="270"/>
        <v>0</v>
      </c>
      <c r="AB704" s="228">
        <v>2111103</v>
      </c>
      <c r="AC704">
        <f t="shared" si="271"/>
        <v>400</v>
      </c>
      <c r="AD704">
        <f t="shared" si="272"/>
        <v>400</v>
      </c>
      <c r="AE704">
        <f t="shared" ref="AE704:AE767" si="292">AC704-AD704</f>
        <v>0</v>
      </c>
      <c r="AG704" s="228">
        <v>2082402</v>
      </c>
      <c r="AH704" s="247" t="s">
        <v>1212</v>
      </c>
      <c r="AI704" s="233">
        <v>0</v>
      </c>
      <c r="AJ704" s="248">
        <f t="shared" si="286"/>
        <v>0</v>
      </c>
      <c r="AK704" s="246">
        <f t="shared" si="287"/>
        <v>0</v>
      </c>
      <c r="AL704" s="240">
        <v>2082601</v>
      </c>
      <c r="AM704" s="241" t="s">
        <v>1226</v>
      </c>
      <c r="AN704" s="242">
        <v>113</v>
      </c>
      <c r="AO704" s="242">
        <v>29</v>
      </c>
      <c r="AP704" s="256">
        <f t="shared" si="273"/>
        <v>-84</v>
      </c>
      <c r="AQ704" s="257">
        <f t="shared" si="274"/>
        <v>-0.743362831858407</v>
      </c>
      <c r="AR704">
        <f t="shared" si="283"/>
        <v>7</v>
      </c>
    </row>
    <row r="705" hidden="1" spans="1:44">
      <c r="A705" s="215">
        <v>2082699</v>
      </c>
      <c r="B705" s="215" t="s">
        <v>1229</v>
      </c>
      <c r="C705" s="216">
        <f t="shared" si="275"/>
        <v>0</v>
      </c>
      <c r="D705" s="222">
        <v>0</v>
      </c>
      <c r="E705" s="222">
        <v>0</v>
      </c>
      <c r="F705" s="223">
        <v>0</v>
      </c>
      <c r="G705" s="219">
        <f t="shared" si="276"/>
        <v>0</v>
      </c>
      <c r="H705" s="219">
        <f t="shared" si="277"/>
        <v>0</v>
      </c>
      <c r="I705" s="219">
        <f t="shared" si="278"/>
        <v>0</v>
      </c>
      <c r="J705" s="231">
        <f t="shared" si="279"/>
        <v>7</v>
      </c>
      <c r="K705" s="43">
        <f t="shared" si="291"/>
        <v>0</v>
      </c>
      <c r="L705" s="43">
        <f t="shared" si="281"/>
        <v>7</v>
      </c>
      <c r="M705" s="228">
        <v>20827</v>
      </c>
      <c r="N705" s="229" t="s">
        <v>1230</v>
      </c>
      <c r="O705" s="232">
        <f>SUM(O706:O709)</f>
        <v>0</v>
      </c>
      <c r="P705">
        <f t="shared" si="282"/>
        <v>5</v>
      </c>
      <c r="Q705">
        <f t="shared" si="284"/>
        <v>0</v>
      </c>
      <c r="U705">
        <f t="shared" ref="U705:U768" si="293">SUMIF(A:A,T705,F:F)</f>
        <v>0</v>
      </c>
      <c r="V705">
        <f t="shared" ref="V705:V768" si="294">SUMIF(M:M,T705,O:O)</f>
        <v>0</v>
      </c>
      <c r="W705">
        <f t="shared" si="285"/>
        <v>0</v>
      </c>
      <c r="Y705">
        <f t="shared" ref="Y705:Y768" si="295">SUMIF(A:A,X705,F:F)</f>
        <v>0</v>
      </c>
      <c r="AB705" s="228">
        <v>2111104</v>
      </c>
      <c r="AC705">
        <f t="shared" ref="AC705:AC768" si="296">SUMIF(A:A,AB705,F:F)</f>
        <v>0</v>
      </c>
      <c r="AD705">
        <f t="shared" ref="AD705:AD768" si="297">SUMIF(M:M,AB705,O:O)</f>
        <v>0</v>
      </c>
      <c r="AE705">
        <f t="shared" si="292"/>
        <v>0</v>
      </c>
      <c r="AG705" s="228">
        <v>20825</v>
      </c>
      <c r="AH705" s="238" t="s">
        <v>1214</v>
      </c>
      <c r="AI705" s="232">
        <f>SUM(AI706:AI707)</f>
        <v>69</v>
      </c>
      <c r="AJ705" s="239">
        <f t="shared" si="286"/>
        <v>69</v>
      </c>
      <c r="AK705" s="246">
        <f t="shared" si="287"/>
        <v>0</v>
      </c>
      <c r="AL705" s="240">
        <v>2082602</v>
      </c>
      <c r="AM705" s="241" t="s">
        <v>1227</v>
      </c>
      <c r="AN705" s="242">
        <v>32</v>
      </c>
      <c r="AO705" s="242">
        <v>955</v>
      </c>
      <c r="AP705" s="256">
        <f t="shared" si="273"/>
        <v>923</v>
      </c>
      <c r="AQ705" s="257">
        <f t="shared" si="274"/>
        <v>28.84375</v>
      </c>
      <c r="AR705">
        <f t="shared" si="283"/>
        <v>7</v>
      </c>
    </row>
    <row r="706" hidden="1" customHeight="1" spans="1:44">
      <c r="A706" s="215">
        <v>20827</v>
      </c>
      <c r="B706" s="215" t="s">
        <v>1231</v>
      </c>
      <c r="C706" s="216">
        <f t="shared" si="275"/>
        <v>0</v>
      </c>
      <c r="D706" s="217">
        <v>168</v>
      </c>
      <c r="E706" s="217">
        <v>0</v>
      </c>
      <c r="F706" s="218">
        <v>0</v>
      </c>
      <c r="G706" s="219">
        <f t="shared" si="276"/>
        <v>0</v>
      </c>
      <c r="H706" s="219">
        <f t="shared" si="277"/>
        <v>0</v>
      </c>
      <c r="I706" s="219">
        <f t="shared" si="278"/>
        <v>0</v>
      </c>
      <c r="J706" s="231">
        <f t="shared" si="279"/>
        <v>5</v>
      </c>
      <c r="K706" s="43">
        <f t="shared" si="291"/>
        <v>168</v>
      </c>
      <c r="L706" s="43">
        <f t="shared" si="281"/>
        <v>5</v>
      </c>
      <c r="M706" s="228">
        <v>2082701</v>
      </c>
      <c r="N706" s="228" t="s">
        <v>1074</v>
      </c>
      <c r="O706" s="233">
        <v>0</v>
      </c>
      <c r="P706">
        <f t="shared" si="282"/>
        <v>7</v>
      </c>
      <c r="Q706">
        <f t="shared" si="284"/>
        <v>208</v>
      </c>
      <c r="U706">
        <f t="shared" si="293"/>
        <v>0</v>
      </c>
      <c r="V706">
        <f t="shared" si="294"/>
        <v>0</v>
      </c>
      <c r="W706">
        <f t="shared" si="285"/>
        <v>0</v>
      </c>
      <c r="Y706">
        <f t="shared" si="295"/>
        <v>0</v>
      </c>
      <c r="AB706" s="228">
        <v>2111199</v>
      </c>
      <c r="AC706">
        <f t="shared" si="296"/>
        <v>0</v>
      </c>
      <c r="AD706">
        <f t="shared" si="297"/>
        <v>0</v>
      </c>
      <c r="AE706">
        <f t="shared" si="292"/>
        <v>0</v>
      </c>
      <c r="AG706" s="228">
        <v>2082501</v>
      </c>
      <c r="AH706" s="247" t="s">
        <v>1216</v>
      </c>
      <c r="AI706" s="233">
        <v>19</v>
      </c>
      <c r="AJ706" s="248">
        <f t="shared" si="286"/>
        <v>19</v>
      </c>
      <c r="AK706" s="246">
        <f t="shared" si="287"/>
        <v>0</v>
      </c>
      <c r="AL706" s="240">
        <v>2082699</v>
      </c>
      <c r="AM706" s="240" t="s">
        <v>1229</v>
      </c>
      <c r="AN706" s="249">
        <v>0</v>
      </c>
      <c r="AO706" s="249">
        <v>0</v>
      </c>
      <c r="AP706" s="256">
        <f t="shared" si="273"/>
        <v>0</v>
      </c>
      <c r="AQ706" s="257">
        <f t="shared" si="274"/>
        <v>0</v>
      </c>
      <c r="AR706">
        <f t="shared" si="283"/>
        <v>7</v>
      </c>
    </row>
    <row r="707" customHeight="1" spans="1:44">
      <c r="A707" s="215">
        <v>2082701</v>
      </c>
      <c r="B707" s="215" t="s">
        <v>1232</v>
      </c>
      <c r="C707" s="216">
        <f t="shared" si="275"/>
        <v>0</v>
      </c>
      <c r="D707" s="217">
        <v>168</v>
      </c>
      <c r="E707" s="217">
        <v>0</v>
      </c>
      <c r="F707" s="218">
        <v>0</v>
      </c>
      <c r="G707" s="219">
        <f t="shared" si="276"/>
        <v>0</v>
      </c>
      <c r="H707" s="219">
        <f t="shared" si="277"/>
        <v>0</v>
      </c>
      <c r="I707" s="219">
        <f t="shared" si="278"/>
        <v>0</v>
      </c>
      <c r="J707" s="231">
        <f t="shared" si="279"/>
        <v>7</v>
      </c>
      <c r="K707" s="43">
        <f t="shared" si="291"/>
        <v>168</v>
      </c>
      <c r="L707" s="43">
        <f t="shared" si="281"/>
        <v>7</v>
      </c>
      <c r="M707" s="228">
        <v>2082702</v>
      </c>
      <c r="N707" s="228" t="s">
        <v>1080</v>
      </c>
      <c r="O707" s="233">
        <v>0</v>
      </c>
      <c r="P707">
        <f t="shared" si="282"/>
        <v>7</v>
      </c>
      <c r="Q707">
        <f t="shared" si="284"/>
        <v>0</v>
      </c>
      <c r="U707">
        <f t="shared" si="293"/>
        <v>0</v>
      </c>
      <c r="V707">
        <f t="shared" si="294"/>
        <v>0</v>
      </c>
      <c r="W707">
        <f t="shared" si="285"/>
        <v>0</v>
      </c>
      <c r="Y707">
        <f t="shared" si="295"/>
        <v>0</v>
      </c>
      <c r="AB707" s="228">
        <v>2111201</v>
      </c>
      <c r="AC707">
        <f t="shared" si="296"/>
        <v>0</v>
      </c>
      <c r="AD707">
        <f t="shared" si="297"/>
        <v>0</v>
      </c>
      <c r="AE707">
        <f t="shared" si="292"/>
        <v>0</v>
      </c>
      <c r="AG707" s="228">
        <v>2082502</v>
      </c>
      <c r="AH707" s="247" t="s">
        <v>1219</v>
      </c>
      <c r="AI707" s="233">
        <v>50</v>
      </c>
      <c r="AJ707" s="248">
        <f t="shared" si="286"/>
        <v>50</v>
      </c>
      <c r="AK707" s="246">
        <f t="shared" si="287"/>
        <v>0</v>
      </c>
      <c r="AL707" s="240">
        <v>20827</v>
      </c>
      <c r="AM707" s="241" t="s">
        <v>1231</v>
      </c>
      <c r="AN707" s="242">
        <v>168</v>
      </c>
      <c r="AO707" s="242">
        <v>0</v>
      </c>
      <c r="AP707" s="256">
        <f t="shared" si="273"/>
        <v>-168</v>
      </c>
      <c r="AQ707" s="257">
        <f t="shared" si="274"/>
        <v>-1</v>
      </c>
      <c r="AR707">
        <f t="shared" si="283"/>
        <v>5</v>
      </c>
    </row>
    <row r="708" hidden="1" spans="1:44">
      <c r="A708" s="215">
        <v>2082702</v>
      </c>
      <c r="B708" s="215" t="s">
        <v>1233</v>
      </c>
      <c r="C708" s="216">
        <f t="shared" si="275"/>
        <v>0</v>
      </c>
      <c r="D708" s="222">
        <v>0</v>
      </c>
      <c r="E708" s="222">
        <v>0</v>
      </c>
      <c r="F708" s="223">
        <v>0</v>
      </c>
      <c r="G708" s="219">
        <f t="shared" si="276"/>
        <v>0</v>
      </c>
      <c r="H708" s="219">
        <f t="shared" si="277"/>
        <v>0</v>
      </c>
      <c r="I708" s="219">
        <f t="shared" si="278"/>
        <v>0</v>
      </c>
      <c r="J708" s="231">
        <f t="shared" si="279"/>
        <v>7</v>
      </c>
      <c r="K708" s="43">
        <f t="shared" si="291"/>
        <v>0</v>
      </c>
      <c r="L708" s="43">
        <f t="shared" si="281"/>
        <v>7</v>
      </c>
      <c r="M708" s="228">
        <v>2082703</v>
      </c>
      <c r="N708" s="228" t="s">
        <v>1083</v>
      </c>
      <c r="O708" s="233">
        <v>0</v>
      </c>
      <c r="P708">
        <f t="shared" si="282"/>
        <v>7</v>
      </c>
      <c r="Q708">
        <f t="shared" si="284"/>
        <v>0</v>
      </c>
      <c r="U708">
        <f t="shared" si="293"/>
        <v>0</v>
      </c>
      <c r="V708">
        <f t="shared" si="294"/>
        <v>0</v>
      </c>
      <c r="W708">
        <f t="shared" si="285"/>
        <v>0</v>
      </c>
      <c r="Y708">
        <f t="shared" si="295"/>
        <v>0</v>
      </c>
      <c r="AB708" s="228">
        <v>2111301</v>
      </c>
      <c r="AC708">
        <f t="shared" si="296"/>
        <v>0</v>
      </c>
      <c r="AD708">
        <f t="shared" si="297"/>
        <v>0</v>
      </c>
      <c r="AE708">
        <f t="shared" si="292"/>
        <v>0</v>
      </c>
      <c r="AG708" s="228">
        <v>20899</v>
      </c>
      <c r="AH708" s="238" t="s">
        <v>1234</v>
      </c>
      <c r="AI708" s="232">
        <f>AI709</f>
        <v>30</v>
      </c>
      <c r="AJ708" s="239">
        <f t="shared" si="286"/>
        <v>30</v>
      </c>
      <c r="AK708" s="246">
        <f t="shared" si="287"/>
        <v>0</v>
      </c>
      <c r="AL708" s="240">
        <v>2082701</v>
      </c>
      <c r="AM708" s="241" t="s">
        <v>1232</v>
      </c>
      <c r="AN708" s="242">
        <v>168</v>
      </c>
      <c r="AO708" s="242">
        <v>0</v>
      </c>
      <c r="AP708" s="256">
        <f t="shared" si="273"/>
        <v>-168</v>
      </c>
      <c r="AQ708" s="257">
        <f t="shared" si="274"/>
        <v>-1</v>
      </c>
      <c r="AR708">
        <f t="shared" si="283"/>
        <v>7</v>
      </c>
    </row>
    <row r="709" hidden="1" spans="1:44">
      <c r="A709" s="215">
        <v>2082703</v>
      </c>
      <c r="B709" s="215" t="s">
        <v>1235</v>
      </c>
      <c r="C709" s="216">
        <f t="shared" si="275"/>
        <v>0</v>
      </c>
      <c r="D709" s="222">
        <v>0</v>
      </c>
      <c r="E709" s="222">
        <v>0</v>
      </c>
      <c r="F709" s="223">
        <v>0</v>
      </c>
      <c r="G709" s="219">
        <f t="shared" si="276"/>
        <v>0</v>
      </c>
      <c r="H709" s="219">
        <f t="shared" si="277"/>
        <v>0</v>
      </c>
      <c r="I709" s="219">
        <f t="shared" si="278"/>
        <v>0</v>
      </c>
      <c r="J709" s="231">
        <f t="shared" si="279"/>
        <v>7</v>
      </c>
      <c r="K709" s="43">
        <f t="shared" ref="K709:K742" si="298">SUM(C709:F709)</f>
        <v>0</v>
      </c>
      <c r="L709" s="43">
        <f t="shared" si="281"/>
        <v>7</v>
      </c>
      <c r="M709" s="228">
        <v>2082799</v>
      </c>
      <c r="N709" s="228" t="s">
        <v>1236</v>
      </c>
      <c r="O709" s="233">
        <v>0</v>
      </c>
      <c r="P709">
        <f t="shared" si="282"/>
        <v>7</v>
      </c>
      <c r="Q709">
        <f t="shared" si="284"/>
        <v>0</v>
      </c>
      <c r="U709">
        <f t="shared" si="293"/>
        <v>0</v>
      </c>
      <c r="V709">
        <f t="shared" si="294"/>
        <v>0</v>
      </c>
      <c r="W709">
        <f t="shared" si="285"/>
        <v>0</v>
      </c>
      <c r="Y709">
        <f t="shared" si="295"/>
        <v>0</v>
      </c>
      <c r="AB709" s="228">
        <v>2111401</v>
      </c>
      <c r="AC709">
        <f t="shared" si="296"/>
        <v>0</v>
      </c>
      <c r="AD709">
        <f t="shared" si="297"/>
        <v>0</v>
      </c>
      <c r="AE709">
        <f t="shared" si="292"/>
        <v>0</v>
      </c>
      <c r="AG709" s="228">
        <v>2089901</v>
      </c>
      <c r="AH709" s="247" t="s">
        <v>1237</v>
      </c>
      <c r="AI709" s="233">
        <v>30</v>
      </c>
      <c r="AJ709" s="248">
        <f t="shared" si="286"/>
        <v>30</v>
      </c>
      <c r="AK709" s="246">
        <f t="shared" si="287"/>
        <v>0</v>
      </c>
      <c r="AL709" s="240">
        <v>2082702</v>
      </c>
      <c r="AM709" s="240" t="s">
        <v>1233</v>
      </c>
      <c r="AN709" s="249">
        <v>0</v>
      </c>
      <c r="AO709" s="249">
        <v>0</v>
      </c>
      <c r="AP709" s="256">
        <f t="shared" si="273"/>
        <v>0</v>
      </c>
      <c r="AQ709" s="257">
        <f t="shared" si="274"/>
        <v>0</v>
      </c>
      <c r="AR709">
        <f t="shared" si="283"/>
        <v>7</v>
      </c>
    </row>
    <row r="710" hidden="1" spans="1:44">
      <c r="A710" s="220">
        <v>2082799</v>
      </c>
      <c r="B710" s="220" t="s">
        <v>1238</v>
      </c>
      <c r="C710" s="216">
        <f t="shared" si="275"/>
        <v>0</v>
      </c>
      <c r="D710" s="221">
        <v>0</v>
      </c>
      <c r="E710" s="222">
        <v>0</v>
      </c>
      <c r="F710" s="223">
        <v>0</v>
      </c>
      <c r="G710" s="219">
        <f t="shared" si="276"/>
        <v>0</v>
      </c>
      <c r="H710" s="219">
        <f t="shared" si="277"/>
        <v>0</v>
      </c>
      <c r="I710" s="219">
        <f t="shared" si="278"/>
        <v>0</v>
      </c>
      <c r="J710" s="231">
        <f t="shared" si="279"/>
        <v>7</v>
      </c>
      <c r="K710" s="43">
        <f t="shared" si="298"/>
        <v>0</v>
      </c>
      <c r="L710" s="43">
        <f t="shared" si="281"/>
        <v>7</v>
      </c>
      <c r="M710" s="228">
        <v>20899</v>
      </c>
      <c r="N710" s="229" t="s">
        <v>1234</v>
      </c>
      <c r="O710" s="232">
        <f>O711</f>
        <v>32</v>
      </c>
      <c r="P710">
        <f t="shared" si="282"/>
        <v>5</v>
      </c>
      <c r="Q710">
        <f t="shared" si="284"/>
        <v>0</v>
      </c>
      <c r="U710">
        <f t="shared" si="293"/>
        <v>0</v>
      </c>
      <c r="V710">
        <f t="shared" si="294"/>
        <v>0</v>
      </c>
      <c r="W710">
        <f t="shared" si="285"/>
        <v>0</v>
      </c>
      <c r="Y710">
        <f t="shared" si="295"/>
        <v>0</v>
      </c>
      <c r="AB710" s="228">
        <v>2111402</v>
      </c>
      <c r="AC710">
        <f t="shared" si="296"/>
        <v>0</v>
      </c>
      <c r="AD710">
        <f t="shared" si="297"/>
        <v>0</v>
      </c>
      <c r="AE710">
        <f t="shared" si="292"/>
        <v>0</v>
      </c>
      <c r="AG710" s="260">
        <v>210</v>
      </c>
      <c r="AH710" s="244" t="s">
        <v>1239</v>
      </c>
      <c r="AI710" s="230">
        <f>SUM(AI711,AI716,AI729,AI733,AI745,AI755,AI758,AI762,AI772)</f>
        <v>31373</v>
      </c>
      <c r="AJ710" s="245">
        <f t="shared" si="286"/>
        <v>31373</v>
      </c>
      <c r="AK710" s="246">
        <f t="shared" si="287"/>
        <v>0</v>
      </c>
      <c r="AL710" s="240">
        <v>2082703</v>
      </c>
      <c r="AM710" s="240" t="s">
        <v>1235</v>
      </c>
      <c r="AN710" s="249">
        <v>0</v>
      </c>
      <c r="AO710" s="249">
        <v>0</v>
      </c>
      <c r="AP710" s="256">
        <f t="shared" ref="AP710:AP773" si="299">AO710-AN710</f>
        <v>0</v>
      </c>
      <c r="AQ710" s="257">
        <f t="shared" ref="AQ710:AQ773" si="300">IF(AN710&lt;&gt;0,AP710/AN710,)</f>
        <v>0</v>
      </c>
      <c r="AR710">
        <f t="shared" si="283"/>
        <v>7</v>
      </c>
    </row>
    <row r="711" hidden="1" customHeight="1" spans="1:44">
      <c r="A711" s="220">
        <v>20899</v>
      </c>
      <c r="B711" s="220" t="s">
        <v>1240</v>
      </c>
      <c r="C711" s="216">
        <f t="shared" ref="C711:C774" si="301">SUMIF(AG:AG,A711,AI:AI)</f>
        <v>30</v>
      </c>
      <c r="D711" s="224">
        <v>14</v>
      </c>
      <c r="E711" s="217">
        <v>32</v>
      </c>
      <c r="F711" s="218">
        <v>32</v>
      </c>
      <c r="G711" s="219">
        <f t="shared" ref="G711:G774" si="302">IF(F711&lt;&gt;0,F711/C711-1,)</f>
        <v>0.0666666666666667</v>
      </c>
      <c r="H711" s="219">
        <f t="shared" ref="H711:H774" si="303">IF(F711&lt;&gt;0,F711/D711,)</f>
        <v>2.28571428571429</v>
      </c>
      <c r="I711" s="219">
        <f t="shared" ref="I711:I774" si="304">IF(F711&lt;&gt;0,F711/E711,)</f>
        <v>1</v>
      </c>
      <c r="J711" s="231">
        <f t="shared" si="279"/>
        <v>5</v>
      </c>
      <c r="K711" s="43">
        <f t="shared" si="298"/>
        <v>108</v>
      </c>
      <c r="L711" s="43">
        <f t="shared" si="281"/>
        <v>5</v>
      </c>
      <c r="M711" s="228">
        <v>2089901</v>
      </c>
      <c r="N711" s="228" t="s">
        <v>1241</v>
      </c>
      <c r="O711" s="233">
        <v>32</v>
      </c>
      <c r="P711">
        <f t="shared" si="282"/>
        <v>7</v>
      </c>
      <c r="Q711">
        <f t="shared" si="284"/>
        <v>208</v>
      </c>
      <c r="U711">
        <f t="shared" si="293"/>
        <v>0</v>
      </c>
      <c r="V711">
        <f t="shared" si="294"/>
        <v>0</v>
      </c>
      <c r="W711">
        <f t="shared" si="285"/>
        <v>0</v>
      </c>
      <c r="Y711">
        <f t="shared" si="295"/>
        <v>0</v>
      </c>
      <c r="AB711" s="228">
        <v>2111403</v>
      </c>
      <c r="AC711">
        <f t="shared" si="296"/>
        <v>0</v>
      </c>
      <c r="AD711">
        <f t="shared" si="297"/>
        <v>0</v>
      </c>
      <c r="AE711">
        <f t="shared" si="292"/>
        <v>0</v>
      </c>
      <c r="AG711" s="228">
        <v>21001</v>
      </c>
      <c r="AH711" s="238" t="s">
        <v>1242</v>
      </c>
      <c r="AI711" s="232">
        <f>SUM(AI712:AI715)</f>
        <v>621</v>
      </c>
      <c r="AJ711" s="239">
        <f t="shared" si="286"/>
        <v>621</v>
      </c>
      <c r="AK711" s="246">
        <f t="shared" si="287"/>
        <v>0</v>
      </c>
      <c r="AL711" s="240">
        <v>2082799</v>
      </c>
      <c r="AM711" s="240" t="s">
        <v>1238</v>
      </c>
      <c r="AN711" s="249">
        <v>0</v>
      </c>
      <c r="AO711" s="249">
        <v>0</v>
      </c>
      <c r="AP711" s="256">
        <f t="shared" si="299"/>
        <v>0</v>
      </c>
      <c r="AQ711" s="257">
        <f t="shared" si="300"/>
        <v>0</v>
      </c>
      <c r="AR711">
        <f t="shared" si="283"/>
        <v>7</v>
      </c>
    </row>
    <row r="712" customHeight="1" spans="1:44">
      <c r="A712" s="215">
        <v>2089901</v>
      </c>
      <c r="B712" s="215" t="s">
        <v>1240</v>
      </c>
      <c r="C712" s="216">
        <f t="shared" si="301"/>
        <v>30</v>
      </c>
      <c r="D712" s="217">
        <v>14</v>
      </c>
      <c r="E712" s="217">
        <v>32</v>
      </c>
      <c r="F712" s="218">
        <v>32</v>
      </c>
      <c r="G712" s="219">
        <f t="shared" si="302"/>
        <v>0.0666666666666667</v>
      </c>
      <c r="H712" s="219">
        <f t="shared" si="303"/>
        <v>2.28571428571429</v>
      </c>
      <c r="I712" s="219">
        <f t="shared" si="304"/>
        <v>1</v>
      </c>
      <c r="J712" s="231">
        <f t="shared" ref="J712:J775" si="305">LEN(A712)</f>
        <v>7</v>
      </c>
      <c r="K712" s="43">
        <f t="shared" si="298"/>
        <v>108</v>
      </c>
      <c r="L712" s="43">
        <f t="shared" ref="L712:L775" si="306">LEN(A712)</f>
        <v>7</v>
      </c>
      <c r="M712" s="228">
        <v>210</v>
      </c>
      <c r="N712" s="229" t="s">
        <v>1239</v>
      </c>
      <c r="O712" s="230">
        <f>SUM(O713,O718,O731,O735,O747,O750,O754,O764,O769,O775,O779,O782)</f>
        <v>23227</v>
      </c>
      <c r="P712">
        <f t="shared" ref="P712:P775" si="307">LEN(M712)</f>
        <v>3</v>
      </c>
      <c r="Q712">
        <f t="shared" si="284"/>
        <v>0</v>
      </c>
      <c r="U712">
        <f t="shared" si="293"/>
        <v>0</v>
      </c>
      <c r="V712">
        <f t="shared" si="294"/>
        <v>0</v>
      </c>
      <c r="W712">
        <f t="shared" si="285"/>
        <v>0</v>
      </c>
      <c r="Y712">
        <f t="shared" si="295"/>
        <v>0</v>
      </c>
      <c r="AB712" s="228">
        <v>2111404</v>
      </c>
      <c r="AC712">
        <f t="shared" si="296"/>
        <v>0</v>
      </c>
      <c r="AD712">
        <f t="shared" si="297"/>
        <v>0</v>
      </c>
      <c r="AE712">
        <f t="shared" si="292"/>
        <v>0</v>
      </c>
      <c r="AG712" s="228">
        <v>2100101</v>
      </c>
      <c r="AH712" s="247" t="s">
        <v>195</v>
      </c>
      <c r="AI712" s="233">
        <v>592</v>
      </c>
      <c r="AJ712" s="248">
        <f t="shared" si="286"/>
        <v>592</v>
      </c>
      <c r="AK712" s="246">
        <f t="shared" si="287"/>
        <v>0</v>
      </c>
      <c r="AL712" s="240">
        <v>20899</v>
      </c>
      <c r="AM712" s="241" t="s">
        <v>1240</v>
      </c>
      <c r="AN712" s="242">
        <v>14</v>
      </c>
      <c r="AO712" s="242">
        <v>32</v>
      </c>
      <c r="AP712" s="256">
        <f t="shared" si="299"/>
        <v>18</v>
      </c>
      <c r="AQ712" s="257">
        <f t="shared" si="300"/>
        <v>1.28571428571429</v>
      </c>
      <c r="AR712">
        <f t="shared" ref="AR712:AR775" si="308">LEN(AL712)</f>
        <v>5</v>
      </c>
    </row>
    <row r="713" hidden="1" spans="1:44">
      <c r="A713" s="215">
        <v>209</v>
      </c>
      <c r="B713" s="215" t="s">
        <v>1243</v>
      </c>
      <c r="C713" s="216">
        <f t="shared" si="301"/>
        <v>0</v>
      </c>
      <c r="D713" s="222">
        <v>0</v>
      </c>
      <c r="E713" s="222">
        <v>0</v>
      </c>
      <c r="F713" s="223">
        <v>0</v>
      </c>
      <c r="G713" s="219">
        <f t="shared" si="302"/>
        <v>0</v>
      </c>
      <c r="H713" s="219">
        <f t="shared" si="303"/>
        <v>0</v>
      </c>
      <c r="I713" s="219">
        <f t="shared" si="304"/>
        <v>0</v>
      </c>
      <c r="J713" s="231">
        <f t="shared" si="305"/>
        <v>3</v>
      </c>
      <c r="K713" s="43">
        <f t="shared" si="298"/>
        <v>0</v>
      </c>
      <c r="L713" s="43">
        <f t="shared" si="306"/>
        <v>3</v>
      </c>
      <c r="M713" s="228">
        <v>21001</v>
      </c>
      <c r="N713" s="229" t="s">
        <v>1242</v>
      </c>
      <c r="O713" s="232">
        <f>SUM(O714:O717)</f>
        <v>1106</v>
      </c>
      <c r="P713">
        <f t="shared" si="307"/>
        <v>5</v>
      </c>
      <c r="Q713">
        <f t="shared" ref="Q713:Q776" si="309">IF(LEN(A713)=5,--LEFT(A713,3),)</f>
        <v>0</v>
      </c>
      <c r="U713">
        <f t="shared" si="293"/>
        <v>0</v>
      </c>
      <c r="V713">
        <f t="shared" si="294"/>
        <v>0</v>
      </c>
      <c r="W713">
        <f t="shared" ref="W713:W776" si="310">U713-V713</f>
        <v>0</v>
      </c>
      <c r="Y713">
        <f t="shared" si="295"/>
        <v>0</v>
      </c>
      <c r="AB713" s="228">
        <v>2111405</v>
      </c>
      <c r="AC713">
        <f t="shared" si="296"/>
        <v>0</v>
      </c>
      <c r="AD713">
        <f t="shared" si="297"/>
        <v>0</v>
      </c>
      <c r="AE713">
        <f t="shared" si="292"/>
        <v>0</v>
      </c>
      <c r="AG713" s="228">
        <v>2100102</v>
      </c>
      <c r="AH713" s="247" t="s">
        <v>197</v>
      </c>
      <c r="AI713" s="233">
        <v>0</v>
      </c>
      <c r="AJ713" s="248">
        <f t="shared" ref="AJ713:AJ776" si="311">SUMIF(A:A,AG713,C:C)</f>
        <v>0</v>
      </c>
      <c r="AK713" s="246">
        <f t="shared" ref="AK713:AK776" si="312">AI713-AJ713</f>
        <v>0</v>
      </c>
      <c r="AL713" s="240">
        <v>2089901</v>
      </c>
      <c r="AM713" s="241" t="s">
        <v>1240</v>
      </c>
      <c r="AN713" s="242">
        <v>14</v>
      </c>
      <c r="AO713" s="242">
        <v>32</v>
      </c>
      <c r="AP713" s="256">
        <f t="shared" si="299"/>
        <v>18</v>
      </c>
      <c r="AQ713" s="257">
        <f t="shared" si="300"/>
        <v>1.28571428571429</v>
      </c>
      <c r="AR713">
        <f t="shared" si="308"/>
        <v>7</v>
      </c>
    </row>
    <row r="714" hidden="1" spans="1:44">
      <c r="A714" s="215">
        <v>20901</v>
      </c>
      <c r="B714" s="215" t="s">
        <v>1244</v>
      </c>
      <c r="C714" s="216">
        <f t="shared" si="301"/>
        <v>0</v>
      </c>
      <c r="D714" s="222">
        <v>0</v>
      </c>
      <c r="E714" s="222">
        <v>0</v>
      </c>
      <c r="F714" s="223">
        <v>0</v>
      </c>
      <c r="G714" s="219">
        <f t="shared" si="302"/>
        <v>0</v>
      </c>
      <c r="H714" s="219">
        <f t="shared" si="303"/>
        <v>0</v>
      </c>
      <c r="I714" s="219">
        <f t="shared" si="304"/>
        <v>0</v>
      </c>
      <c r="J714" s="231">
        <f t="shared" si="305"/>
        <v>5</v>
      </c>
      <c r="K714" s="43">
        <f t="shared" si="298"/>
        <v>0</v>
      </c>
      <c r="L714" s="43">
        <f t="shared" si="306"/>
        <v>5</v>
      </c>
      <c r="M714" s="228">
        <v>2100101</v>
      </c>
      <c r="N714" s="228" t="s">
        <v>195</v>
      </c>
      <c r="O714" s="233">
        <v>635</v>
      </c>
      <c r="P714">
        <f t="shared" si="307"/>
        <v>7</v>
      </c>
      <c r="Q714">
        <f t="shared" si="309"/>
        <v>209</v>
      </c>
      <c r="U714">
        <f t="shared" si="293"/>
        <v>0</v>
      </c>
      <c r="V714">
        <f t="shared" si="294"/>
        <v>0</v>
      </c>
      <c r="W714">
        <f t="shared" si="310"/>
        <v>0</v>
      </c>
      <c r="Y714">
        <f t="shared" si="295"/>
        <v>0</v>
      </c>
      <c r="AB714" s="228">
        <v>2111406</v>
      </c>
      <c r="AC714">
        <f t="shared" si="296"/>
        <v>0</v>
      </c>
      <c r="AD714">
        <f t="shared" si="297"/>
        <v>0</v>
      </c>
      <c r="AE714">
        <f t="shared" si="292"/>
        <v>0</v>
      </c>
      <c r="AG714" s="228">
        <v>2100103</v>
      </c>
      <c r="AH714" s="247" t="s">
        <v>199</v>
      </c>
      <c r="AI714" s="233">
        <v>0</v>
      </c>
      <c r="AJ714" s="248">
        <f t="shared" si="311"/>
        <v>0</v>
      </c>
      <c r="AK714" s="246">
        <f t="shared" si="312"/>
        <v>0</v>
      </c>
      <c r="AL714" s="240">
        <v>209</v>
      </c>
      <c r="AM714" s="240" t="s">
        <v>1243</v>
      </c>
      <c r="AN714" s="249">
        <v>0</v>
      </c>
      <c r="AO714" s="249">
        <v>0</v>
      </c>
      <c r="AP714" s="256">
        <f t="shared" si="299"/>
        <v>0</v>
      </c>
      <c r="AQ714" s="257">
        <f t="shared" si="300"/>
        <v>0</v>
      </c>
      <c r="AR714">
        <f t="shared" si="308"/>
        <v>3</v>
      </c>
    </row>
    <row r="715" hidden="1" spans="1:44">
      <c r="A715" s="220">
        <v>2090101</v>
      </c>
      <c r="B715" s="220" t="s">
        <v>1245</v>
      </c>
      <c r="C715" s="216">
        <f t="shared" si="301"/>
        <v>0</v>
      </c>
      <c r="D715" s="221">
        <v>0</v>
      </c>
      <c r="E715" s="222">
        <v>0</v>
      </c>
      <c r="F715" s="223">
        <v>0</v>
      </c>
      <c r="G715" s="219">
        <f t="shared" si="302"/>
        <v>0</v>
      </c>
      <c r="H715" s="219">
        <f t="shared" si="303"/>
        <v>0</v>
      </c>
      <c r="I715" s="219">
        <f t="shared" si="304"/>
        <v>0</v>
      </c>
      <c r="J715" s="231">
        <f t="shared" si="305"/>
        <v>7</v>
      </c>
      <c r="K715" s="43">
        <f t="shared" si="298"/>
        <v>0</v>
      </c>
      <c r="L715" s="43">
        <f t="shared" si="306"/>
        <v>7</v>
      </c>
      <c r="M715" s="228">
        <v>2100102</v>
      </c>
      <c r="N715" s="228" t="s">
        <v>197</v>
      </c>
      <c r="O715" s="233">
        <v>394</v>
      </c>
      <c r="P715">
        <f t="shared" si="307"/>
        <v>7</v>
      </c>
      <c r="Q715">
        <f t="shared" si="309"/>
        <v>0</v>
      </c>
      <c r="U715">
        <f t="shared" si="293"/>
        <v>0</v>
      </c>
      <c r="V715">
        <f t="shared" si="294"/>
        <v>0</v>
      </c>
      <c r="W715">
        <f t="shared" si="310"/>
        <v>0</v>
      </c>
      <c r="Y715">
        <f t="shared" si="295"/>
        <v>0</v>
      </c>
      <c r="AB715" s="228">
        <v>2111407</v>
      </c>
      <c r="AC715">
        <f t="shared" si="296"/>
        <v>0</v>
      </c>
      <c r="AD715">
        <f t="shared" si="297"/>
        <v>0</v>
      </c>
      <c r="AE715">
        <f t="shared" si="292"/>
        <v>0</v>
      </c>
      <c r="AG715" s="228">
        <v>2100199</v>
      </c>
      <c r="AH715" s="247" t="s">
        <v>1246</v>
      </c>
      <c r="AI715" s="233">
        <v>29</v>
      </c>
      <c r="AJ715" s="248">
        <f t="shared" si="311"/>
        <v>29</v>
      </c>
      <c r="AK715" s="246">
        <f t="shared" si="312"/>
        <v>0</v>
      </c>
      <c r="AL715" s="240">
        <v>20901</v>
      </c>
      <c r="AM715" s="240" t="s">
        <v>1244</v>
      </c>
      <c r="AN715" s="249">
        <v>0</v>
      </c>
      <c r="AO715" s="249">
        <v>0</v>
      </c>
      <c r="AP715" s="256">
        <f t="shared" si="299"/>
        <v>0</v>
      </c>
      <c r="AQ715" s="257">
        <f t="shared" si="300"/>
        <v>0</v>
      </c>
      <c r="AR715">
        <f t="shared" si="308"/>
        <v>5</v>
      </c>
    </row>
    <row r="716" hidden="1" spans="1:44">
      <c r="A716" s="220">
        <v>2090102</v>
      </c>
      <c r="B716" s="220" t="s">
        <v>1247</v>
      </c>
      <c r="C716" s="216">
        <f t="shared" si="301"/>
        <v>0</v>
      </c>
      <c r="D716" s="221">
        <v>0</v>
      </c>
      <c r="E716" s="222">
        <v>0</v>
      </c>
      <c r="F716" s="223">
        <v>0</v>
      </c>
      <c r="G716" s="219">
        <f t="shared" si="302"/>
        <v>0</v>
      </c>
      <c r="H716" s="219">
        <f t="shared" si="303"/>
        <v>0</v>
      </c>
      <c r="I716" s="219">
        <f t="shared" si="304"/>
        <v>0</v>
      </c>
      <c r="J716" s="231">
        <f t="shared" si="305"/>
        <v>7</v>
      </c>
      <c r="K716" s="43">
        <f t="shared" si="298"/>
        <v>0</v>
      </c>
      <c r="L716" s="43">
        <f t="shared" si="306"/>
        <v>7</v>
      </c>
      <c r="M716" s="228">
        <v>2100103</v>
      </c>
      <c r="N716" s="228" t="s">
        <v>199</v>
      </c>
      <c r="O716" s="233">
        <v>0</v>
      </c>
      <c r="P716">
        <f t="shared" si="307"/>
        <v>7</v>
      </c>
      <c r="Q716">
        <f t="shared" si="309"/>
        <v>0</v>
      </c>
      <c r="U716">
        <f t="shared" si="293"/>
        <v>0</v>
      </c>
      <c r="V716">
        <f t="shared" si="294"/>
        <v>0</v>
      </c>
      <c r="W716">
        <f t="shared" si="310"/>
        <v>0</v>
      </c>
      <c r="Y716">
        <f t="shared" si="295"/>
        <v>0</v>
      </c>
      <c r="AB716" s="228">
        <v>2111408</v>
      </c>
      <c r="AC716">
        <f t="shared" si="296"/>
        <v>0</v>
      </c>
      <c r="AD716">
        <f t="shared" si="297"/>
        <v>0</v>
      </c>
      <c r="AE716">
        <f t="shared" si="292"/>
        <v>0</v>
      </c>
      <c r="AG716" s="228">
        <v>21002</v>
      </c>
      <c r="AH716" s="238" t="s">
        <v>1248</v>
      </c>
      <c r="AI716" s="232">
        <f>SUM(AI717:AI728)</f>
        <v>13202</v>
      </c>
      <c r="AJ716" s="239">
        <f t="shared" si="311"/>
        <v>13202</v>
      </c>
      <c r="AK716" s="246">
        <f t="shared" si="312"/>
        <v>0</v>
      </c>
      <c r="AL716" s="240">
        <v>2090101</v>
      </c>
      <c r="AM716" s="240" t="s">
        <v>1245</v>
      </c>
      <c r="AN716" s="249">
        <v>0</v>
      </c>
      <c r="AO716" s="249">
        <v>0</v>
      </c>
      <c r="AP716" s="256">
        <f t="shared" si="299"/>
        <v>0</v>
      </c>
      <c r="AQ716" s="257">
        <f t="shared" si="300"/>
        <v>0</v>
      </c>
      <c r="AR716">
        <f t="shared" si="308"/>
        <v>7</v>
      </c>
    </row>
    <row r="717" hidden="1" spans="1:44">
      <c r="A717" s="220">
        <v>2090103</v>
      </c>
      <c r="B717" s="220" t="s">
        <v>1249</v>
      </c>
      <c r="C717" s="216">
        <f t="shared" si="301"/>
        <v>0</v>
      </c>
      <c r="D717" s="221">
        <v>0</v>
      </c>
      <c r="E717" s="222">
        <v>0</v>
      </c>
      <c r="F717" s="223">
        <v>0</v>
      </c>
      <c r="G717" s="219">
        <f t="shared" si="302"/>
        <v>0</v>
      </c>
      <c r="H717" s="219">
        <f t="shared" si="303"/>
        <v>0</v>
      </c>
      <c r="I717" s="219">
        <f t="shared" si="304"/>
        <v>0</v>
      </c>
      <c r="J717" s="231">
        <f t="shared" si="305"/>
        <v>7</v>
      </c>
      <c r="K717" s="43">
        <f t="shared" si="298"/>
        <v>0</v>
      </c>
      <c r="L717" s="43">
        <f t="shared" si="306"/>
        <v>7</v>
      </c>
      <c r="M717" s="228">
        <v>2100199</v>
      </c>
      <c r="N717" s="228" t="s">
        <v>1246</v>
      </c>
      <c r="O717" s="233">
        <v>77</v>
      </c>
      <c r="P717">
        <f t="shared" si="307"/>
        <v>7</v>
      </c>
      <c r="Q717">
        <f t="shared" si="309"/>
        <v>0</v>
      </c>
      <c r="U717">
        <f t="shared" si="293"/>
        <v>0</v>
      </c>
      <c r="V717">
        <f t="shared" si="294"/>
        <v>0</v>
      </c>
      <c r="W717">
        <f t="shared" si="310"/>
        <v>0</v>
      </c>
      <c r="Y717">
        <f t="shared" si="295"/>
        <v>0</v>
      </c>
      <c r="AB717" s="228">
        <v>2111409</v>
      </c>
      <c r="AC717">
        <f t="shared" si="296"/>
        <v>0</v>
      </c>
      <c r="AD717">
        <f t="shared" si="297"/>
        <v>0</v>
      </c>
      <c r="AE717">
        <f t="shared" si="292"/>
        <v>0</v>
      </c>
      <c r="AG717" s="228">
        <v>2100201</v>
      </c>
      <c r="AH717" s="247" t="s">
        <v>1250</v>
      </c>
      <c r="AI717" s="233">
        <v>12910</v>
      </c>
      <c r="AJ717" s="248">
        <f t="shared" si="311"/>
        <v>12910</v>
      </c>
      <c r="AK717" s="246">
        <f t="shared" si="312"/>
        <v>0</v>
      </c>
      <c r="AL717" s="240">
        <v>2090102</v>
      </c>
      <c r="AM717" s="240" t="s">
        <v>1247</v>
      </c>
      <c r="AN717" s="249">
        <v>0</v>
      </c>
      <c r="AO717" s="249">
        <v>0</v>
      </c>
      <c r="AP717" s="256">
        <f t="shared" si="299"/>
        <v>0</v>
      </c>
      <c r="AQ717" s="257">
        <f t="shared" si="300"/>
        <v>0</v>
      </c>
      <c r="AR717">
        <f t="shared" si="308"/>
        <v>7</v>
      </c>
    </row>
    <row r="718" hidden="1" spans="1:44">
      <c r="A718" s="220">
        <v>2090199</v>
      </c>
      <c r="B718" s="220" t="s">
        <v>1251</v>
      </c>
      <c r="C718" s="216">
        <f t="shared" si="301"/>
        <v>0</v>
      </c>
      <c r="D718" s="221">
        <v>0</v>
      </c>
      <c r="E718" s="222">
        <v>0</v>
      </c>
      <c r="F718" s="223">
        <v>0</v>
      </c>
      <c r="G718" s="219">
        <f t="shared" si="302"/>
        <v>0</v>
      </c>
      <c r="H718" s="219">
        <f t="shared" si="303"/>
        <v>0</v>
      </c>
      <c r="I718" s="219">
        <f t="shared" si="304"/>
        <v>0</v>
      </c>
      <c r="J718" s="231">
        <f t="shared" si="305"/>
        <v>7</v>
      </c>
      <c r="K718" s="43">
        <f t="shared" si="298"/>
        <v>0</v>
      </c>
      <c r="L718" s="43">
        <f t="shared" si="306"/>
        <v>7</v>
      </c>
      <c r="M718" s="228">
        <v>21002</v>
      </c>
      <c r="N718" s="229" t="s">
        <v>1248</v>
      </c>
      <c r="O718" s="232">
        <f>SUM(O719:O730)</f>
        <v>5066</v>
      </c>
      <c r="P718">
        <f t="shared" si="307"/>
        <v>5</v>
      </c>
      <c r="Q718">
        <f t="shared" si="309"/>
        <v>0</v>
      </c>
      <c r="U718">
        <f t="shared" si="293"/>
        <v>0</v>
      </c>
      <c r="V718">
        <f t="shared" si="294"/>
        <v>0</v>
      </c>
      <c r="W718">
        <f t="shared" si="310"/>
        <v>0</v>
      </c>
      <c r="Y718">
        <f t="shared" si="295"/>
        <v>0</v>
      </c>
      <c r="AB718" s="228">
        <v>2111410</v>
      </c>
      <c r="AC718">
        <f t="shared" si="296"/>
        <v>0</v>
      </c>
      <c r="AD718">
        <f t="shared" si="297"/>
        <v>0</v>
      </c>
      <c r="AE718">
        <f t="shared" si="292"/>
        <v>0</v>
      </c>
      <c r="AG718" s="228">
        <v>2100202</v>
      </c>
      <c r="AH718" s="247" t="s">
        <v>1252</v>
      </c>
      <c r="AI718" s="233">
        <v>0</v>
      </c>
      <c r="AJ718" s="248">
        <f t="shared" si="311"/>
        <v>0</v>
      </c>
      <c r="AK718" s="246">
        <f t="shared" si="312"/>
        <v>0</v>
      </c>
      <c r="AL718" s="240">
        <v>2090103</v>
      </c>
      <c r="AM718" s="240" t="s">
        <v>1249</v>
      </c>
      <c r="AN718" s="249">
        <v>0</v>
      </c>
      <c r="AO718" s="249">
        <v>0</v>
      </c>
      <c r="AP718" s="256">
        <f t="shared" si="299"/>
        <v>0</v>
      </c>
      <c r="AQ718" s="257">
        <f t="shared" si="300"/>
        <v>0</v>
      </c>
      <c r="AR718">
        <f t="shared" si="308"/>
        <v>7</v>
      </c>
    </row>
    <row r="719" hidden="1" spans="1:44">
      <c r="A719" s="220">
        <v>20902</v>
      </c>
      <c r="B719" s="220" t="s">
        <v>1253</v>
      </c>
      <c r="C719" s="216">
        <f t="shared" si="301"/>
        <v>0</v>
      </c>
      <c r="D719" s="221">
        <v>0</v>
      </c>
      <c r="E719" s="222">
        <v>0</v>
      </c>
      <c r="F719" s="223">
        <v>0</v>
      </c>
      <c r="G719" s="219">
        <f t="shared" si="302"/>
        <v>0</v>
      </c>
      <c r="H719" s="219">
        <f t="shared" si="303"/>
        <v>0</v>
      </c>
      <c r="I719" s="219">
        <f t="shared" si="304"/>
        <v>0</v>
      </c>
      <c r="J719" s="231">
        <f t="shared" si="305"/>
        <v>5</v>
      </c>
      <c r="K719" s="43">
        <f t="shared" si="298"/>
        <v>0</v>
      </c>
      <c r="L719" s="43">
        <f t="shared" si="306"/>
        <v>5</v>
      </c>
      <c r="M719" s="228">
        <v>2100201</v>
      </c>
      <c r="N719" s="228" t="s">
        <v>1250</v>
      </c>
      <c r="O719" s="233">
        <v>2703</v>
      </c>
      <c r="P719">
        <f t="shared" si="307"/>
        <v>7</v>
      </c>
      <c r="Q719">
        <f t="shared" si="309"/>
        <v>209</v>
      </c>
      <c r="U719">
        <f t="shared" si="293"/>
        <v>0</v>
      </c>
      <c r="V719">
        <f t="shared" si="294"/>
        <v>0</v>
      </c>
      <c r="W719">
        <f t="shared" si="310"/>
        <v>0</v>
      </c>
      <c r="Y719">
        <f t="shared" si="295"/>
        <v>0</v>
      </c>
      <c r="AB719" s="228">
        <v>2111411</v>
      </c>
      <c r="AC719">
        <f t="shared" si="296"/>
        <v>0</v>
      </c>
      <c r="AD719">
        <f t="shared" si="297"/>
        <v>0</v>
      </c>
      <c r="AE719">
        <f t="shared" si="292"/>
        <v>0</v>
      </c>
      <c r="AG719" s="228">
        <v>2100203</v>
      </c>
      <c r="AH719" s="247" t="s">
        <v>1254</v>
      </c>
      <c r="AI719" s="233">
        <v>0</v>
      </c>
      <c r="AJ719" s="248">
        <f t="shared" si="311"/>
        <v>0</v>
      </c>
      <c r="AK719" s="246">
        <f t="shared" si="312"/>
        <v>0</v>
      </c>
      <c r="AL719" s="240">
        <v>2090199</v>
      </c>
      <c r="AM719" s="240" t="s">
        <v>1251</v>
      </c>
      <c r="AN719" s="249">
        <v>0</v>
      </c>
      <c r="AO719" s="249">
        <v>0</v>
      </c>
      <c r="AP719" s="256">
        <f t="shared" si="299"/>
        <v>0</v>
      </c>
      <c r="AQ719" s="257">
        <f t="shared" si="300"/>
        <v>0</v>
      </c>
      <c r="AR719">
        <f t="shared" si="308"/>
        <v>7</v>
      </c>
    </row>
    <row r="720" hidden="1" spans="1:44">
      <c r="A720" s="220">
        <v>2090201</v>
      </c>
      <c r="B720" s="220" t="s">
        <v>1255</v>
      </c>
      <c r="C720" s="216">
        <f t="shared" si="301"/>
        <v>0</v>
      </c>
      <c r="D720" s="221">
        <v>0</v>
      </c>
      <c r="E720" s="222">
        <v>0</v>
      </c>
      <c r="F720" s="223">
        <v>0</v>
      </c>
      <c r="G720" s="219">
        <f t="shared" si="302"/>
        <v>0</v>
      </c>
      <c r="H720" s="219">
        <f t="shared" si="303"/>
        <v>0</v>
      </c>
      <c r="I720" s="219">
        <f t="shared" si="304"/>
        <v>0</v>
      </c>
      <c r="J720" s="231">
        <f t="shared" si="305"/>
        <v>7</v>
      </c>
      <c r="K720" s="43">
        <f t="shared" si="298"/>
        <v>0</v>
      </c>
      <c r="L720" s="43">
        <f t="shared" si="306"/>
        <v>7</v>
      </c>
      <c r="M720" s="228">
        <v>2100202</v>
      </c>
      <c r="N720" s="228" t="s">
        <v>1252</v>
      </c>
      <c r="O720" s="233">
        <v>1824</v>
      </c>
      <c r="P720">
        <f t="shared" si="307"/>
        <v>7</v>
      </c>
      <c r="Q720">
        <f t="shared" si="309"/>
        <v>0</v>
      </c>
      <c r="U720">
        <f t="shared" si="293"/>
        <v>0</v>
      </c>
      <c r="V720">
        <f t="shared" si="294"/>
        <v>0</v>
      </c>
      <c r="W720">
        <f t="shared" si="310"/>
        <v>0</v>
      </c>
      <c r="Y720">
        <f t="shared" si="295"/>
        <v>0</v>
      </c>
      <c r="AB720" s="228">
        <v>2111413</v>
      </c>
      <c r="AC720">
        <f t="shared" si="296"/>
        <v>0</v>
      </c>
      <c r="AD720">
        <f t="shared" si="297"/>
        <v>0</v>
      </c>
      <c r="AE720">
        <f t="shared" si="292"/>
        <v>0</v>
      </c>
      <c r="AG720" s="228">
        <v>2100204</v>
      </c>
      <c r="AH720" s="247" t="s">
        <v>1256</v>
      </c>
      <c r="AI720" s="233">
        <v>0</v>
      </c>
      <c r="AJ720" s="248">
        <f t="shared" si="311"/>
        <v>0</v>
      </c>
      <c r="AK720" s="246">
        <f t="shared" si="312"/>
        <v>0</v>
      </c>
      <c r="AL720" s="240">
        <v>20902</v>
      </c>
      <c r="AM720" s="240" t="s">
        <v>1253</v>
      </c>
      <c r="AN720" s="249">
        <v>0</v>
      </c>
      <c r="AO720" s="249">
        <v>0</v>
      </c>
      <c r="AP720" s="256">
        <f t="shared" si="299"/>
        <v>0</v>
      </c>
      <c r="AQ720" s="257">
        <f t="shared" si="300"/>
        <v>0</v>
      </c>
      <c r="AR720">
        <f t="shared" si="308"/>
        <v>5</v>
      </c>
    </row>
    <row r="721" hidden="1" spans="1:44">
      <c r="A721" s="220">
        <v>2090202</v>
      </c>
      <c r="B721" s="220" t="s">
        <v>1257</v>
      </c>
      <c r="C721" s="216">
        <f t="shared" si="301"/>
        <v>0</v>
      </c>
      <c r="D721" s="221">
        <v>0</v>
      </c>
      <c r="E721" s="222">
        <v>0</v>
      </c>
      <c r="F721" s="223">
        <v>0</v>
      </c>
      <c r="G721" s="219">
        <f t="shared" si="302"/>
        <v>0</v>
      </c>
      <c r="H721" s="219">
        <f t="shared" si="303"/>
        <v>0</v>
      </c>
      <c r="I721" s="219">
        <f t="shared" si="304"/>
        <v>0</v>
      </c>
      <c r="J721" s="231">
        <f t="shared" si="305"/>
        <v>7</v>
      </c>
      <c r="K721" s="43">
        <f t="shared" si="298"/>
        <v>0</v>
      </c>
      <c r="L721" s="43">
        <f t="shared" si="306"/>
        <v>7</v>
      </c>
      <c r="M721" s="228">
        <v>2100203</v>
      </c>
      <c r="N721" s="228" t="s">
        <v>1254</v>
      </c>
      <c r="O721" s="233">
        <v>0</v>
      </c>
      <c r="P721">
        <f t="shared" si="307"/>
        <v>7</v>
      </c>
      <c r="Q721">
        <f t="shared" si="309"/>
        <v>0</v>
      </c>
      <c r="U721">
        <f t="shared" si="293"/>
        <v>0</v>
      </c>
      <c r="V721">
        <f t="shared" si="294"/>
        <v>0</v>
      </c>
      <c r="W721">
        <f t="shared" si="310"/>
        <v>0</v>
      </c>
      <c r="Y721">
        <f t="shared" si="295"/>
        <v>0</v>
      </c>
      <c r="AB721" s="228">
        <v>2111450</v>
      </c>
      <c r="AC721">
        <f t="shared" si="296"/>
        <v>0</v>
      </c>
      <c r="AD721">
        <f t="shared" si="297"/>
        <v>0</v>
      </c>
      <c r="AE721">
        <f t="shared" si="292"/>
        <v>0</v>
      </c>
      <c r="AG721" s="228">
        <v>2100205</v>
      </c>
      <c r="AH721" s="247" t="s">
        <v>1258</v>
      </c>
      <c r="AI721" s="233">
        <v>0</v>
      </c>
      <c r="AJ721" s="248">
        <f t="shared" si="311"/>
        <v>0</v>
      </c>
      <c r="AK721" s="246">
        <f t="shared" si="312"/>
        <v>0</v>
      </c>
      <c r="AL721" s="240">
        <v>2090201</v>
      </c>
      <c r="AM721" s="240" t="s">
        <v>1255</v>
      </c>
      <c r="AN721" s="249">
        <v>0</v>
      </c>
      <c r="AO721" s="249">
        <v>0</v>
      </c>
      <c r="AP721" s="256">
        <f t="shared" si="299"/>
        <v>0</v>
      </c>
      <c r="AQ721" s="257">
        <f t="shared" si="300"/>
        <v>0</v>
      </c>
      <c r="AR721">
        <f t="shared" si="308"/>
        <v>7</v>
      </c>
    </row>
    <row r="722" hidden="1" spans="1:44">
      <c r="A722" s="220">
        <v>2090203</v>
      </c>
      <c r="B722" s="220" t="s">
        <v>1249</v>
      </c>
      <c r="C722" s="216">
        <f t="shared" si="301"/>
        <v>0</v>
      </c>
      <c r="D722" s="221">
        <v>0</v>
      </c>
      <c r="E722" s="222">
        <v>0</v>
      </c>
      <c r="F722" s="223">
        <v>0</v>
      </c>
      <c r="G722" s="219">
        <f t="shared" si="302"/>
        <v>0</v>
      </c>
      <c r="H722" s="219">
        <f t="shared" si="303"/>
        <v>0</v>
      </c>
      <c r="I722" s="219">
        <f t="shared" si="304"/>
        <v>0</v>
      </c>
      <c r="J722" s="231">
        <f t="shared" si="305"/>
        <v>7</v>
      </c>
      <c r="K722" s="43">
        <f t="shared" si="298"/>
        <v>0</v>
      </c>
      <c r="L722" s="43">
        <f t="shared" si="306"/>
        <v>7</v>
      </c>
      <c r="M722" s="228">
        <v>2100204</v>
      </c>
      <c r="N722" s="228" t="s">
        <v>1256</v>
      </c>
      <c r="O722" s="233">
        <v>0</v>
      </c>
      <c r="P722">
        <f t="shared" si="307"/>
        <v>7</v>
      </c>
      <c r="Q722">
        <f t="shared" si="309"/>
        <v>0</v>
      </c>
      <c r="U722">
        <f t="shared" si="293"/>
        <v>0</v>
      </c>
      <c r="V722">
        <f t="shared" si="294"/>
        <v>0</v>
      </c>
      <c r="W722">
        <f t="shared" si="310"/>
        <v>0</v>
      </c>
      <c r="Y722">
        <f t="shared" si="295"/>
        <v>0</v>
      </c>
      <c r="AB722" s="228">
        <v>2111499</v>
      </c>
      <c r="AC722">
        <f t="shared" si="296"/>
        <v>0</v>
      </c>
      <c r="AD722">
        <f t="shared" si="297"/>
        <v>0</v>
      </c>
      <c r="AE722">
        <f t="shared" si="292"/>
        <v>0</v>
      </c>
      <c r="AG722" s="228">
        <v>2100206</v>
      </c>
      <c r="AH722" s="247" t="s">
        <v>1259</v>
      </c>
      <c r="AI722" s="233">
        <v>0</v>
      </c>
      <c r="AJ722" s="248">
        <f t="shared" si="311"/>
        <v>0</v>
      </c>
      <c r="AK722" s="246">
        <f t="shared" si="312"/>
        <v>0</v>
      </c>
      <c r="AL722" s="240">
        <v>2090202</v>
      </c>
      <c r="AM722" s="240" t="s">
        <v>1257</v>
      </c>
      <c r="AN722" s="249">
        <v>0</v>
      </c>
      <c r="AO722" s="249">
        <v>0</v>
      </c>
      <c r="AP722" s="256">
        <f t="shared" si="299"/>
        <v>0</v>
      </c>
      <c r="AQ722" s="257">
        <f t="shared" si="300"/>
        <v>0</v>
      </c>
      <c r="AR722">
        <f t="shared" si="308"/>
        <v>7</v>
      </c>
    </row>
    <row r="723" hidden="1" spans="1:44">
      <c r="A723" s="220">
        <v>2090204</v>
      </c>
      <c r="B723" s="220" t="s">
        <v>1260</v>
      </c>
      <c r="C723" s="216">
        <f t="shared" si="301"/>
        <v>0</v>
      </c>
      <c r="D723" s="221">
        <v>0</v>
      </c>
      <c r="E723" s="222">
        <v>0</v>
      </c>
      <c r="F723" s="223">
        <v>0</v>
      </c>
      <c r="G723" s="219">
        <f t="shared" si="302"/>
        <v>0</v>
      </c>
      <c r="H723" s="219">
        <f t="shared" si="303"/>
        <v>0</v>
      </c>
      <c r="I723" s="219">
        <f t="shared" si="304"/>
        <v>0</v>
      </c>
      <c r="J723" s="231">
        <f t="shared" si="305"/>
        <v>7</v>
      </c>
      <c r="K723" s="43">
        <f t="shared" si="298"/>
        <v>0</v>
      </c>
      <c r="L723" s="43">
        <f t="shared" si="306"/>
        <v>7</v>
      </c>
      <c r="M723" s="228">
        <v>2100205</v>
      </c>
      <c r="N723" s="228" t="s">
        <v>1258</v>
      </c>
      <c r="O723" s="233">
        <v>0</v>
      </c>
      <c r="P723">
        <f t="shared" si="307"/>
        <v>7</v>
      </c>
      <c r="Q723">
        <f t="shared" si="309"/>
        <v>0</v>
      </c>
      <c r="U723">
        <f t="shared" si="293"/>
        <v>0</v>
      </c>
      <c r="V723">
        <f t="shared" si="294"/>
        <v>0</v>
      </c>
      <c r="W723">
        <f t="shared" si="310"/>
        <v>0</v>
      </c>
      <c r="Y723">
        <f t="shared" si="295"/>
        <v>0</v>
      </c>
      <c r="AB723" s="228">
        <v>2119901</v>
      </c>
      <c r="AC723">
        <f t="shared" si="296"/>
        <v>0</v>
      </c>
      <c r="AD723">
        <f t="shared" si="297"/>
        <v>0</v>
      </c>
      <c r="AE723">
        <f t="shared" si="292"/>
        <v>0</v>
      </c>
      <c r="AG723" s="228">
        <v>2100207</v>
      </c>
      <c r="AH723" s="247" t="s">
        <v>1261</v>
      </c>
      <c r="AI723" s="233">
        <v>0</v>
      </c>
      <c r="AJ723" s="248">
        <f t="shared" si="311"/>
        <v>0</v>
      </c>
      <c r="AK723" s="246">
        <f t="shared" si="312"/>
        <v>0</v>
      </c>
      <c r="AL723" s="240">
        <v>2090203</v>
      </c>
      <c r="AM723" s="240" t="s">
        <v>1249</v>
      </c>
      <c r="AN723" s="249">
        <v>0</v>
      </c>
      <c r="AO723" s="249">
        <v>0</v>
      </c>
      <c r="AP723" s="256">
        <f t="shared" si="299"/>
        <v>0</v>
      </c>
      <c r="AQ723" s="257">
        <f t="shared" si="300"/>
        <v>0</v>
      </c>
      <c r="AR723">
        <f t="shared" si="308"/>
        <v>7</v>
      </c>
    </row>
    <row r="724" hidden="1" spans="1:44">
      <c r="A724" s="220">
        <v>2090299</v>
      </c>
      <c r="B724" s="220" t="s">
        <v>1262</v>
      </c>
      <c r="C724" s="216">
        <f t="shared" si="301"/>
        <v>0</v>
      </c>
      <c r="D724" s="221">
        <v>0</v>
      </c>
      <c r="E724" s="222">
        <v>0</v>
      </c>
      <c r="F724" s="223">
        <v>0</v>
      </c>
      <c r="G724" s="219">
        <f t="shared" si="302"/>
        <v>0</v>
      </c>
      <c r="H724" s="219">
        <f t="shared" si="303"/>
        <v>0</v>
      </c>
      <c r="I724" s="219">
        <f t="shared" si="304"/>
        <v>0</v>
      </c>
      <c r="J724" s="231">
        <f t="shared" si="305"/>
        <v>7</v>
      </c>
      <c r="K724" s="43">
        <f t="shared" si="298"/>
        <v>0</v>
      </c>
      <c r="L724" s="43">
        <f t="shared" si="306"/>
        <v>7</v>
      </c>
      <c r="M724" s="228">
        <v>2100206</v>
      </c>
      <c r="N724" s="228" t="s">
        <v>1259</v>
      </c>
      <c r="O724" s="233">
        <v>0</v>
      </c>
      <c r="P724">
        <f t="shared" si="307"/>
        <v>7</v>
      </c>
      <c r="Q724">
        <f t="shared" si="309"/>
        <v>0</v>
      </c>
      <c r="U724">
        <f t="shared" si="293"/>
        <v>0</v>
      </c>
      <c r="V724">
        <f t="shared" si="294"/>
        <v>0</v>
      </c>
      <c r="W724">
        <f t="shared" si="310"/>
        <v>0</v>
      </c>
      <c r="Y724">
        <f t="shared" si="295"/>
        <v>0</v>
      </c>
      <c r="AB724" s="228">
        <v>2120101</v>
      </c>
      <c r="AC724">
        <f t="shared" si="296"/>
        <v>2479</v>
      </c>
      <c r="AD724">
        <f t="shared" si="297"/>
        <v>2479</v>
      </c>
      <c r="AE724">
        <f t="shared" si="292"/>
        <v>0</v>
      </c>
      <c r="AG724" s="228">
        <v>2100208</v>
      </c>
      <c r="AH724" s="247" t="s">
        <v>1263</v>
      </c>
      <c r="AI724" s="233">
        <v>0</v>
      </c>
      <c r="AJ724" s="248">
        <f t="shared" si="311"/>
        <v>0</v>
      </c>
      <c r="AK724" s="246">
        <f t="shared" si="312"/>
        <v>0</v>
      </c>
      <c r="AL724" s="240">
        <v>2090204</v>
      </c>
      <c r="AM724" s="240" t="s">
        <v>1260</v>
      </c>
      <c r="AN724" s="249">
        <v>0</v>
      </c>
      <c r="AO724" s="249">
        <v>0</v>
      </c>
      <c r="AP724" s="256">
        <f t="shared" si="299"/>
        <v>0</v>
      </c>
      <c r="AQ724" s="257">
        <f t="shared" si="300"/>
        <v>0</v>
      </c>
      <c r="AR724">
        <f t="shared" si="308"/>
        <v>7</v>
      </c>
    </row>
    <row r="725" hidden="1" spans="1:44">
      <c r="A725" s="215">
        <v>20903</v>
      </c>
      <c r="B725" s="215" t="s">
        <v>1264</v>
      </c>
      <c r="C725" s="216">
        <f t="shared" si="301"/>
        <v>0</v>
      </c>
      <c r="D725" s="222">
        <v>0</v>
      </c>
      <c r="E725" s="222">
        <v>0</v>
      </c>
      <c r="F725" s="223">
        <v>0</v>
      </c>
      <c r="G725" s="219">
        <f t="shared" si="302"/>
        <v>0</v>
      </c>
      <c r="H725" s="219">
        <f t="shared" si="303"/>
        <v>0</v>
      </c>
      <c r="I725" s="219">
        <f t="shared" si="304"/>
        <v>0</v>
      </c>
      <c r="J725" s="231">
        <f t="shared" si="305"/>
        <v>5</v>
      </c>
      <c r="K725" s="43">
        <f t="shared" si="298"/>
        <v>0</v>
      </c>
      <c r="L725" s="43">
        <f t="shared" si="306"/>
        <v>5</v>
      </c>
      <c r="M725" s="228">
        <v>2100207</v>
      </c>
      <c r="N725" s="228" t="s">
        <v>1261</v>
      </c>
      <c r="O725" s="233">
        <v>0</v>
      </c>
      <c r="P725">
        <f t="shared" si="307"/>
        <v>7</v>
      </c>
      <c r="Q725">
        <f t="shared" si="309"/>
        <v>209</v>
      </c>
      <c r="U725">
        <f t="shared" si="293"/>
        <v>0</v>
      </c>
      <c r="V725">
        <f t="shared" si="294"/>
        <v>0</v>
      </c>
      <c r="W725">
        <f t="shared" si="310"/>
        <v>0</v>
      </c>
      <c r="Y725">
        <f t="shared" si="295"/>
        <v>0</v>
      </c>
      <c r="AB725" s="228">
        <v>2120102</v>
      </c>
      <c r="AC725">
        <f t="shared" si="296"/>
        <v>34</v>
      </c>
      <c r="AD725">
        <f t="shared" si="297"/>
        <v>34</v>
      </c>
      <c r="AE725">
        <f t="shared" si="292"/>
        <v>0</v>
      </c>
      <c r="AG725" s="228">
        <v>2100209</v>
      </c>
      <c r="AH725" s="247" t="s">
        <v>1265</v>
      </c>
      <c r="AI725" s="233">
        <v>0</v>
      </c>
      <c r="AJ725" s="248">
        <f t="shared" si="311"/>
        <v>0</v>
      </c>
      <c r="AK725" s="246">
        <f t="shared" si="312"/>
        <v>0</v>
      </c>
      <c r="AL725" s="240">
        <v>2090299</v>
      </c>
      <c r="AM725" s="240" t="s">
        <v>1262</v>
      </c>
      <c r="AN725" s="249">
        <v>0</v>
      </c>
      <c r="AO725" s="249">
        <v>0</v>
      </c>
      <c r="AP725" s="256">
        <f t="shared" si="299"/>
        <v>0</v>
      </c>
      <c r="AQ725" s="257">
        <f t="shared" si="300"/>
        <v>0</v>
      </c>
      <c r="AR725">
        <f t="shared" si="308"/>
        <v>7</v>
      </c>
    </row>
    <row r="726" hidden="1" spans="1:44">
      <c r="A726" s="215">
        <v>2090301</v>
      </c>
      <c r="B726" s="215" t="s">
        <v>1266</v>
      </c>
      <c r="C726" s="216">
        <f t="shared" si="301"/>
        <v>0</v>
      </c>
      <c r="D726" s="222">
        <v>0</v>
      </c>
      <c r="E726" s="222">
        <v>0</v>
      </c>
      <c r="F726" s="223">
        <v>0</v>
      </c>
      <c r="G726" s="219">
        <f t="shared" si="302"/>
        <v>0</v>
      </c>
      <c r="H726" s="219">
        <f t="shared" si="303"/>
        <v>0</v>
      </c>
      <c r="I726" s="219">
        <f t="shared" si="304"/>
        <v>0</v>
      </c>
      <c r="J726" s="231">
        <f t="shared" si="305"/>
        <v>7</v>
      </c>
      <c r="K726" s="43">
        <f t="shared" si="298"/>
        <v>0</v>
      </c>
      <c r="L726" s="43">
        <f t="shared" si="306"/>
        <v>7</v>
      </c>
      <c r="M726" s="228">
        <v>2100208</v>
      </c>
      <c r="N726" s="228" t="s">
        <v>1263</v>
      </c>
      <c r="O726" s="233">
        <v>0</v>
      </c>
      <c r="P726">
        <f t="shared" si="307"/>
        <v>7</v>
      </c>
      <c r="Q726">
        <f t="shared" si="309"/>
        <v>0</v>
      </c>
      <c r="U726">
        <f t="shared" si="293"/>
        <v>0</v>
      </c>
      <c r="V726">
        <f t="shared" si="294"/>
        <v>0</v>
      </c>
      <c r="W726">
        <f t="shared" si="310"/>
        <v>0</v>
      </c>
      <c r="Y726">
        <f t="shared" si="295"/>
        <v>0</v>
      </c>
      <c r="AB726" s="228">
        <v>2120103</v>
      </c>
      <c r="AC726">
        <f t="shared" si="296"/>
        <v>0</v>
      </c>
      <c r="AD726">
        <f t="shared" si="297"/>
        <v>0</v>
      </c>
      <c r="AE726">
        <f t="shared" si="292"/>
        <v>0</v>
      </c>
      <c r="AG726" s="228">
        <v>2100210</v>
      </c>
      <c r="AH726" s="247" t="s">
        <v>1267</v>
      </c>
      <c r="AI726" s="233">
        <v>0</v>
      </c>
      <c r="AJ726" s="248">
        <f t="shared" si="311"/>
        <v>0</v>
      </c>
      <c r="AK726" s="246">
        <f t="shared" si="312"/>
        <v>0</v>
      </c>
      <c r="AL726" s="240">
        <v>20903</v>
      </c>
      <c r="AM726" s="240" t="s">
        <v>1264</v>
      </c>
      <c r="AN726" s="249">
        <v>0</v>
      </c>
      <c r="AO726" s="249">
        <v>0</v>
      </c>
      <c r="AP726" s="256">
        <f t="shared" si="299"/>
        <v>0</v>
      </c>
      <c r="AQ726" s="257">
        <f t="shared" si="300"/>
        <v>0</v>
      </c>
      <c r="AR726">
        <f t="shared" si="308"/>
        <v>5</v>
      </c>
    </row>
    <row r="727" hidden="1" spans="1:44">
      <c r="A727" s="215">
        <v>2090302</v>
      </c>
      <c r="B727" s="215" t="s">
        <v>1268</v>
      </c>
      <c r="C727" s="216">
        <f t="shared" si="301"/>
        <v>0</v>
      </c>
      <c r="D727" s="222">
        <v>0</v>
      </c>
      <c r="E727" s="222">
        <v>0</v>
      </c>
      <c r="F727" s="223">
        <v>0</v>
      </c>
      <c r="G727" s="219">
        <f t="shared" si="302"/>
        <v>0</v>
      </c>
      <c r="H727" s="219">
        <f t="shared" si="303"/>
        <v>0</v>
      </c>
      <c r="I727" s="219">
        <f t="shared" si="304"/>
        <v>0</v>
      </c>
      <c r="J727" s="231">
        <f t="shared" si="305"/>
        <v>7</v>
      </c>
      <c r="K727" s="43">
        <f t="shared" si="298"/>
        <v>0</v>
      </c>
      <c r="L727" s="43">
        <f t="shared" si="306"/>
        <v>7</v>
      </c>
      <c r="M727" s="228">
        <v>2100209</v>
      </c>
      <c r="N727" s="228" t="s">
        <v>1265</v>
      </c>
      <c r="O727" s="233">
        <v>0</v>
      </c>
      <c r="P727">
        <f t="shared" si="307"/>
        <v>7</v>
      </c>
      <c r="Q727">
        <f t="shared" si="309"/>
        <v>0</v>
      </c>
      <c r="U727">
        <f t="shared" si="293"/>
        <v>0</v>
      </c>
      <c r="V727">
        <f t="shared" si="294"/>
        <v>0</v>
      </c>
      <c r="W727">
        <f t="shared" si="310"/>
        <v>0</v>
      </c>
      <c r="Y727">
        <f t="shared" si="295"/>
        <v>0</v>
      </c>
      <c r="AB727" s="228">
        <v>2120104</v>
      </c>
      <c r="AC727">
        <f t="shared" si="296"/>
        <v>0</v>
      </c>
      <c r="AD727">
        <f t="shared" si="297"/>
        <v>0</v>
      </c>
      <c r="AE727">
        <f t="shared" si="292"/>
        <v>0</v>
      </c>
      <c r="AG727" s="228">
        <v>2100211</v>
      </c>
      <c r="AH727" s="247" t="s">
        <v>1269</v>
      </c>
      <c r="AI727" s="233">
        <v>0</v>
      </c>
      <c r="AJ727" s="248">
        <f t="shared" si="311"/>
        <v>0</v>
      </c>
      <c r="AK727" s="246">
        <f t="shared" si="312"/>
        <v>0</v>
      </c>
      <c r="AL727" s="240">
        <v>2090301</v>
      </c>
      <c r="AM727" s="240" t="s">
        <v>1266</v>
      </c>
      <c r="AN727" s="249">
        <v>0</v>
      </c>
      <c r="AO727" s="249">
        <v>0</v>
      </c>
      <c r="AP727" s="256">
        <f t="shared" si="299"/>
        <v>0</v>
      </c>
      <c r="AQ727" s="257">
        <f t="shared" si="300"/>
        <v>0</v>
      </c>
      <c r="AR727">
        <f t="shared" si="308"/>
        <v>7</v>
      </c>
    </row>
    <row r="728" hidden="1" spans="1:44">
      <c r="A728" s="215">
        <v>2090399</v>
      </c>
      <c r="B728" s="215" t="s">
        <v>1270</v>
      </c>
      <c r="C728" s="216">
        <f t="shared" si="301"/>
        <v>0</v>
      </c>
      <c r="D728" s="222">
        <v>0</v>
      </c>
      <c r="E728" s="222">
        <v>0</v>
      </c>
      <c r="F728" s="223">
        <v>0</v>
      </c>
      <c r="G728" s="219">
        <f t="shared" si="302"/>
        <v>0</v>
      </c>
      <c r="H728" s="219">
        <f t="shared" si="303"/>
        <v>0</v>
      </c>
      <c r="I728" s="219">
        <f t="shared" si="304"/>
        <v>0</v>
      </c>
      <c r="J728" s="231">
        <f t="shared" si="305"/>
        <v>7</v>
      </c>
      <c r="K728" s="43">
        <f t="shared" si="298"/>
        <v>0</v>
      </c>
      <c r="L728" s="43">
        <f t="shared" si="306"/>
        <v>7</v>
      </c>
      <c r="M728" s="228">
        <v>2100210</v>
      </c>
      <c r="N728" s="228" t="s">
        <v>1267</v>
      </c>
      <c r="O728" s="233">
        <v>0</v>
      </c>
      <c r="P728">
        <f t="shared" si="307"/>
        <v>7</v>
      </c>
      <c r="Q728">
        <f t="shared" si="309"/>
        <v>0</v>
      </c>
      <c r="U728">
        <f t="shared" si="293"/>
        <v>0</v>
      </c>
      <c r="V728">
        <f t="shared" si="294"/>
        <v>0</v>
      </c>
      <c r="W728">
        <f t="shared" si="310"/>
        <v>0</v>
      </c>
      <c r="Y728">
        <f t="shared" si="295"/>
        <v>0</v>
      </c>
      <c r="AB728" s="228">
        <v>2120105</v>
      </c>
      <c r="AC728">
        <f t="shared" si="296"/>
        <v>0</v>
      </c>
      <c r="AD728">
        <f t="shared" si="297"/>
        <v>0</v>
      </c>
      <c r="AE728">
        <f t="shared" si="292"/>
        <v>0</v>
      </c>
      <c r="AG728" s="228">
        <v>2100299</v>
      </c>
      <c r="AH728" s="247" t="s">
        <v>1271</v>
      </c>
      <c r="AI728" s="233">
        <v>292</v>
      </c>
      <c r="AJ728" s="248">
        <f t="shared" si="311"/>
        <v>292</v>
      </c>
      <c r="AK728" s="246">
        <f t="shared" si="312"/>
        <v>0</v>
      </c>
      <c r="AL728" s="240">
        <v>2090302</v>
      </c>
      <c r="AM728" s="240" t="s">
        <v>1268</v>
      </c>
      <c r="AN728" s="249">
        <v>0</v>
      </c>
      <c r="AO728" s="249">
        <v>0</v>
      </c>
      <c r="AP728" s="256">
        <f t="shared" si="299"/>
        <v>0</v>
      </c>
      <c r="AQ728" s="257">
        <f t="shared" si="300"/>
        <v>0</v>
      </c>
      <c r="AR728">
        <f t="shared" si="308"/>
        <v>7</v>
      </c>
    </row>
    <row r="729" hidden="1" spans="1:44">
      <c r="A729" s="215">
        <v>20904</v>
      </c>
      <c r="B729" s="215" t="s">
        <v>1272</v>
      </c>
      <c r="C729" s="216">
        <f t="shared" si="301"/>
        <v>0</v>
      </c>
      <c r="D729" s="222">
        <v>0</v>
      </c>
      <c r="E729" s="222">
        <v>0</v>
      </c>
      <c r="F729" s="223">
        <v>0</v>
      </c>
      <c r="G729" s="219">
        <f t="shared" si="302"/>
        <v>0</v>
      </c>
      <c r="H729" s="219">
        <f t="shared" si="303"/>
        <v>0</v>
      </c>
      <c r="I729" s="219">
        <f t="shared" si="304"/>
        <v>0</v>
      </c>
      <c r="J729" s="231">
        <f t="shared" si="305"/>
        <v>5</v>
      </c>
      <c r="K729" s="43">
        <f t="shared" si="298"/>
        <v>0</v>
      </c>
      <c r="L729" s="43">
        <f t="shared" si="306"/>
        <v>5</v>
      </c>
      <c r="M729" s="228">
        <v>2100211</v>
      </c>
      <c r="N729" s="228" t="s">
        <v>1269</v>
      </c>
      <c r="O729" s="233">
        <v>0</v>
      </c>
      <c r="P729">
        <f t="shared" si="307"/>
        <v>7</v>
      </c>
      <c r="Q729">
        <f t="shared" si="309"/>
        <v>209</v>
      </c>
      <c r="U729">
        <f t="shared" si="293"/>
        <v>0</v>
      </c>
      <c r="V729">
        <f t="shared" si="294"/>
        <v>0</v>
      </c>
      <c r="W729">
        <f t="shared" si="310"/>
        <v>0</v>
      </c>
      <c r="Y729">
        <f t="shared" si="295"/>
        <v>0</v>
      </c>
      <c r="AB729" s="228">
        <v>2120106</v>
      </c>
      <c r="AC729">
        <f t="shared" si="296"/>
        <v>0</v>
      </c>
      <c r="AD729">
        <f t="shared" si="297"/>
        <v>0</v>
      </c>
      <c r="AE729">
        <f t="shared" si="292"/>
        <v>0</v>
      </c>
      <c r="AG729" s="228">
        <v>21003</v>
      </c>
      <c r="AH729" s="238" t="s">
        <v>1273</v>
      </c>
      <c r="AI729" s="232">
        <f>SUM(AI730:AI732)</f>
        <v>1898</v>
      </c>
      <c r="AJ729" s="239">
        <f t="shared" si="311"/>
        <v>1898</v>
      </c>
      <c r="AK729" s="246">
        <f t="shared" si="312"/>
        <v>0</v>
      </c>
      <c r="AL729" s="240">
        <v>2090399</v>
      </c>
      <c r="AM729" s="240" t="s">
        <v>1270</v>
      </c>
      <c r="AN729" s="249">
        <v>0</v>
      </c>
      <c r="AO729" s="249">
        <v>0</v>
      </c>
      <c r="AP729" s="256">
        <f t="shared" si="299"/>
        <v>0</v>
      </c>
      <c r="AQ729" s="257">
        <f t="shared" si="300"/>
        <v>0</v>
      </c>
      <c r="AR729">
        <f t="shared" si="308"/>
        <v>7</v>
      </c>
    </row>
    <row r="730" hidden="1" spans="1:44">
      <c r="A730" s="215">
        <v>2090401</v>
      </c>
      <c r="B730" s="215" t="s">
        <v>1274</v>
      </c>
      <c r="C730" s="216">
        <f t="shared" si="301"/>
        <v>0</v>
      </c>
      <c r="D730" s="222">
        <v>0</v>
      </c>
      <c r="E730" s="222">
        <v>0</v>
      </c>
      <c r="F730" s="223">
        <v>0</v>
      </c>
      <c r="G730" s="219">
        <f t="shared" si="302"/>
        <v>0</v>
      </c>
      <c r="H730" s="219">
        <f t="shared" si="303"/>
        <v>0</v>
      </c>
      <c r="I730" s="219">
        <f t="shared" si="304"/>
        <v>0</v>
      </c>
      <c r="J730" s="231">
        <f t="shared" si="305"/>
        <v>7</v>
      </c>
      <c r="K730" s="43">
        <f t="shared" si="298"/>
        <v>0</v>
      </c>
      <c r="L730" s="43">
        <f t="shared" si="306"/>
        <v>7</v>
      </c>
      <c r="M730" s="228">
        <v>2100299</v>
      </c>
      <c r="N730" s="228" t="s">
        <v>1271</v>
      </c>
      <c r="O730" s="233">
        <v>539</v>
      </c>
      <c r="P730">
        <f t="shared" si="307"/>
        <v>7</v>
      </c>
      <c r="Q730">
        <f t="shared" si="309"/>
        <v>0</v>
      </c>
      <c r="U730">
        <f t="shared" si="293"/>
        <v>0</v>
      </c>
      <c r="V730">
        <f t="shared" si="294"/>
        <v>0</v>
      </c>
      <c r="W730">
        <f t="shared" si="310"/>
        <v>0</v>
      </c>
      <c r="Y730">
        <f t="shared" si="295"/>
        <v>0</v>
      </c>
      <c r="AB730" s="228">
        <v>2120107</v>
      </c>
      <c r="AC730">
        <f t="shared" si="296"/>
        <v>0</v>
      </c>
      <c r="AD730">
        <f t="shared" si="297"/>
        <v>0</v>
      </c>
      <c r="AE730">
        <f t="shared" si="292"/>
        <v>0</v>
      </c>
      <c r="AG730" s="228">
        <v>2100301</v>
      </c>
      <c r="AH730" s="247" t="s">
        <v>1275</v>
      </c>
      <c r="AI730" s="233">
        <v>295</v>
      </c>
      <c r="AJ730" s="248">
        <f t="shared" si="311"/>
        <v>295</v>
      </c>
      <c r="AK730" s="246">
        <f t="shared" si="312"/>
        <v>0</v>
      </c>
      <c r="AL730" s="240">
        <v>20904</v>
      </c>
      <c r="AM730" s="240" t="s">
        <v>1272</v>
      </c>
      <c r="AN730" s="249">
        <v>0</v>
      </c>
      <c r="AO730" s="249">
        <v>0</v>
      </c>
      <c r="AP730" s="256">
        <f t="shared" si="299"/>
        <v>0</v>
      </c>
      <c r="AQ730" s="257">
        <f t="shared" si="300"/>
        <v>0</v>
      </c>
      <c r="AR730">
        <f t="shared" si="308"/>
        <v>5</v>
      </c>
    </row>
    <row r="731" hidden="1" spans="1:44">
      <c r="A731" s="215">
        <v>2090402</v>
      </c>
      <c r="B731" s="215" t="s">
        <v>1276</v>
      </c>
      <c r="C731" s="216">
        <f t="shared" si="301"/>
        <v>0</v>
      </c>
      <c r="D731" s="222">
        <v>0</v>
      </c>
      <c r="E731" s="222">
        <v>0</v>
      </c>
      <c r="F731" s="223">
        <v>0</v>
      </c>
      <c r="G731" s="219">
        <f t="shared" si="302"/>
        <v>0</v>
      </c>
      <c r="H731" s="219">
        <f t="shared" si="303"/>
        <v>0</v>
      </c>
      <c r="I731" s="219">
        <f t="shared" si="304"/>
        <v>0</v>
      </c>
      <c r="J731" s="231">
        <f t="shared" si="305"/>
        <v>7</v>
      </c>
      <c r="K731" s="43">
        <f t="shared" si="298"/>
        <v>0</v>
      </c>
      <c r="L731" s="43">
        <f t="shared" si="306"/>
        <v>7</v>
      </c>
      <c r="M731" s="228">
        <v>21003</v>
      </c>
      <c r="N731" s="229" t="s">
        <v>1273</v>
      </c>
      <c r="O731" s="232">
        <f>SUM(O732:O734)</f>
        <v>2060</v>
      </c>
      <c r="P731">
        <f t="shared" si="307"/>
        <v>5</v>
      </c>
      <c r="Q731">
        <f t="shared" si="309"/>
        <v>0</v>
      </c>
      <c r="U731">
        <f t="shared" si="293"/>
        <v>0</v>
      </c>
      <c r="V731">
        <f t="shared" si="294"/>
        <v>0</v>
      </c>
      <c r="W731">
        <f t="shared" si="310"/>
        <v>0</v>
      </c>
      <c r="Y731">
        <f t="shared" si="295"/>
        <v>0</v>
      </c>
      <c r="AB731" s="228">
        <v>2120108</v>
      </c>
      <c r="AC731">
        <f t="shared" si="296"/>
        <v>0</v>
      </c>
      <c r="AD731">
        <f t="shared" si="297"/>
        <v>0</v>
      </c>
      <c r="AE731">
        <f t="shared" si="292"/>
        <v>0</v>
      </c>
      <c r="AG731" s="228">
        <v>2100302</v>
      </c>
      <c r="AH731" s="247" t="s">
        <v>1277</v>
      </c>
      <c r="AI731" s="233">
        <v>1247</v>
      </c>
      <c r="AJ731" s="248">
        <f t="shared" si="311"/>
        <v>1247</v>
      </c>
      <c r="AK731" s="246">
        <f t="shared" si="312"/>
        <v>0</v>
      </c>
      <c r="AL731" s="240">
        <v>2090401</v>
      </c>
      <c r="AM731" s="240" t="s">
        <v>1274</v>
      </c>
      <c r="AN731" s="249">
        <v>0</v>
      </c>
      <c r="AO731" s="249">
        <v>0</v>
      </c>
      <c r="AP731" s="256">
        <f t="shared" si="299"/>
        <v>0</v>
      </c>
      <c r="AQ731" s="257">
        <f t="shared" si="300"/>
        <v>0</v>
      </c>
      <c r="AR731">
        <f t="shared" si="308"/>
        <v>7</v>
      </c>
    </row>
    <row r="732" hidden="1" spans="1:44">
      <c r="A732" s="220">
        <v>2090403</v>
      </c>
      <c r="B732" s="220" t="s">
        <v>1278</v>
      </c>
      <c r="C732" s="216">
        <f t="shared" si="301"/>
        <v>0</v>
      </c>
      <c r="D732" s="221">
        <v>0</v>
      </c>
      <c r="E732" s="222">
        <v>0</v>
      </c>
      <c r="F732" s="223">
        <v>0</v>
      </c>
      <c r="G732" s="219">
        <f t="shared" si="302"/>
        <v>0</v>
      </c>
      <c r="H732" s="219">
        <f t="shared" si="303"/>
        <v>0</v>
      </c>
      <c r="I732" s="219">
        <f t="shared" si="304"/>
        <v>0</v>
      </c>
      <c r="J732" s="231">
        <f t="shared" si="305"/>
        <v>7</v>
      </c>
      <c r="K732" s="43">
        <f t="shared" si="298"/>
        <v>0</v>
      </c>
      <c r="L732" s="43">
        <f t="shared" si="306"/>
        <v>7</v>
      </c>
      <c r="M732" s="228">
        <v>2100301</v>
      </c>
      <c r="N732" s="228" t="s">
        <v>1275</v>
      </c>
      <c r="O732" s="233">
        <v>346</v>
      </c>
      <c r="P732">
        <f t="shared" si="307"/>
        <v>7</v>
      </c>
      <c r="Q732">
        <f t="shared" si="309"/>
        <v>0</v>
      </c>
      <c r="U732">
        <f t="shared" si="293"/>
        <v>0</v>
      </c>
      <c r="V732">
        <f t="shared" si="294"/>
        <v>0</v>
      </c>
      <c r="W732">
        <f t="shared" si="310"/>
        <v>0</v>
      </c>
      <c r="Y732">
        <f t="shared" si="295"/>
        <v>0</v>
      </c>
      <c r="AB732" s="228">
        <v>2120109</v>
      </c>
      <c r="AC732">
        <f t="shared" si="296"/>
        <v>0</v>
      </c>
      <c r="AD732">
        <f t="shared" si="297"/>
        <v>0</v>
      </c>
      <c r="AE732">
        <f t="shared" si="292"/>
        <v>0</v>
      </c>
      <c r="AG732" s="228">
        <v>2100399</v>
      </c>
      <c r="AH732" s="247" t="s">
        <v>1279</v>
      </c>
      <c r="AI732" s="233">
        <v>356</v>
      </c>
      <c r="AJ732" s="248">
        <f t="shared" si="311"/>
        <v>356</v>
      </c>
      <c r="AK732" s="246">
        <f t="shared" si="312"/>
        <v>0</v>
      </c>
      <c r="AL732" s="240">
        <v>2090402</v>
      </c>
      <c r="AM732" s="240" t="s">
        <v>1276</v>
      </c>
      <c r="AN732" s="249">
        <v>0</v>
      </c>
      <c r="AO732" s="249">
        <v>0</v>
      </c>
      <c r="AP732" s="256">
        <f t="shared" si="299"/>
        <v>0</v>
      </c>
      <c r="AQ732" s="257">
        <f t="shared" si="300"/>
        <v>0</v>
      </c>
      <c r="AR732">
        <f t="shared" si="308"/>
        <v>7</v>
      </c>
    </row>
    <row r="733" hidden="1" spans="1:44">
      <c r="A733" s="215">
        <v>2090499</v>
      </c>
      <c r="B733" s="215" t="s">
        <v>1280</v>
      </c>
      <c r="C733" s="216">
        <f t="shared" si="301"/>
        <v>0</v>
      </c>
      <c r="D733" s="222">
        <v>0</v>
      </c>
      <c r="E733" s="222">
        <v>0</v>
      </c>
      <c r="F733" s="223">
        <v>0</v>
      </c>
      <c r="G733" s="219">
        <f t="shared" si="302"/>
        <v>0</v>
      </c>
      <c r="H733" s="219">
        <f t="shared" si="303"/>
        <v>0</v>
      </c>
      <c r="I733" s="219">
        <f t="shared" si="304"/>
        <v>0</v>
      </c>
      <c r="J733" s="231">
        <f t="shared" si="305"/>
        <v>7</v>
      </c>
      <c r="K733" s="43">
        <f t="shared" si="298"/>
        <v>0</v>
      </c>
      <c r="L733" s="43">
        <f t="shared" si="306"/>
        <v>7</v>
      </c>
      <c r="M733" s="228">
        <v>2100302</v>
      </c>
      <c r="N733" s="228" t="s">
        <v>1277</v>
      </c>
      <c r="O733" s="233">
        <v>1344</v>
      </c>
      <c r="P733">
        <f t="shared" si="307"/>
        <v>7</v>
      </c>
      <c r="Q733">
        <f t="shared" si="309"/>
        <v>0</v>
      </c>
      <c r="U733">
        <f t="shared" si="293"/>
        <v>0</v>
      </c>
      <c r="V733">
        <f t="shared" si="294"/>
        <v>0</v>
      </c>
      <c r="W733">
        <f t="shared" si="310"/>
        <v>0</v>
      </c>
      <c r="Y733">
        <f t="shared" si="295"/>
        <v>0</v>
      </c>
      <c r="AB733" s="228">
        <v>2120110</v>
      </c>
      <c r="AC733">
        <f t="shared" si="296"/>
        <v>0</v>
      </c>
      <c r="AD733">
        <f t="shared" si="297"/>
        <v>0</v>
      </c>
      <c r="AE733">
        <f t="shared" si="292"/>
        <v>0</v>
      </c>
      <c r="AG733" s="228">
        <v>21004</v>
      </c>
      <c r="AH733" s="238" t="s">
        <v>1281</v>
      </c>
      <c r="AI733" s="232">
        <f>SUM(AI734:AI744)</f>
        <v>4714</v>
      </c>
      <c r="AJ733" s="239">
        <f t="shared" si="311"/>
        <v>4714</v>
      </c>
      <c r="AK733" s="246">
        <f t="shared" si="312"/>
        <v>0</v>
      </c>
      <c r="AL733" s="240">
        <v>2090403</v>
      </c>
      <c r="AM733" s="240" t="s">
        <v>1278</v>
      </c>
      <c r="AN733" s="249">
        <v>0</v>
      </c>
      <c r="AO733" s="249">
        <v>0</v>
      </c>
      <c r="AP733" s="256">
        <f t="shared" si="299"/>
        <v>0</v>
      </c>
      <c r="AQ733" s="257">
        <f t="shared" si="300"/>
        <v>0</v>
      </c>
      <c r="AR733">
        <f t="shared" si="308"/>
        <v>7</v>
      </c>
    </row>
    <row r="734" hidden="1" spans="1:44">
      <c r="A734" s="220">
        <v>20905</v>
      </c>
      <c r="B734" s="220" t="s">
        <v>1282</v>
      </c>
      <c r="C734" s="216">
        <f t="shared" si="301"/>
        <v>0</v>
      </c>
      <c r="D734" s="221">
        <v>0</v>
      </c>
      <c r="E734" s="222">
        <v>0</v>
      </c>
      <c r="F734" s="223">
        <v>0</v>
      </c>
      <c r="G734" s="219">
        <f t="shared" si="302"/>
        <v>0</v>
      </c>
      <c r="H734" s="219">
        <f t="shared" si="303"/>
        <v>0</v>
      </c>
      <c r="I734" s="219">
        <f t="shared" si="304"/>
        <v>0</v>
      </c>
      <c r="J734" s="231">
        <f t="shared" si="305"/>
        <v>5</v>
      </c>
      <c r="K734" s="43">
        <f t="shared" si="298"/>
        <v>0</v>
      </c>
      <c r="L734" s="43">
        <f t="shared" si="306"/>
        <v>5</v>
      </c>
      <c r="M734" s="228">
        <v>2100399</v>
      </c>
      <c r="N734" s="228" t="s">
        <v>1279</v>
      </c>
      <c r="O734" s="233">
        <v>370</v>
      </c>
      <c r="P734">
        <f t="shared" si="307"/>
        <v>7</v>
      </c>
      <c r="Q734">
        <f t="shared" si="309"/>
        <v>209</v>
      </c>
      <c r="U734">
        <f t="shared" si="293"/>
        <v>0</v>
      </c>
      <c r="V734">
        <f t="shared" si="294"/>
        <v>0</v>
      </c>
      <c r="W734">
        <f t="shared" si="310"/>
        <v>0</v>
      </c>
      <c r="Y734">
        <f t="shared" si="295"/>
        <v>0</v>
      </c>
      <c r="AB734" s="228">
        <v>2120199</v>
      </c>
      <c r="AC734">
        <f t="shared" si="296"/>
        <v>0</v>
      </c>
      <c r="AD734">
        <f t="shared" si="297"/>
        <v>0</v>
      </c>
      <c r="AE734">
        <f t="shared" si="292"/>
        <v>0</v>
      </c>
      <c r="AG734" s="228">
        <v>2100401</v>
      </c>
      <c r="AH734" s="247" t="s">
        <v>1283</v>
      </c>
      <c r="AI734" s="233">
        <v>1602</v>
      </c>
      <c r="AJ734" s="248">
        <f t="shared" si="311"/>
        <v>1602</v>
      </c>
      <c r="AK734" s="246">
        <f t="shared" si="312"/>
        <v>0</v>
      </c>
      <c r="AL734" s="240">
        <v>2090499</v>
      </c>
      <c r="AM734" s="240" t="s">
        <v>1280</v>
      </c>
      <c r="AN734" s="249">
        <v>0</v>
      </c>
      <c r="AO734" s="249">
        <v>0</v>
      </c>
      <c r="AP734" s="256">
        <f t="shared" si="299"/>
        <v>0</v>
      </c>
      <c r="AQ734" s="257">
        <f t="shared" si="300"/>
        <v>0</v>
      </c>
      <c r="AR734">
        <f t="shared" si="308"/>
        <v>7</v>
      </c>
    </row>
    <row r="735" hidden="1" spans="1:44">
      <c r="A735" s="220">
        <v>2090501</v>
      </c>
      <c r="B735" s="220" t="s">
        <v>1284</v>
      </c>
      <c r="C735" s="216">
        <f t="shared" si="301"/>
        <v>0</v>
      </c>
      <c r="D735" s="221">
        <v>0</v>
      </c>
      <c r="E735" s="222">
        <v>0</v>
      </c>
      <c r="F735" s="223">
        <v>0</v>
      </c>
      <c r="G735" s="219">
        <f t="shared" si="302"/>
        <v>0</v>
      </c>
      <c r="H735" s="219">
        <f t="shared" si="303"/>
        <v>0</v>
      </c>
      <c r="I735" s="219">
        <f t="shared" si="304"/>
        <v>0</v>
      </c>
      <c r="J735" s="231">
        <f t="shared" si="305"/>
        <v>7</v>
      </c>
      <c r="K735" s="43">
        <f t="shared" si="298"/>
        <v>0</v>
      </c>
      <c r="L735" s="43">
        <f t="shared" si="306"/>
        <v>7</v>
      </c>
      <c r="M735" s="228">
        <v>21004</v>
      </c>
      <c r="N735" s="229" t="s">
        <v>1281</v>
      </c>
      <c r="O735" s="232">
        <f>SUM(O736:O746)</f>
        <v>4969</v>
      </c>
      <c r="P735">
        <f t="shared" si="307"/>
        <v>5</v>
      </c>
      <c r="Q735">
        <f t="shared" si="309"/>
        <v>0</v>
      </c>
      <c r="U735">
        <f t="shared" si="293"/>
        <v>0</v>
      </c>
      <c r="V735">
        <f t="shared" si="294"/>
        <v>0</v>
      </c>
      <c r="W735">
        <f t="shared" si="310"/>
        <v>0</v>
      </c>
      <c r="Y735">
        <f t="shared" si="295"/>
        <v>0</v>
      </c>
      <c r="AB735" s="228">
        <v>2120201</v>
      </c>
      <c r="AC735">
        <f t="shared" si="296"/>
        <v>30</v>
      </c>
      <c r="AD735">
        <f t="shared" si="297"/>
        <v>30</v>
      </c>
      <c r="AE735">
        <f t="shared" si="292"/>
        <v>0</v>
      </c>
      <c r="AG735" s="228">
        <v>2100402</v>
      </c>
      <c r="AH735" s="247" t="s">
        <v>1285</v>
      </c>
      <c r="AI735" s="233">
        <v>0</v>
      </c>
      <c r="AJ735" s="248">
        <f t="shared" si="311"/>
        <v>0</v>
      </c>
      <c r="AK735" s="246">
        <f t="shared" si="312"/>
        <v>0</v>
      </c>
      <c r="AL735" s="240">
        <v>20905</v>
      </c>
      <c r="AM735" s="240" t="s">
        <v>1282</v>
      </c>
      <c r="AN735" s="249">
        <v>0</v>
      </c>
      <c r="AO735" s="249">
        <v>0</v>
      </c>
      <c r="AP735" s="256">
        <f t="shared" si="299"/>
        <v>0</v>
      </c>
      <c r="AQ735" s="257">
        <f t="shared" si="300"/>
        <v>0</v>
      </c>
      <c r="AR735">
        <f t="shared" si="308"/>
        <v>5</v>
      </c>
    </row>
    <row r="736" hidden="1" spans="1:44">
      <c r="A736" s="220">
        <v>2090502</v>
      </c>
      <c r="B736" s="220" t="s">
        <v>1286</v>
      </c>
      <c r="C736" s="216">
        <f t="shared" si="301"/>
        <v>0</v>
      </c>
      <c r="D736" s="221">
        <v>0</v>
      </c>
      <c r="E736" s="222">
        <v>0</v>
      </c>
      <c r="F736" s="223">
        <v>0</v>
      </c>
      <c r="G736" s="219">
        <f t="shared" si="302"/>
        <v>0</v>
      </c>
      <c r="H736" s="219">
        <f t="shared" si="303"/>
        <v>0</v>
      </c>
      <c r="I736" s="219">
        <f t="shared" si="304"/>
        <v>0</v>
      </c>
      <c r="J736" s="231">
        <f t="shared" si="305"/>
        <v>7</v>
      </c>
      <c r="K736" s="43">
        <f t="shared" si="298"/>
        <v>0</v>
      </c>
      <c r="L736" s="43">
        <f t="shared" si="306"/>
        <v>7</v>
      </c>
      <c r="M736" s="228">
        <v>2100401</v>
      </c>
      <c r="N736" s="228" t="s">
        <v>1283</v>
      </c>
      <c r="O736" s="233">
        <v>1634</v>
      </c>
      <c r="P736">
        <f t="shared" si="307"/>
        <v>7</v>
      </c>
      <c r="Q736">
        <f t="shared" si="309"/>
        <v>0</v>
      </c>
      <c r="U736">
        <f t="shared" si="293"/>
        <v>0</v>
      </c>
      <c r="V736">
        <f t="shared" si="294"/>
        <v>0</v>
      </c>
      <c r="W736">
        <f t="shared" si="310"/>
        <v>0</v>
      </c>
      <c r="Y736">
        <f t="shared" si="295"/>
        <v>0</v>
      </c>
      <c r="AB736" s="228">
        <v>2120303</v>
      </c>
      <c r="AC736">
        <f t="shared" si="296"/>
        <v>400</v>
      </c>
      <c r="AD736">
        <f t="shared" si="297"/>
        <v>400</v>
      </c>
      <c r="AE736">
        <f t="shared" si="292"/>
        <v>0</v>
      </c>
      <c r="AG736" s="228">
        <v>2100403</v>
      </c>
      <c r="AH736" s="247" t="s">
        <v>1287</v>
      </c>
      <c r="AI736" s="233">
        <v>1152</v>
      </c>
      <c r="AJ736" s="248">
        <f t="shared" si="311"/>
        <v>1152</v>
      </c>
      <c r="AK736" s="246">
        <f t="shared" si="312"/>
        <v>0</v>
      </c>
      <c r="AL736" s="240">
        <v>2090501</v>
      </c>
      <c r="AM736" s="240" t="s">
        <v>1284</v>
      </c>
      <c r="AN736" s="249">
        <v>0</v>
      </c>
      <c r="AO736" s="249">
        <v>0</v>
      </c>
      <c r="AP736" s="256">
        <f t="shared" si="299"/>
        <v>0</v>
      </c>
      <c r="AQ736" s="257">
        <f t="shared" si="300"/>
        <v>0</v>
      </c>
      <c r="AR736">
        <f t="shared" si="308"/>
        <v>7</v>
      </c>
    </row>
    <row r="737" hidden="1" spans="1:44">
      <c r="A737" s="220">
        <v>2090599</v>
      </c>
      <c r="B737" s="220" t="s">
        <v>1288</v>
      </c>
      <c r="C737" s="216">
        <f t="shared" si="301"/>
        <v>0</v>
      </c>
      <c r="D737" s="221">
        <v>0</v>
      </c>
      <c r="E737" s="222">
        <v>0</v>
      </c>
      <c r="F737" s="223">
        <v>0</v>
      </c>
      <c r="G737" s="219">
        <f t="shared" si="302"/>
        <v>0</v>
      </c>
      <c r="H737" s="219">
        <f t="shared" si="303"/>
        <v>0</v>
      </c>
      <c r="I737" s="219">
        <f t="shared" si="304"/>
        <v>0</v>
      </c>
      <c r="J737" s="231">
        <f t="shared" si="305"/>
        <v>7</v>
      </c>
      <c r="K737" s="43">
        <f t="shared" si="298"/>
        <v>0</v>
      </c>
      <c r="L737" s="43">
        <f t="shared" si="306"/>
        <v>7</v>
      </c>
      <c r="M737" s="228">
        <v>2100402</v>
      </c>
      <c r="N737" s="228" t="s">
        <v>1285</v>
      </c>
      <c r="O737" s="233">
        <v>1</v>
      </c>
      <c r="P737">
        <f t="shared" si="307"/>
        <v>7</v>
      </c>
      <c r="Q737">
        <f t="shared" si="309"/>
        <v>0</v>
      </c>
      <c r="U737">
        <f t="shared" si="293"/>
        <v>0</v>
      </c>
      <c r="V737">
        <f t="shared" si="294"/>
        <v>0</v>
      </c>
      <c r="W737">
        <f t="shared" si="310"/>
        <v>0</v>
      </c>
      <c r="Y737">
        <f t="shared" si="295"/>
        <v>0</v>
      </c>
      <c r="AB737" s="228">
        <v>2120399</v>
      </c>
      <c r="AC737">
        <f t="shared" si="296"/>
        <v>13856</v>
      </c>
      <c r="AD737">
        <f t="shared" si="297"/>
        <v>13856</v>
      </c>
      <c r="AE737">
        <f t="shared" si="292"/>
        <v>0</v>
      </c>
      <c r="AG737" s="228">
        <v>2100404</v>
      </c>
      <c r="AH737" s="247" t="s">
        <v>1289</v>
      </c>
      <c r="AI737" s="233">
        <v>0</v>
      </c>
      <c r="AJ737" s="248">
        <f t="shared" si="311"/>
        <v>0</v>
      </c>
      <c r="AK737" s="246">
        <f t="shared" si="312"/>
        <v>0</v>
      </c>
      <c r="AL737" s="240">
        <v>2090502</v>
      </c>
      <c r="AM737" s="240" t="s">
        <v>1286</v>
      </c>
      <c r="AN737" s="249">
        <v>0</v>
      </c>
      <c r="AO737" s="249">
        <v>0</v>
      </c>
      <c r="AP737" s="256">
        <f t="shared" si="299"/>
        <v>0</v>
      </c>
      <c r="AQ737" s="257">
        <f t="shared" si="300"/>
        <v>0</v>
      </c>
      <c r="AR737">
        <f t="shared" si="308"/>
        <v>7</v>
      </c>
    </row>
    <row r="738" hidden="1" spans="1:44">
      <c r="A738" s="215">
        <v>20906</v>
      </c>
      <c r="B738" s="215" t="s">
        <v>1290</v>
      </c>
      <c r="C738" s="216">
        <f t="shared" si="301"/>
        <v>0</v>
      </c>
      <c r="D738" s="222">
        <v>0</v>
      </c>
      <c r="E738" s="222">
        <v>0</v>
      </c>
      <c r="F738" s="223">
        <v>0</v>
      </c>
      <c r="G738" s="219">
        <f t="shared" si="302"/>
        <v>0</v>
      </c>
      <c r="H738" s="219">
        <f t="shared" si="303"/>
        <v>0</v>
      </c>
      <c r="I738" s="219">
        <f t="shared" si="304"/>
        <v>0</v>
      </c>
      <c r="J738" s="231">
        <f t="shared" si="305"/>
        <v>5</v>
      </c>
      <c r="K738" s="43">
        <f t="shared" si="298"/>
        <v>0</v>
      </c>
      <c r="L738" s="43">
        <f t="shared" si="306"/>
        <v>5</v>
      </c>
      <c r="M738" s="228">
        <v>2100403</v>
      </c>
      <c r="N738" s="228" t="s">
        <v>1287</v>
      </c>
      <c r="O738" s="233">
        <v>637</v>
      </c>
      <c r="P738">
        <f t="shared" si="307"/>
        <v>7</v>
      </c>
      <c r="Q738">
        <f t="shared" si="309"/>
        <v>209</v>
      </c>
      <c r="U738">
        <f t="shared" si="293"/>
        <v>0</v>
      </c>
      <c r="V738">
        <f t="shared" si="294"/>
        <v>0</v>
      </c>
      <c r="W738">
        <f t="shared" si="310"/>
        <v>0</v>
      </c>
      <c r="Y738">
        <f t="shared" si="295"/>
        <v>0</v>
      </c>
      <c r="AB738" s="228">
        <v>2120501</v>
      </c>
      <c r="AC738">
        <f t="shared" si="296"/>
        <v>2694</v>
      </c>
      <c r="AD738">
        <f t="shared" si="297"/>
        <v>2694</v>
      </c>
      <c r="AE738">
        <f t="shared" si="292"/>
        <v>0</v>
      </c>
      <c r="AG738" s="228">
        <v>2100405</v>
      </c>
      <c r="AH738" s="247" t="s">
        <v>1291</v>
      </c>
      <c r="AI738" s="233">
        <v>0</v>
      </c>
      <c r="AJ738" s="248">
        <f t="shared" si="311"/>
        <v>0</v>
      </c>
      <c r="AK738" s="246">
        <f t="shared" si="312"/>
        <v>0</v>
      </c>
      <c r="AL738" s="240">
        <v>2090599</v>
      </c>
      <c r="AM738" s="240" t="s">
        <v>1288</v>
      </c>
      <c r="AN738" s="249">
        <v>0</v>
      </c>
      <c r="AO738" s="249">
        <v>0</v>
      </c>
      <c r="AP738" s="256">
        <f t="shared" si="299"/>
        <v>0</v>
      </c>
      <c r="AQ738" s="257">
        <f t="shared" si="300"/>
        <v>0</v>
      </c>
      <c r="AR738">
        <f t="shared" si="308"/>
        <v>7</v>
      </c>
    </row>
    <row r="739" hidden="1" spans="1:44">
      <c r="A739" s="215">
        <v>2090601</v>
      </c>
      <c r="B739" s="215" t="s">
        <v>1292</v>
      </c>
      <c r="C739" s="216">
        <f t="shared" si="301"/>
        <v>0</v>
      </c>
      <c r="D739" s="222">
        <v>0</v>
      </c>
      <c r="E739" s="222">
        <v>0</v>
      </c>
      <c r="F739" s="223">
        <v>0</v>
      </c>
      <c r="G739" s="219">
        <f t="shared" si="302"/>
        <v>0</v>
      </c>
      <c r="H739" s="219">
        <f t="shared" si="303"/>
        <v>0</v>
      </c>
      <c r="I739" s="219">
        <f t="shared" si="304"/>
        <v>0</v>
      </c>
      <c r="J739" s="231">
        <f t="shared" si="305"/>
        <v>7</v>
      </c>
      <c r="K739" s="43">
        <f t="shared" si="298"/>
        <v>0</v>
      </c>
      <c r="L739" s="43">
        <f t="shared" si="306"/>
        <v>7</v>
      </c>
      <c r="M739" s="228">
        <v>2100404</v>
      </c>
      <c r="N739" s="228" t="s">
        <v>1289</v>
      </c>
      <c r="O739" s="233">
        <v>0</v>
      </c>
      <c r="P739">
        <f t="shared" si="307"/>
        <v>7</v>
      </c>
      <c r="Q739">
        <f t="shared" si="309"/>
        <v>0</v>
      </c>
      <c r="U739">
        <f t="shared" si="293"/>
        <v>0</v>
      </c>
      <c r="V739">
        <f t="shared" si="294"/>
        <v>0</v>
      </c>
      <c r="W739">
        <f t="shared" si="310"/>
        <v>0</v>
      </c>
      <c r="Y739">
        <f t="shared" si="295"/>
        <v>0</v>
      </c>
      <c r="AB739" s="228">
        <v>2120601</v>
      </c>
      <c r="AC739">
        <f t="shared" si="296"/>
        <v>0</v>
      </c>
      <c r="AD739">
        <f t="shared" si="297"/>
        <v>0</v>
      </c>
      <c r="AE739">
        <f t="shared" si="292"/>
        <v>0</v>
      </c>
      <c r="AG739" s="228">
        <v>2100406</v>
      </c>
      <c r="AH739" s="247" t="s">
        <v>1293</v>
      </c>
      <c r="AI739" s="233">
        <v>0</v>
      </c>
      <c r="AJ739" s="248">
        <f t="shared" si="311"/>
        <v>0</v>
      </c>
      <c r="AK739" s="246">
        <f t="shared" si="312"/>
        <v>0</v>
      </c>
      <c r="AL739" s="240">
        <v>20906</v>
      </c>
      <c r="AM739" s="240" t="s">
        <v>1290</v>
      </c>
      <c r="AN739" s="249">
        <v>0</v>
      </c>
      <c r="AO739" s="249">
        <v>0</v>
      </c>
      <c r="AP739" s="256">
        <f t="shared" si="299"/>
        <v>0</v>
      </c>
      <c r="AQ739" s="257">
        <f t="shared" si="300"/>
        <v>0</v>
      </c>
      <c r="AR739">
        <f t="shared" si="308"/>
        <v>5</v>
      </c>
    </row>
    <row r="740" hidden="1" spans="1:44">
      <c r="A740" s="215">
        <v>2090602</v>
      </c>
      <c r="B740" s="215" t="s">
        <v>1294</v>
      </c>
      <c r="C740" s="216">
        <f t="shared" si="301"/>
        <v>0</v>
      </c>
      <c r="D740" s="222">
        <v>0</v>
      </c>
      <c r="E740" s="222">
        <v>0</v>
      </c>
      <c r="F740" s="223">
        <v>0</v>
      </c>
      <c r="G740" s="219">
        <f t="shared" si="302"/>
        <v>0</v>
      </c>
      <c r="H740" s="219">
        <f t="shared" si="303"/>
        <v>0</v>
      </c>
      <c r="I740" s="219">
        <f t="shared" si="304"/>
        <v>0</v>
      </c>
      <c r="J740" s="231">
        <f t="shared" si="305"/>
        <v>7</v>
      </c>
      <c r="K740" s="43">
        <f t="shared" si="298"/>
        <v>0</v>
      </c>
      <c r="L740" s="43">
        <f t="shared" si="306"/>
        <v>7</v>
      </c>
      <c r="M740" s="228">
        <v>2100405</v>
      </c>
      <c r="N740" s="228" t="s">
        <v>1291</v>
      </c>
      <c r="O740" s="233">
        <v>0</v>
      </c>
      <c r="P740">
        <f t="shared" si="307"/>
        <v>7</v>
      </c>
      <c r="Q740">
        <f t="shared" si="309"/>
        <v>0</v>
      </c>
      <c r="U740">
        <f t="shared" si="293"/>
        <v>0</v>
      </c>
      <c r="V740">
        <f t="shared" si="294"/>
        <v>0</v>
      </c>
      <c r="W740">
        <f t="shared" si="310"/>
        <v>0</v>
      </c>
      <c r="Y740">
        <f t="shared" si="295"/>
        <v>0</v>
      </c>
      <c r="AB740" s="228">
        <v>2129999</v>
      </c>
      <c r="AC740">
        <f t="shared" si="296"/>
        <v>4068</v>
      </c>
      <c r="AD740">
        <f t="shared" si="297"/>
        <v>4068</v>
      </c>
      <c r="AE740">
        <f t="shared" si="292"/>
        <v>0</v>
      </c>
      <c r="AG740" s="228">
        <v>2100407</v>
      </c>
      <c r="AH740" s="247" t="s">
        <v>1295</v>
      </c>
      <c r="AI740" s="233">
        <v>0</v>
      </c>
      <c r="AJ740" s="248">
        <f t="shared" si="311"/>
        <v>0</v>
      </c>
      <c r="AK740" s="246">
        <f t="shared" si="312"/>
        <v>0</v>
      </c>
      <c r="AL740" s="240">
        <v>2090601</v>
      </c>
      <c r="AM740" s="240" t="s">
        <v>1292</v>
      </c>
      <c r="AN740" s="249">
        <v>0</v>
      </c>
      <c r="AO740" s="249">
        <v>0</v>
      </c>
      <c r="AP740" s="256">
        <f t="shared" si="299"/>
        <v>0</v>
      </c>
      <c r="AQ740" s="257">
        <f t="shared" si="300"/>
        <v>0</v>
      </c>
      <c r="AR740">
        <f t="shared" si="308"/>
        <v>7</v>
      </c>
    </row>
    <row r="741" hidden="1" spans="1:44">
      <c r="A741" s="215">
        <v>2090699</v>
      </c>
      <c r="B741" s="215" t="s">
        <v>1296</v>
      </c>
      <c r="C741" s="216">
        <f t="shared" si="301"/>
        <v>0</v>
      </c>
      <c r="D741" s="222">
        <v>0</v>
      </c>
      <c r="E741" s="222">
        <v>0</v>
      </c>
      <c r="F741" s="223">
        <v>0</v>
      </c>
      <c r="G741" s="219">
        <f t="shared" si="302"/>
        <v>0</v>
      </c>
      <c r="H741" s="219">
        <f t="shared" si="303"/>
        <v>0</v>
      </c>
      <c r="I741" s="219">
        <f t="shared" si="304"/>
        <v>0</v>
      </c>
      <c r="J741" s="231">
        <f t="shared" si="305"/>
        <v>7</v>
      </c>
      <c r="K741" s="43">
        <f t="shared" si="298"/>
        <v>0</v>
      </c>
      <c r="L741" s="43">
        <f t="shared" si="306"/>
        <v>7</v>
      </c>
      <c r="M741" s="228">
        <v>2100406</v>
      </c>
      <c r="N741" s="228" t="s">
        <v>1293</v>
      </c>
      <c r="O741" s="233">
        <v>0</v>
      </c>
      <c r="P741">
        <f t="shared" si="307"/>
        <v>7</v>
      </c>
      <c r="Q741">
        <f t="shared" si="309"/>
        <v>0</v>
      </c>
      <c r="U741">
        <f t="shared" si="293"/>
        <v>0</v>
      </c>
      <c r="V741">
        <f t="shared" si="294"/>
        <v>0</v>
      </c>
      <c r="W741">
        <f t="shared" si="310"/>
        <v>0</v>
      </c>
      <c r="Y741">
        <f t="shared" si="295"/>
        <v>0</v>
      </c>
      <c r="AB741" s="228">
        <v>2130101</v>
      </c>
      <c r="AC741">
        <f t="shared" si="296"/>
        <v>464</v>
      </c>
      <c r="AD741">
        <f t="shared" si="297"/>
        <v>464</v>
      </c>
      <c r="AE741">
        <f t="shared" si="292"/>
        <v>0</v>
      </c>
      <c r="AG741" s="228">
        <v>2100408</v>
      </c>
      <c r="AH741" s="247" t="s">
        <v>1297</v>
      </c>
      <c r="AI741" s="233">
        <v>1047</v>
      </c>
      <c r="AJ741" s="248">
        <f t="shared" si="311"/>
        <v>1047</v>
      </c>
      <c r="AK741" s="246">
        <f t="shared" si="312"/>
        <v>0</v>
      </c>
      <c r="AL741" s="240">
        <v>2090602</v>
      </c>
      <c r="AM741" s="240" t="s">
        <v>1294</v>
      </c>
      <c r="AN741" s="249">
        <v>0</v>
      </c>
      <c r="AO741" s="249">
        <v>0</v>
      </c>
      <c r="AP741" s="256">
        <f t="shared" si="299"/>
        <v>0</v>
      </c>
      <c r="AQ741" s="257">
        <f t="shared" si="300"/>
        <v>0</v>
      </c>
      <c r="AR741">
        <f t="shared" si="308"/>
        <v>7</v>
      </c>
    </row>
    <row r="742" hidden="1" spans="1:44">
      <c r="A742" s="215">
        <v>20907</v>
      </c>
      <c r="B742" s="215" t="s">
        <v>1298</v>
      </c>
      <c r="C742" s="216">
        <f t="shared" si="301"/>
        <v>0</v>
      </c>
      <c r="D742" s="222">
        <v>0</v>
      </c>
      <c r="E742" s="222">
        <v>0</v>
      </c>
      <c r="F742" s="223">
        <v>0</v>
      </c>
      <c r="G742" s="219">
        <f t="shared" si="302"/>
        <v>0</v>
      </c>
      <c r="H742" s="219">
        <f t="shared" si="303"/>
        <v>0</v>
      </c>
      <c r="I742" s="219">
        <f t="shared" si="304"/>
        <v>0</v>
      </c>
      <c r="J742" s="231">
        <f t="shared" si="305"/>
        <v>5</v>
      </c>
      <c r="K742" s="43">
        <f t="shared" si="298"/>
        <v>0</v>
      </c>
      <c r="L742" s="43">
        <f t="shared" si="306"/>
        <v>5</v>
      </c>
      <c r="M742" s="228">
        <v>2100407</v>
      </c>
      <c r="N742" s="228" t="s">
        <v>1295</v>
      </c>
      <c r="O742" s="233">
        <v>0</v>
      </c>
      <c r="P742">
        <f t="shared" si="307"/>
        <v>7</v>
      </c>
      <c r="Q742">
        <f t="shared" si="309"/>
        <v>209</v>
      </c>
      <c r="U742">
        <f t="shared" si="293"/>
        <v>0</v>
      </c>
      <c r="V742">
        <f t="shared" si="294"/>
        <v>0</v>
      </c>
      <c r="W742">
        <f t="shared" si="310"/>
        <v>0</v>
      </c>
      <c r="Y742">
        <f t="shared" si="295"/>
        <v>0</v>
      </c>
      <c r="AB742" s="228">
        <v>2130102</v>
      </c>
      <c r="AC742">
        <f t="shared" si="296"/>
        <v>121</v>
      </c>
      <c r="AD742">
        <f t="shared" si="297"/>
        <v>121</v>
      </c>
      <c r="AE742">
        <f t="shared" si="292"/>
        <v>0</v>
      </c>
      <c r="AG742" s="228">
        <v>2100409</v>
      </c>
      <c r="AH742" s="247" t="s">
        <v>1299</v>
      </c>
      <c r="AI742" s="233">
        <v>882</v>
      </c>
      <c r="AJ742" s="248">
        <f t="shared" si="311"/>
        <v>882</v>
      </c>
      <c r="AK742" s="246">
        <f t="shared" si="312"/>
        <v>0</v>
      </c>
      <c r="AL742" s="240">
        <v>2090699</v>
      </c>
      <c r="AM742" s="240" t="s">
        <v>1296</v>
      </c>
      <c r="AN742" s="249">
        <v>0</v>
      </c>
      <c r="AO742" s="249">
        <v>0</v>
      </c>
      <c r="AP742" s="256">
        <f t="shared" si="299"/>
        <v>0</v>
      </c>
      <c r="AQ742" s="257">
        <f t="shared" si="300"/>
        <v>0</v>
      </c>
      <c r="AR742">
        <f t="shared" si="308"/>
        <v>7</v>
      </c>
    </row>
    <row r="743" hidden="1" spans="1:44">
      <c r="A743" s="215">
        <v>2090701</v>
      </c>
      <c r="B743" s="215" t="s">
        <v>1300</v>
      </c>
      <c r="C743" s="216">
        <f t="shared" si="301"/>
        <v>0</v>
      </c>
      <c r="D743" s="222">
        <v>0</v>
      </c>
      <c r="E743" s="222">
        <v>0</v>
      </c>
      <c r="F743" s="223">
        <v>0</v>
      </c>
      <c r="G743" s="219">
        <f t="shared" si="302"/>
        <v>0</v>
      </c>
      <c r="H743" s="219">
        <f t="shared" si="303"/>
        <v>0</v>
      </c>
      <c r="I743" s="219">
        <f t="shared" si="304"/>
        <v>0</v>
      </c>
      <c r="J743" s="231">
        <f t="shared" si="305"/>
        <v>7</v>
      </c>
      <c r="K743" s="43">
        <f t="shared" ref="K743:K749" si="313">SUM(C743:F743)</f>
        <v>0</v>
      </c>
      <c r="L743" s="43">
        <f t="shared" si="306"/>
        <v>7</v>
      </c>
      <c r="M743" s="228">
        <v>2100408</v>
      </c>
      <c r="N743" s="228" t="s">
        <v>1297</v>
      </c>
      <c r="O743" s="233">
        <v>1092</v>
      </c>
      <c r="P743">
        <f t="shared" si="307"/>
        <v>7</v>
      </c>
      <c r="Q743">
        <f t="shared" si="309"/>
        <v>0</v>
      </c>
      <c r="U743">
        <f t="shared" si="293"/>
        <v>0</v>
      </c>
      <c r="V743">
        <f t="shared" si="294"/>
        <v>0</v>
      </c>
      <c r="W743">
        <f t="shared" si="310"/>
        <v>0</v>
      </c>
      <c r="Y743">
        <f t="shared" si="295"/>
        <v>0</v>
      </c>
      <c r="AB743" s="228">
        <v>2130103</v>
      </c>
      <c r="AC743">
        <f t="shared" si="296"/>
        <v>0</v>
      </c>
      <c r="AD743">
        <f t="shared" si="297"/>
        <v>0</v>
      </c>
      <c r="AE743">
        <f t="shared" si="292"/>
        <v>0</v>
      </c>
      <c r="AG743" s="228">
        <v>2100410</v>
      </c>
      <c r="AH743" s="247" t="s">
        <v>1301</v>
      </c>
      <c r="AI743" s="233">
        <v>7</v>
      </c>
      <c r="AJ743" s="248">
        <f t="shared" si="311"/>
        <v>7</v>
      </c>
      <c r="AK743" s="246">
        <f t="shared" si="312"/>
        <v>0</v>
      </c>
      <c r="AL743" s="240">
        <v>20907</v>
      </c>
      <c r="AM743" s="240" t="s">
        <v>1298</v>
      </c>
      <c r="AN743" s="249">
        <v>0</v>
      </c>
      <c r="AO743" s="249">
        <v>0</v>
      </c>
      <c r="AP743" s="256">
        <f t="shared" si="299"/>
        <v>0</v>
      </c>
      <c r="AQ743" s="257">
        <f t="shared" si="300"/>
        <v>0</v>
      </c>
      <c r="AR743">
        <f t="shared" si="308"/>
        <v>5</v>
      </c>
    </row>
    <row r="744" hidden="1" spans="1:44">
      <c r="A744" s="215">
        <v>2090702</v>
      </c>
      <c r="B744" s="215" t="s">
        <v>1294</v>
      </c>
      <c r="C744" s="216">
        <f t="shared" si="301"/>
        <v>0</v>
      </c>
      <c r="D744" s="222">
        <v>0</v>
      </c>
      <c r="E744" s="222">
        <v>0</v>
      </c>
      <c r="F744" s="223">
        <v>0</v>
      </c>
      <c r="G744" s="219">
        <f t="shared" si="302"/>
        <v>0</v>
      </c>
      <c r="H744" s="219">
        <f t="shared" si="303"/>
        <v>0</v>
      </c>
      <c r="I744" s="219">
        <f t="shared" si="304"/>
        <v>0</v>
      </c>
      <c r="J744" s="231">
        <f t="shared" si="305"/>
        <v>7</v>
      </c>
      <c r="K744" s="43">
        <f t="shared" si="313"/>
        <v>0</v>
      </c>
      <c r="L744" s="43">
        <f t="shared" si="306"/>
        <v>7</v>
      </c>
      <c r="M744" s="228">
        <v>2100409</v>
      </c>
      <c r="N744" s="228" t="s">
        <v>1299</v>
      </c>
      <c r="O744" s="233">
        <v>1549</v>
      </c>
      <c r="P744">
        <f t="shared" si="307"/>
        <v>7</v>
      </c>
      <c r="Q744">
        <f t="shared" si="309"/>
        <v>0</v>
      </c>
      <c r="U744">
        <f t="shared" si="293"/>
        <v>0</v>
      </c>
      <c r="V744">
        <f t="shared" si="294"/>
        <v>0</v>
      </c>
      <c r="W744">
        <f t="shared" si="310"/>
        <v>0</v>
      </c>
      <c r="Y744">
        <f t="shared" si="295"/>
        <v>0</v>
      </c>
      <c r="AB744" s="228">
        <v>2130104</v>
      </c>
      <c r="AC744">
        <f t="shared" si="296"/>
        <v>2710</v>
      </c>
      <c r="AD744">
        <f t="shared" si="297"/>
        <v>2710</v>
      </c>
      <c r="AE744">
        <f t="shared" si="292"/>
        <v>0</v>
      </c>
      <c r="AG744" s="228">
        <v>2100499</v>
      </c>
      <c r="AH744" s="247" t="s">
        <v>1302</v>
      </c>
      <c r="AI744" s="233">
        <v>24</v>
      </c>
      <c r="AJ744" s="248">
        <f t="shared" si="311"/>
        <v>24</v>
      </c>
      <c r="AK744" s="246">
        <f t="shared" si="312"/>
        <v>0</v>
      </c>
      <c r="AL744" s="240">
        <v>2090701</v>
      </c>
      <c r="AM744" s="240" t="s">
        <v>1300</v>
      </c>
      <c r="AN744" s="249">
        <v>0</v>
      </c>
      <c r="AO744" s="249">
        <v>0</v>
      </c>
      <c r="AP744" s="256">
        <f t="shared" si="299"/>
        <v>0</v>
      </c>
      <c r="AQ744" s="257">
        <f t="shared" si="300"/>
        <v>0</v>
      </c>
      <c r="AR744">
        <f t="shared" si="308"/>
        <v>7</v>
      </c>
    </row>
    <row r="745" hidden="1" spans="1:44">
      <c r="A745" s="215">
        <v>2090799</v>
      </c>
      <c r="B745" s="215" t="s">
        <v>1303</v>
      </c>
      <c r="C745" s="216">
        <f t="shared" si="301"/>
        <v>0</v>
      </c>
      <c r="D745" s="222">
        <v>0</v>
      </c>
      <c r="E745" s="222">
        <v>0</v>
      </c>
      <c r="F745" s="223">
        <v>0</v>
      </c>
      <c r="G745" s="219">
        <f t="shared" si="302"/>
        <v>0</v>
      </c>
      <c r="H745" s="219">
        <f t="shared" si="303"/>
        <v>0</v>
      </c>
      <c r="I745" s="219">
        <f t="shared" si="304"/>
        <v>0</v>
      </c>
      <c r="J745" s="231">
        <f t="shared" si="305"/>
        <v>7</v>
      </c>
      <c r="K745" s="43">
        <f t="shared" si="313"/>
        <v>0</v>
      </c>
      <c r="L745" s="43">
        <f t="shared" si="306"/>
        <v>7</v>
      </c>
      <c r="M745" s="228">
        <v>2100410</v>
      </c>
      <c r="N745" s="228" t="s">
        <v>1301</v>
      </c>
      <c r="O745" s="233">
        <v>20</v>
      </c>
      <c r="P745">
        <f t="shared" si="307"/>
        <v>7</v>
      </c>
      <c r="Q745">
        <f t="shared" si="309"/>
        <v>0</v>
      </c>
      <c r="U745">
        <f t="shared" si="293"/>
        <v>0</v>
      </c>
      <c r="V745">
        <f t="shared" si="294"/>
        <v>0</v>
      </c>
      <c r="W745">
        <f t="shared" si="310"/>
        <v>0</v>
      </c>
      <c r="Y745">
        <f t="shared" si="295"/>
        <v>0</v>
      </c>
      <c r="AB745" s="228">
        <v>2130105</v>
      </c>
      <c r="AC745">
        <f t="shared" si="296"/>
        <v>2329</v>
      </c>
      <c r="AD745">
        <f t="shared" si="297"/>
        <v>2329</v>
      </c>
      <c r="AE745">
        <f t="shared" si="292"/>
        <v>0</v>
      </c>
      <c r="AG745" s="228">
        <v>21005</v>
      </c>
      <c r="AH745" s="238" t="s">
        <v>1304</v>
      </c>
      <c r="AI745" s="232">
        <f>SUM(AI746:AI754)</f>
        <v>9499</v>
      </c>
      <c r="AJ745" s="239">
        <f t="shared" si="311"/>
        <v>0</v>
      </c>
      <c r="AK745" s="246">
        <f t="shared" si="312"/>
        <v>9499</v>
      </c>
      <c r="AL745" s="240">
        <v>2090702</v>
      </c>
      <c r="AM745" s="240" t="s">
        <v>1294</v>
      </c>
      <c r="AN745" s="249">
        <v>0</v>
      </c>
      <c r="AO745" s="249">
        <v>0</v>
      </c>
      <c r="AP745" s="256">
        <f t="shared" si="299"/>
        <v>0</v>
      </c>
      <c r="AQ745" s="257">
        <f t="shared" si="300"/>
        <v>0</v>
      </c>
      <c r="AR745">
        <f t="shared" si="308"/>
        <v>7</v>
      </c>
    </row>
    <row r="746" hidden="1" spans="1:44">
      <c r="A746" s="215">
        <v>2091001</v>
      </c>
      <c r="B746" s="215" t="s">
        <v>1305</v>
      </c>
      <c r="C746" s="216">
        <f t="shared" si="301"/>
        <v>0</v>
      </c>
      <c r="D746" s="222">
        <v>0</v>
      </c>
      <c r="E746" s="222">
        <v>0</v>
      </c>
      <c r="F746" s="223">
        <v>0</v>
      </c>
      <c r="G746" s="219">
        <f t="shared" si="302"/>
        <v>0</v>
      </c>
      <c r="H746" s="219">
        <f t="shared" si="303"/>
        <v>0</v>
      </c>
      <c r="I746" s="219">
        <f t="shared" si="304"/>
        <v>0</v>
      </c>
      <c r="J746" s="231">
        <f t="shared" si="305"/>
        <v>7</v>
      </c>
      <c r="K746" s="43">
        <f t="shared" si="313"/>
        <v>0</v>
      </c>
      <c r="L746" s="43">
        <f t="shared" si="306"/>
        <v>7</v>
      </c>
      <c r="M746" s="228">
        <v>2100499</v>
      </c>
      <c r="N746" s="228" t="s">
        <v>1302</v>
      </c>
      <c r="O746" s="233">
        <v>36</v>
      </c>
      <c r="P746">
        <f t="shared" si="307"/>
        <v>7</v>
      </c>
      <c r="Q746">
        <f t="shared" si="309"/>
        <v>0</v>
      </c>
      <c r="U746">
        <f t="shared" si="293"/>
        <v>0</v>
      </c>
      <c r="V746">
        <f t="shared" si="294"/>
        <v>0</v>
      </c>
      <c r="W746">
        <f t="shared" si="310"/>
        <v>0</v>
      </c>
      <c r="Y746">
        <f t="shared" si="295"/>
        <v>0</v>
      </c>
      <c r="AB746" s="228">
        <v>2130106</v>
      </c>
      <c r="AC746">
        <f t="shared" si="296"/>
        <v>1297</v>
      </c>
      <c r="AD746">
        <f t="shared" si="297"/>
        <v>1297</v>
      </c>
      <c r="AE746">
        <f t="shared" si="292"/>
        <v>0</v>
      </c>
      <c r="AG746" s="228">
        <v>2100501</v>
      </c>
      <c r="AH746" s="247" t="s">
        <v>1306</v>
      </c>
      <c r="AI746" s="233">
        <v>3624</v>
      </c>
      <c r="AJ746" s="248">
        <f t="shared" si="311"/>
        <v>0</v>
      </c>
      <c r="AK746" s="246">
        <f t="shared" si="312"/>
        <v>3624</v>
      </c>
      <c r="AL746" s="240">
        <v>2090799</v>
      </c>
      <c r="AM746" s="240" t="s">
        <v>1303</v>
      </c>
      <c r="AN746" s="249">
        <v>0</v>
      </c>
      <c r="AO746" s="249">
        <v>0</v>
      </c>
      <c r="AP746" s="256">
        <f t="shared" si="299"/>
        <v>0</v>
      </c>
      <c r="AQ746" s="257">
        <f t="shared" si="300"/>
        <v>0</v>
      </c>
      <c r="AR746">
        <f t="shared" si="308"/>
        <v>7</v>
      </c>
    </row>
    <row r="747" hidden="1" spans="1:44">
      <c r="A747" s="215">
        <v>2091002</v>
      </c>
      <c r="B747" s="215" t="s">
        <v>1307</v>
      </c>
      <c r="C747" s="216">
        <f t="shared" si="301"/>
        <v>0</v>
      </c>
      <c r="D747" s="222">
        <v>0</v>
      </c>
      <c r="E747" s="222">
        <v>0</v>
      </c>
      <c r="F747" s="223">
        <v>0</v>
      </c>
      <c r="G747" s="219">
        <f t="shared" si="302"/>
        <v>0</v>
      </c>
      <c r="H747" s="219">
        <f t="shared" si="303"/>
        <v>0</v>
      </c>
      <c r="I747" s="219">
        <f t="shared" si="304"/>
        <v>0</v>
      </c>
      <c r="J747" s="231">
        <f t="shared" si="305"/>
        <v>7</v>
      </c>
      <c r="K747" s="43">
        <f t="shared" si="313"/>
        <v>0</v>
      </c>
      <c r="L747" s="43">
        <f t="shared" si="306"/>
        <v>7</v>
      </c>
      <c r="M747" s="228">
        <v>21006</v>
      </c>
      <c r="N747" s="229" t="s">
        <v>1308</v>
      </c>
      <c r="O747" s="232">
        <f>SUM(O748:O749)</f>
        <v>32</v>
      </c>
      <c r="P747">
        <f t="shared" si="307"/>
        <v>5</v>
      </c>
      <c r="Q747">
        <f t="shared" si="309"/>
        <v>0</v>
      </c>
      <c r="U747">
        <f t="shared" si="293"/>
        <v>0</v>
      </c>
      <c r="V747">
        <f t="shared" si="294"/>
        <v>0</v>
      </c>
      <c r="W747">
        <f t="shared" si="310"/>
        <v>0</v>
      </c>
      <c r="Y747">
        <f t="shared" si="295"/>
        <v>0</v>
      </c>
      <c r="AB747" s="228">
        <v>2130108</v>
      </c>
      <c r="AC747">
        <f t="shared" si="296"/>
        <v>102</v>
      </c>
      <c r="AD747">
        <f t="shared" si="297"/>
        <v>102</v>
      </c>
      <c r="AE747">
        <f t="shared" si="292"/>
        <v>0</v>
      </c>
      <c r="AG747" s="228">
        <v>2100502</v>
      </c>
      <c r="AH747" s="247" t="s">
        <v>1309</v>
      </c>
      <c r="AI747" s="233">
        <v>0</v>
      </c>
      <c r="AJ747" s="248">
        <f t="shared" si="311"/>
        <v>0</v>
      </c>
      <c r="AK747" s="246">
        <f t="shared" si="312"/>
        <v>0</v>
      </c>
      <c r="AL747" s="240">
        <v>2091001</v>
      </c>
      <c r="AM747" s="240" t="s">
        <v>1305</v>
      </c>
      <c r="AN747" s="249">
        <v>0</v>
      </c>
      <c r="AO747" s="249">
        <v>0</v>
      </c>
      <c r="AP747" s="256">
        <f t="shared" si="299"/>
        <v>0</v>
      </c>
      <c r="AQ747" s="257">
        <f t="shared" si="300"/>
        <v>0</v>
      </c>
      <c r="AR747">
        <f t="shared" si="308"/>
        <v>7</v>
      </c>
    </row>
    <row r="748" hidden="1" spans="1:44">
      <c r="A748" s="215">
        <v>2091003</v>
      </c>
      <c r="B748" s="215" t="s">
        <v>1310</v>
      </c>
      <c r="C748" s="216">
        <f t="shared" si="301"/>
        <v>0</v>
      </c>
      <c r="D748" s="222">
        <v>0</v>
      </c>
      <c r="E748" s="222">
        <v>0</v>
      </c>
      <c r="F748" s="223">
        <v>0</v>
      </c>
      <c r="G748" s="219">
        <f t="shared" si="302"/>
        <v>0</v>
      </c>
      <c r="H748" s="219">
        <f t="shared" si="303"/>
        <v>0</v>
      </c>
      <c r="I748" s="219">
        <f t="shared" si="304"/>
        <v>0</v>
      </c>
      <c r="J748" s="231">
        <f t="shared" si="305"/>
        <v>7</v>
      </c>
      <c r="K748" s="43">
        <f t="shared" si="313"/>
        <v>0</v>
      </c>
      <c r="L748" s="43">
        <f t="shared" si="306"/>
        <v>7</v>
      </c>
      <c r="M748" s="228">
        <v>2100601</v>
      </c>
      <c r="N748" s="228" t="s">
        <v>1311</v>
      </c>
      <c r="O748" s="233">
        <v>25</v>
      </c>
      <c r="P748">
        <f t="shared" si="307"/>
        <v>7</v>
      </c>
      <c r="Q748">
        <f t="shared" si="309"/>
        <v>0</v>
      </c>
      <c r="U748">
        <f t="shared" si="293"/>
        <v>0</v>
      </c>
      <c r="V748">
        <f t="shared" si="294"/>
        <v>0</v>
      </c>
      <c r="W748">
        <f t="shared" si="310"/>
        <v>0</v>
      </c>
      <c r="Y748">
        <f t="shared" si="295"/>
        <v>0</v>
      </c>
      <c r="AB748" s="228">
        <v>2130109</v>
      </c>
      <c r="AC748">
        <f t="shared" si="296"/>
        <v>23</v>
      </c>
      <c r="AD748">
        <f t="shared" si="297"/>
        <v>23</v>
      </c>
      <c r="AE748">
        <f t="shared" si="292"/>
        <v>0</v>
      </c>
      <c r="AG748" s="228">
        <v>2100503</v>
      </c>
      <c r="AH748" s="247" t="s">
        <v>1312</v>
      </c>
      <c r="AI748" s="233">
        <v>1888</v>
      </c>
      <c r="AJ748" s="248">
        <f t="shared" si="311"/>
        <v>0</v>
      </c>
      <c r="AK748" s="246">
        <f t="shared" si="312"/>
        <v>1888</v>
      </c>
      <c r="AL748" s="240">
        <v>2091002</v>
      </c>
      <c r="AM748" s="240" t="s">
        <v>1307</v>
      </c>
      <c r="AN748" s="249">
        <v>0</v>
      </c>
      <c r="AO748" s="249">
        <v>0</v>
      </c>
      <c r="AP748" s="256">
        <f t="shared" si="299"/>
        <v>0</v>
      </c>
      <c r="AQ748" s="257">
        <f t="shared" si="300"/>
        <v>0</v>
      </c>
      <c r="AR748">
        <f t="shared" si="308"/>
        <v>7</v>
      </c>
    </row>
    <row r="749" hidden="1" spans="1:44">
      <c r="A749" s="215">
        <v>2091099</v>
      </c>
      <c r="B749" s="215" t="s">
        <v>1313</v>
      </c>
      <c r="C749" s="216">
        <f t="shared" si="301"/>
        <v>0</v>
      </c>
      <c r="D749" s="222">
        <v>0</v>
      </c>
      <c r="E749" s="222">
        <v>0</v>
      </c>
      <c r="F749" s="223">
        <v>0</v>
      </c>
      <c r="G749" s="219">
        <f t="shared" si="302"/>
        <v>0</v>
      </c>
      <c r="H749" s="219">
        <f t="shared" si="303"/>
        <v>0</v>
      </c>
      <c r="I749" s="219">
        <f t="shared" si="304"/>
        <v>0</v>
      </c>
      <c r="J749" s="231">
        <f t="shared" si="305"/>
        <v>7</v>
      </c>
      <c r="K749" s="43">
        <f t="shared" si="313"/>
        <v>0</v>
      </c>
      <c r="L749" s="43">
        <f t="shared" si="306"/>
        <v>7</v>
      </c>
      <c r="M749" s="228">
        <v>2100699</v>
      </c>
      <c r="N749" s="228" t="s">
        <v>1314</v>
      </c>
      <c r="O749" s="233">
        <v>7</v>
      </c>
      <c r="P749">
        <f t="shared" si="307"/>
        <v>7</v>
      </c>
      <c r="Q749">
        <f t="shared" si="309"/>
        <v>0</v>
      </c>
      <c r="U749">
        <f t="shared" si="293"/>
        <v>0</v>
      </c>
      <c r="V749">
        <f t="shared" si="294"/>
        <v>0</v>
      </c>
      <c r="W749">
        <f t="shared" si="310"/>
        <v>0</v>
      </c>
      <c r="Y749">
        <f t="shared" si="295"/>
        <v>0</v>
      </c>
      <c r="AB749" s="228">
        <v>2130110</v>
      </c>
      <c r="AC749">
        <f t="shared" si="296"/>
        <v>5</v>
      </c>
      <c r="AD749">
        <f t="shared" si="297"/>
        <v>5</v>
      </c>
      <c r="AE749">
        <f t="shared" si="292"/>
        <v>0</v>
      </c>
      <c r="AG749" s="228">
        <v>2100504</v>
      </c>
      <c r="AH749" s="247" t="s">
        <v>1315</v>
      </c>
      <c r="AI749" s="233">
        <v>26</v>
      </c>
      <c r="AJ749" s="248">
        <f t="shared" si="311"/>
        <v>0</v>
      </c>
      <c r="AK749" s="246">
        <f t="shared" si="312"/>
        <v>26</v>
      </c>
      <c r="AL749" s="240">
        <v>2091003</v>
      </c>
      <c r="AM749" s="240" t="s">
        <v>1310</v>
      </c>
      <c r="AN749" s="249">
        <v>0</v>
      </c>
      <c r="AO749" s="249">
        <v>0</v>
      </c>
      <c r="AP749" s="256">
        <f t="shared" si="299"/>
        <v>0</v>
      </c>
      <c r="AQ749" s="257">
        <f t="shared" si="300"/>
        <v>0</v>
      </c>
      <c r="AR749">
        <f t="shared" si="308"/>
        <v>7</v>
      </c>
    </row>
    <row r="750" hidden="1" spans="1:44">
      <c r="A750" s="220">
        <v>20911</v>
      </c>
      <c r="B750" s="220" t="s">
        <v>1316</v>
      </c>
      <c r="C750" s="216">
        <f t="shared" si="301"/>
        <v>0</v>
      </c>
      <c r="D750" s="221">
        <v>0</v>
      </c>
      <c r="E750" s="222">
        <v>0</v>
      </c>
      <c r="F750" s="223">
        <v>0</v>
      </c>
      <c r="G750" s="219">
        <f t="shared" si="302"/>
        <v>0</v>
      </c>
      <c r="H750" s="219">
        <f t="shared" si="303"/>
        <v>0</v>
      </c>
      <c r="I750" s="219">
        <f t="shared" si="304"/>
        <v>0</v>
      </c>
      <c r="J750" s="231">
        <f t="shared" si="305"/>
        <v>5</v>
      </c>
      <c r="K750" s="43">
        <f t="shared" ref="K750:K764" si="314">SUM(C750:F750)</f>
        <v>0</v>
      </c>
      <c r="L750" s="43">
        <f t="shared" si="306"/>
        <v>5</v>
      </c>
      <c r="M750" s="228">
        <v>21007</v>
      </c>
      <c r="N750" s="229" t="s">
        <v>1317</v>
      </c>
      <c r="O750" s="232">
        <f>SUM(O751:O753)</f>
        <v>704</v>
      </c>
      <c r="P750">
        <f t="shared" si="307"/>
        <v>5</v>
      </c>
      <c r="Q750">
        <f t="shared" si="309"/>
        <v>209</v>
      </c>
      <c r="U750">
        <f t="shared" si="293"/>
        <v>0</v>
      </c>
      <c r="V750">
        <f t="shared" si="294"/>
        <v>0</v>
      </c>
      <c r="W750">
        <f t="shared" si="310"/>
        <v>0</v>
      </c>
      <c r="Y750">
        <f t="shared" si="295"/>
        <v>0</v>
      </c>
      <c r="AB750" s="228">
        <v>2130111</v>
      </c>
      <c r="AC750">
        <f t="shared" si="296"/>
        <v>8</v>
      </c>
      <c r="AD750">
        <f t="shared" si="297"/>
        <v>8</v>
      </c>
      <c r="AE750">
        <f t="shared" si="292"/>
        <v>0</v>
      </c>
      <c r="AG750" s="228">
        <v>2100506</v>
      </c>
      <c r="AH750" s="247" t="s">
        <v>1318</v>
      </c>
      <c r="AI750" s="233">
        <v>3864</v>
      </c>
      <c r="AJ750" s="248">
        <f t="shared" si="311"/>
        <v>0</v>
      </c>
      <c r="AK750" s="246">
        <f t="shared" si="312"/>
        <v>3864</v>
      </c>
      <c r="AL750" s="240">
        <v>2091099</v>
      </c>
      <c r="AM750" s="240" t="s">
        <v>1313</v>
      </c>
      <c r="AN750" s="249">
        <v>0</v>
      </c>
      <c r="AO750" s="249">
        <v>0</v>
      </c>
      <c r="AP750" s="256">
        <f t="shared" si="299"/>
        <v>0</v>
      </c>
      <c r="AQ750" s="257">
        <f t="shared" si="300"/>
        <v>0</v>
      </c>
      <c r="AR750">
        <f t="shared" si="308"/>
        <v>7</v>
      </c>
    </row>
    <row r="751" hidden="1" spans="1:44">
      <c r="A751" s="215">
        <v>2091101</v>
      </c>
      <c r="B751" s="215" t="s">
        <v>1319</v>
      </c>
      <c r="C751" s="216">
        <f t="shared" si="301"/>
        <v>0</v>
      </c>
      <c r="D751" s="222">
        <v>0</v>
      </c>
      <c r="E751" s="222">
        <v>0</v>
      </c>
      <c r="F751" s="223">
        <v>0</v>
      </c>
      <c r="G751" s="219">
        <f t="shared" si="302"/>
        <v>0</v>
      </c>
      <c r="H751" s="219">
        <f t="shared" si="303"/>
        <v>0</v>
      </c>
      <c r="I751" s="219">
        <f t="shared" si="304"/>
        <v>0</v>
      </c>
      <c r="J751" s="231">
        <f t="shared" si="305"/>
        <v>7</v>
      </c>
      <c r="K751" s="43">
        <f t="shared" si="314"/>
        <v>0</v>
      </c>
      <c r="L751" s="43">
        <f t="shared" si="306"/>
        <v>7</v>
      </c>
      <c r="M751" s="228">
        <v>2100716</v>
      </c>
      <c r="N751" s="228" t="s">
        <v>1320</v>
      </c>
      <c r="O751" s="233">
        <v>84</v>
      </c>
      <c r="P751">
        <f t="shared" si="307"/>
        <v>7</v>
      </c>
      <c r="Q751">
        <f t="shared" si="309"/>
        <v>0</v>
      </c>
      <c r="U751">
        <f t="shared" si="293"/>
        <v>0</v>
      </c>
      <c r="V751">
        <f t="shared" si="294"/>
        <v>0</v>
      </c>
      <c r="W751">
        <f t="shared" si="310"/>
        <v>0</v>
      </c>
      <c r="Y751">
        <f t="shared" si="295"/>
        <v>0</v>
      </c>
      <c r="AB751" s="228">
        <v>2130112</v>
      </c>
      <c r="AC751">
        <f t="shared" si="296"/>
        <v>83</v>
      </c>
      <c r="AD751">
        <f t="shared" si="297"/>
        <v>83</v>
      </c>
      <c r="AE751">
        <f t="shared" si="292"/>
        <v>0</v>
      </c>
      <c r="AG751" s="228">
        <v>2100508</v>
      </c>
      <c r="AH751" s="247" t="s">
        <v>1321</v>
      </c>
      <c r="AI751" s="233">
        <v>89</v>
      </c>
      <c r="AJ751" s="248">
        <f t="shared" si="311"/>
        <v>0</v>
      </c>
      <c r="AK751" s="246">
        <f t="shared" si="312"/>
        <v>89</v>
      </c>
      <c r="AL751" s="240">
        <v>20911</v>
      </c>
      <c r="AM751" s="240" t="s">
        <v>1316</v>
      </c>
      <c r="AN751" s="249">
        <v>0</v>
      </c>
      <c r="AO751" s="249">
        <v>0</v>
      </c>
      <c r="AP751" s="256">
        <f t="shared" si="299"/>
        <v>0</v>
      </c>
      <c r="AQ751" s="257">
        <f t="shared" si="300"/>
        <v>0</v>
      </c>
      <c r="AR751">
        <f t="shared" si="308"/>
        <v>5</v>
      </c>
    </row>
    <row r="752" hidden="1" spans="1:44">
      <c r="A752" s="215">
        <v>2091199</v>
      </c>
      <c r="B752" s="215" t="s">
        <v>1322</v>
      </c>
      <c r="C752" s="216">
        <f t="shared" si="301"/>
        <v>0</v>
      </c>
      <c r="D752" s="222">
        <v>0</v>
      </c>
      <c r="E752" s="222">
        <v>0</v>
      </c>
      <c r="F752" s="223">
        <v>0</v>
      </c>
      <c r="G752" s="219">
        <f t="shared" si="302"/>
        <v>0</v>
      </c>
      <c r="H752" s="219">
        <f t="shared" si="303"/>
        <v>0</v>
      </c>
      <c r="I752" s="219">
        <f t="shared" si="304"/>
        <v>0</v>
      </c>
      <c r="J752" s="231">
        <f t="shared" si="305"/>
        <v>7</v>
      </c>
      <c r="K752" s="43">
        <f t="shared" si="314"/>
        <v>0</v>
      </c>
      <c r="L752" s="43">
        <f t="shared" si="306"/>
        <v>7</v>
      </c>
      <c r="M752" s="228">
        <v>2100717</v>
      </c>
      <c r="N752" s="228" t="s">
        <v>1323</v>
      </c>
      <c r="O752" s="233">
        <v>257</v>
      </c>
      <c r="P752">
        <f t="shared" si="307"/>
        <v>7</v>
      </c>
      <c r="Q752">
        <f t="shared" si="309"/>
        <v>0</v>
      </c>
      <c r="U752">
        <f t="shared" si="293"/>
        <v>0</v>
      </c>
      <c r="V752">
        <f t="shared" si="294"/>
        <v>0</v>
      </c>
      <c r="W752">
        <f t="shared" si="310"/>
        <v>0</v>
      </c>
      <c r="Y752">
        <f t="shared" si="295"/>
        <v>0</v>
      </c>
      <c r="AB752" s="228">
        <v>2130114</v>
      </c>
      <c r="AC752">
        <f t="shared" si="296"/>
        <v>0</v>
      </c>
      <c r="AD752">
        <f t="shared" si="297"/>
        <v>0</v>
      </c>
      <c r="AE752">
        <f t="shared" si="292"/>
        <v>0</v>
      </c>
      <c r="AG752" s="228">
        <v>2100509</v>
      </c>
      <c r="AH752" s="247" t="s">
        <v>1324</v>
      </c>
      <c r="AI752" s="233">
        <v>8</v>
      </c>
      <c r="AJ752" s="248">
        <f t="shared" si="311"/>
        <v>0</v>
      </c>
      <c r="AK752" s="246">
        <f t="shared" si="312"/>
        <v>8</v>
      </c>
      <c r="AL752" s="240">
        <v>2091101</v>
      </c>
      <c r="AM752" s="240" t="s">
        <v>1319</v>
      </c>
      <c r="AN752" s="249">
        <v>0</v>
      </c>
      <c r="AO752" s="249">
        <v>0</v>
      </c>
      <c r="AP752" s="256">
        <f t="shared" si="299"/>
        <v>0</v>
      </c>
      <c r="AQ752" s="257">
        <f t="shared" si="300"/>
        <v>0</v>
      </c>
      <c r="AR752">
        <f t="shared" si="308"/>
        <v>7</v>
      </c>
    </row>
    <row r="753" hidden="1" spans="1:44">
      <c r="A753" s="215">
        <v>20912</v>
      </c>
      <c r="B753" s="215" t="s">
        <v>1325</v>
      </c>
      <c r="C753" s="216">
        <f t="shared" si="301"/>
        <v>0</v>
      </c>
      <c r="D753" s="222">
        <v>0</v>
      </c>
      <c r="E753" s="222">
        <v>0</v>
      </c>
      <c r="F753" s="223">
        <v>0</v>
      </c>
      <c r="G753" s="219">
        <f t="shared" si="302"/>
        <v>0</v>
      </c>
      <c r="H753" s="219">
        <f t="shared" si="303"/>
        <v>0</v>
      </c>
      <c r="I753" s="219">
        <f t="shared" si="304"/>
        <v>0</v>
      </c>
      <c r="J753" s="231">
        <f t="shared" si="305"/>
        <v>5</v>
      </c>
      <c r="K753" s="43">
        <f t="shared" si="314"/>
        <v>0</v>
      </c>
      <c r="L753" s="43">
        <f t="shared" si="306"/>
        <v>5</v>
      </c>
      <c r="M753" s="228">
        <v>2100799</v>
      </c>
      <c r="N753" s="228" t="s">
        <v>1326</v>
      </c>
      <c r="O753" s="233">
        <v>363</v>
      </c>
      <c r="P753">
        <f t="shared" si="307"/>
        <v>7</v>
      </c>
      <c r="Q753">
        <f t="shared" si="309"/>
        <v>209</v>
      </c>
      <c r="U753">
        <f t="shared" si="293"/>
        <v>0</v>
      </c>
      <c r="V753">
        <f t="shared" si="294"/>
        <v>0</v>
      </c>
      <c r="W753">
        <f t="shared" si="310"/>
        <v>0</v>
      </c>
      <c r="Y753">
        <f t="shared" si="295"/>
        <v>0</v>
      </c>
      <c r="AB753" s="228">
        <v>2130119</v>
      </c>
      <c r="AC753">
        <f t="shared" si="296"/>
        <v>17</v>
      </c>
      <c r="AD753">
        <f t="shared" si="297"/>
        <v>17</v>
      </c>
      <c r="AE753">
        <f t="shared" si="292"/>
        <v>0</v>
      </c>
      <c r="AG753" s="228">
        <v>2100510</v>
      </c>
      <c r="AH753" s="247" t="s">
        <v>1327</v>
      </c>
      <c r="AI753" s="233">
        <v>0</v>
      </c>
      <c r="AJ753" s="248">
        <f t="shared" si="311"/>
        <v>0</v>
      </c>
      <c r="AK753" s="246">
        <f t="shared" si="312"/>
        <v>0</v>
      </c>
      <c r="AL753" s="240">
        <v>2091199</v>
      </c>
      <c r="AM753" s="240" t="s">
        <v>1322</v>
      </c>
      <c r="AN753" s="249">
        <v>0</v>
      </c>
      <c r="AO753" s="249">
        <v>0</v>
      </c>
      <c r="AP753" s="256">
        <f t="shared" si="299"/>
        <v>0</v>
      </c>
      <c r="AQ753" s="257">
        <f t="shared" si="300"/>
        <v>0</v>
      </c>
      <c r="AR753">
        <f t="shared" si="308"/>
        <v>7</v>
      </c>
    </row>
    <row r="754" hidden="1" spans="1:44">
      <c r="A754" s="220">
        <v>2091201</v>
      </c>
      <c r="B754" s="220" t="s">
        <v>1328</v>
      </c>
      <c r="C754" s="216">
        <f t="shared" si="301"/>
        <v>0</v>
      </c>
      <c r="D754" s="221">
        <v>0</v>
      </c>
      <c r="E754" s="222">
        <v>0</v>
      </c>
      <c r="F754" s="223">
        <v>0</v>
      </c>
      <c r="G754" s="219">
        <f t="shared" si="302"/>
        <v>0</v>
      </c>
      <c r="H754" s="219">
        <f t="shared" si="303"/>
        <v>0</v>
      </c>
      <c r="I754" s="219">
        <f t="shared" si="304"/>
        <v>0</v>
      </c>
      <c r="J754" s="231">
        <f t="shared" si="305"/>
        <v>7</v>
      </c>
      <c r="K754" s="43">
        <f t="shared" si="314"/>
        <v>0</v>
      </c>
      <c r="L754" s="43">
        <f t="shared" si="306"/>
        <v>7</v>
      </c>
      <c r="M754" s="228">
        <v>21010</v>
      </c>
      <c r="N754" s="229" t="s">
        <v>1329</v>
      </c>
      <c r="O754" s="232">
        <f>SUM(O755:O763)</f>
        <v>1092</v>
      </c>
      <c r="P754">
        <f t="shared" si="307"/>
        <v>5</v>
      </c>
      <c r="Q754">
        <f t="shared" si="309"/>
        <v>0</v>
      </c>
      <c r="U754">
        <f t="shared" si="293"/>
        <v>0</v>
      </c>
      <c r="V754">
        <f t="shared" si="294"/>
        <v>0</v>
      </c>
      <c r="W754">
        <f t="shared" si="310"/>
        <v>0</v>
      </c>
      <c r="Y754">
        <f t="shared" si="295"/>
        <v>0</v>
      </c>
      <c r="AB754" s="228">
        <v>2130120</v>
      </c>
      <c r="AC754">
        <f t="shared" si="296"/>
        <v>0</v>
      </c>
      <c r="AD754">
        <f t="shared" si="297"/>
        <v>0</v>
      </c>
      <c r="AE754">
        <f t="shared" si="292"/>
        <v>0</v>
      </c>
      <c r="AG754" s="228">
        <v>2100599</v>
      </c>
      <c r="AH754" s="247" t="s">
        <v>1330</v>
      </c>
      <c r="AI754" s="233">
        <v>0</v>
      </c>
      <c r="AJ754" s="248">
        <f t="shared" si="311"/>
        <v>0</v>
      </c>
      <c r="AK754" s="246">
        <f t="shared" si="312"/>
        <v>0</v>
      </c>
      <c r="AL754" s="240">
        <v>20912</v>
      </c>
      <c r="AM754" s="240" t="s">
        <v>1325</v>
      </c>
      <c r="AN754" s="249">
        <v>0</v>
      </c>
      <c r="AO754" s="249">
        <v>0</v>
      </c>
      <c r="AP754" s="256">
        <f t="shared" si="299"/>
        <v>0</v>
      </c>
      <c r="AQ754" s="257">
        <f t="shared" si="300"/>
        <v>0</v>
      </c>
      <c r="AR754">
        <f t="shared" si="308"/>
        <v>5</v>
      </c>
    </row>
    <row r="755" hidden="1" spans="1:44">
      <c r="A755" s="215">
        <v>2091202</v>
      </c>
      <c r="B755" s="215" t="s">
        <v>1294</v>
      </c>
      <c r="C755" s="216">
        <f t="shared" si="301"/>
        <v>0</v>
      </c>
      <c r="D755" s="222">
        <v>0</v>
      </c>
      <c r="E755" s="222">
        <v>0</v>
      </c>
      <c r="F755" s="223">
        <v>0</v>
      </c>
      <c r="G755" s="219">
        <f t="shared" si="302"/>
        <v>0</v>
      </c>
      <c r="H755" s="219">
        <f t="shared" si="303"/>
        <v>0</v>
      </c>
      <c r="I755" s="219">
        <f t="shared" si="304"/>
        <v>0</v>
      </c>
      <c r="J755" s="231">
        <f t="shared" si="305"/>
        <v>7</v>
      </c>
      <c r="K755" s="43">
        <f t="shared" si="314"/>
        <v>0</v>
      </c>
      <c r="L755" s="43">
        <f t="shared" si="306"/>
        <v>7</v>
      </c>
      <c r="M755" s="228">
        <v>2101001</v>
      </c>
      <c r="N755" s="228" t="s">
        <v>195</v>
      </c>
      <c r="O755" s="233">
        <v>495</v>
      </c>
      <c r="P755">
        <f t="shared" si="307"/>
        <v>7</v>
      </c>
      <c r="Q755">
        <f t="shared" si="309"/>
        <v>0</v>
      </c>
      <c r="U755">
        <f t="shared" si="293"/>
        <v>0</v>
      </c>
      <c r="V755">
        <f t="shared" si="294"/>
        <v>0</v>
      </c>
      <c r="W755">
        <f t="shared" si="310"/>
        <v>0</v>
      </c>
      <c r="Y755">
        <f t="shared" si="295"/>
        <v>0</v>
      </c>
      <c r="AB755" s="228">
        <v>2130121</v>
      </c>
      <c r="AC755">
        <f t="shared" si="296"/>
        <v>0</v>
      </c>
      <c r="AD755">
        <f t="shared" si="297"/>
        <v>0</v>
      </c>
      <c r="AE755">
        <f t="shared" si="292"/>
        <v>0</v>
      </c>
      <c r="AG755" s="228">
        <v>21006</v>
      </c>
      <c r="AH755" s="238" t="s">
        <v>1308</v>
      </c>
      <c r="AI755" s="232">
        <f>SUM(AI756:AI757)</f>
        <v>26</v>
      </c>
      <c r="AJ755" s="239">
        <f t="shared" si="311"/>
        <v>26</v>
      </c>
      <c r="AK755" s="246">
        <f t="shared" si="312"/>
        <v>0</v>
      </c>
      <c r="AL755" s="240">
        <v>2091201</v>
      </c>
      <c r="AM755" s="240" t="s">
        <v>1328</v>
      </c>
      <c r="AN755" s="249">
        <v>0</v>
      </c>
      <c r="AO755" s="249">
        <v>0</v>
      </c>
      <c r="AP755" s="256">
        <f t="shared" si="299"/>
        <v>0</v>
      </c>
      <c r="AQ755" s="257">
        <f t="shared" si="300"/>
        <v>0</v>
      </c>
      <c r="AR755">
        <f t="shared" si="308"/>
        <v>7</v>
      </c>
    </row>
    <row r="756" hidden="1" spans="1:44">
      <c r="A756" s="215">
        <v>2091299</v>
      </c>
      <c r="B756" s="215" t="s">
        <v>1331</v>
      </c>
      <c r="C756" s="216">
        <f t="shared" si="301"/>
        <v>0</v>
      </c>
      <c r="D756" s="222">
        <v>0</v>
      </c>
      <c r="E756" s="222">
        <v>0</v>
      </c>
      <c r="F756" s="223">
        <v>0</v>
      </c>
      <c r="G756" s="219">
        <f t="shared" si="302"/>
        <v>0</v>
      </c>
      <c r="H756" s="219">
        <f t="shared" si="303"/>
        <v>0</v>
      </c>
      <c r="I756" s="219">
        <f t="shared" si="304"/>
        <v>0</v>
      </c>
      <c r="J756" s="231">
        <f t="shared" si="305"/>
        <v>7</v>
      </c>
      <c r="K756" s="43">
        <f t="shared" si="314"/>
        <v>0</v>
      </c>
      <c r="L756" s="43">
        <f t="shared" si="306"/>
        <v>7</v>
      </c>
      <c r="M756" s="228">
        <v>2101002</v>
      </c>
      <c r="N756" s="228" t="s">
        <v>197</v>
      </c>
      <c r="O756" s="233">
        <v>0</v>
      </c>
      <c r="P756">
        <f t="shared" si="307"/>
        <v>7</v>
      </c>
      <c r="Q756">
        <f t="shared" si="309"/>
        <v>0</v>
      </c>
      <c r="U756">
        <f t="shared" si="293"/>
        <v>0</v>
      </c>
      <c r="V756">
        <f t="shared" si="294"/>
        <v>0</v>
      </c>
      <c r="W756">
        <f t="shared" si="310"/>
        <v>0</v>
      </c>
      <c r="Y756">
        <f t="shared" si="295"/>
        <v>0</v>
      </c>
      <c r="AB756" s="228">
        <v>2130122</v>
      </c>
      <c r="AC756">
        <f t="shared" si="296"/>
        <v>65</v>
      </c>
      <c r="AD756">
        <f t="shared" si="297"/>
        <v>65</v>
      </c>
      <c r="AE756">
        <f t="shared" si="292"/>
        <v>0</v>
      </c>
      <c r="AG756" s="228">
        <v>2100601</v>
      </c>
      <c r="AH756" s="247" t="s">
        <v>1311</v>
      </c>
      <c r="AI756" s="233">
        <v>26</v>
      </c>
      <c r="AJ756" s="248">
        <f t="shared" si="311"/>
        <v>26</v>
      </c>
      <c r="AK756" s="246">
        <f t="shared" si="312"/>
        <v>0</v>
      </c>
      <c r="AL756" s="240">
        <v>2091202</v>
      </c>
      <c r="AM756" s="240" t="s">
        <v>1294</v>
      </c>
      <c r="AN756" s="249">
        <v>0</v>
      </c>
      <c r="AO756" s="249">
        <v>0</v>
      </c>
      <c r="AP756" s="256">
        <f t="shared" si="299"/>
        <v>0</v>
      </c>
      <c r="AQ756" s="257">
        <f t="shared" si="300"/>
        <v>0</v>
      </c>
      <c r="AR756">
        <f t="shared" si="308"/>
        <v>7</v>
      </c>
    </row>
    <row r="757" hidden="1" spans="1:44">
      <c r="A757" s="215">
        <v>20999</v>
      </c>
      <c r="B757" s="215" t="s">
        <v>1332</v>
      </c>
      <c r="C757" s="216">
        <f t="shared" si="301"/>
        <v>0</v>
      </c>
      <c r="D757" s="222">
        <v>0</v>
      </c>
      <c r="E757" s="222">
        <v>0</v>
      </c>
      <c r="F757" s="223">
        <v>0</v>
      </c>
      <c r="G757" s="219">
        <f t="shared" si="302"/>
        <v>0</v>
      </c>
      <c r="H757" s="219">
        <f t="shared" si="303"/>
        <v>0</v>
      </c>
      <c r="I757" s="219">
        <f t="shared" si="304"/>
        <v>0</v>
      </c>
      <c r="J757" s="231">
        <f t="shared" si="305"/>
        <v>5</v>
      </c>
      <c r="K757" s="43">
        <f t="shared" si="314"/>
        <v>0</v>
      </c>
      <c r="L757" s="43">
        <f t="shared" si="306"/>
        <v>5</v>
      </c>
      <c r="M757" s="228">
        <v>2101003</v>
      </c>
      <c r="N757" s="228" t="s">
        <v>199</v>
      </c>
      <c r="O757" s="233">
        <v>0</v>
      </c>
      <c r="P757">
        <f t="shared" si="307"/>
        <v>7</v>
      </c>
      <c r="Q757">
        <f t="shared" si="309"/>
        <v>209</v>
      </c>
      <c r="U757">
        <f t="shared" si="293"/>
        <v>0</v>
      </c>
      <c r="V757">
        <f t="shared" si="294"/>
        <v>0</v>
      </c>
      <c r="W757">
        <f t="shared" si="310"/>
        <v>0</v>
      </c>
      <c r="Y757">
        <f t="shared" si="295"/>
        <v>0</v>
      </c>
      <c r="AB757" s="228">
        <v>2130124</v>
      </c>
      <c r="AC757">
        <f t="shared" si="296"/>
        <v>738</v>
      </c>
      <c r="AD757">
        <f t="shared" si="297"/>
        <v>738</v>
      </c>
      <c r="AE757">
        <f t="shared" si="292"/>
        <v>0</v>
      </c>
      <c r="AG757" s="228">
        <v>2100699</v>
      </c>
      <c r="AH757" s="247" t="s">
        <v>1314</v>
      </c>
      <c r="AI757" s="233">
        <v>0</v>
      </c>
      <c r="AJ757" s="248">
        <f t="shared" si="311"/>
        <v>0</v>
      </c>
      <c r="AK757" s="246">
        <f t="shared" si="312"/>
        <v>0</v>
      </c>
      <c r="AL757" s="240">
        <v>2091299</v>
      </c>
      <c r="AM757" s="240" t="s">
        <v>1331</v>
      </c>
      <c r="AN757" s="249">
        <v>0</v>
      </c>
      <c r="AO757" s="249">
        <v>0</v>
      </c>
      <c r="AP757" s="256">
        <f t="shared" si="299"/>
        <v>0</v>
      </c>
      <c r="AQ757" s="257">
        <f t="shared" si="300"/>
        <v>0</v>
      </c>
      <c r="AR757">
        <f t="shared" si="308"/>
        <v>7</v>
      </c>
    </row>
    <row r="758" hidden="1" customHeight="1" spans="1:44">
      <c r="A758" s="215">
        <v>210</v>
      </c>
      <c r="B758" s="215" t="s">
        <v>1333</v>
      </c>
      <c r="C758" s="216">
        <f t="shared" si="301"/>
        <v>31373</v>
      </c>
      <c r="D758" s="217">
        <v>31634</v>
      </c>
      <c r="E758" s="217">
        <v>22367</v>
      </c>
      <c r="F758" s="218">
        <v>23227</v>
      </c>
      <c r="G758" s="219">
        <f t="shared" si="302"/>
        <v>-0.259650017530998</v>
      </c>
      <c r="H758" s="219">
        <f t="shared" si="303"/>
        <v>0.734241638743125</v>
      </c>
      <c r="I758" s="219">
        <f t="shared" si="304"/>
        <v>1.03844950149774</v>
      </c>
      <c r="J758" s="231">
        <f t="shared" si="305"/>
        <v>3</v>
      </c>
      <c r="K758" s="43">
        <f t="shared" si="314"/>
        <v>108601</v>
      </c>
      <c r="L758" s="43">
        <f t="shared" si="306"/>
        <v>3</v>
      </c>
      <c r="M758" s="228">
        <v>2101012</v>
      </c>
      <c r="N758" s="228" t="s">
        <v>1334</v>
      </c>
      <c r="O758" s="233">
        <v>3</v>
      </c>
      <c r="P758">
        <f t="shared" si="307"/>
        <v>7</v>
      </c>
      <c r="Q758">
        <f t="shared" si="309"/>
        <v>0</v>
      </c>
      <c r="U758">
        <f t="shared" si="293"/>
        <v>0</v>
      </c>
      <c r="V758">
        <f t="shared" si="294"/>
        <v>0</v>
      </c>
      <c r="W758">
        <f t="shared" si="310"/>
        <v>0</v>
      </c>
      <c r="Y758">
        <f t="shared" si="295"/>
        <v>0</v>
      </c>
      <c r="AB758" s="228">
        <v>2130125</v>
      </c>
      <c r="AC758">
        <f t="shared" si="296"/>
        <v>10</v>
      </c>
      <c r="AD758">
        <f t="shared" si="297"/>
        <v>10</v>
      </c>
      <c r="AE758">
        <f t="shared" si="292"/>
        <v>0</v>
      </c>
      <c r="AG758" s="228">
        <v>21007</v>
      </c>
      <c r="AH758" s="238" t="s">
        <v>1317</v>
      </c>
      <c r="AI758" s="232">
        <f>SUM(AI759:AI761)</f>
        <v>395</v>
      </c>
      <c r="AJ758" s="239">
        <f t="shared" si="311"/>
        <v>395</v>
      </c>
      <c r="AK758" s="246">
        <f t="shared" si="312"/>
        <v>0</v>
      </c>
      <c r="AL758" s="240">
        <v>20999</v>
      </c>
      <c r="AM758" s="240" t="s">
        <v>1332</v>
      </c>
      <c r="AN758" s="249">
        <v>0</v>
      </c>
      <c r="AO758" s="249">
        <v>0</v>
      </c>
      <c r="AP758" s="256">
        <f t="shared" si="299"/>
        <v>0</v>
      </c>
      <c r="AQ758" s="257">
        <f t="shared" si="300"/>
        <v>0</v>
      </c>
      <c r="AR758">
        <f t="shared" si="308"/>
        <v>5</v>
      </c>
    </row>
    <row r="759" hidden="1" customHeight="1" spans="1:44">
      <c r="A759" s="215">
        <v>21001</v>
      </c>
      <c r="B759" s="215" t="s">
        <v>1335</v>
      </c>
      <c r="C759" s="216">
        <f t="shared" si="301"/>
        <v>621</v>
      </c>
      <c r="D759" s="217">
        <v>674</v>
      </c>
      <c r="E759" s="217">
        <v>901</v>
      </c>
      <c r="F759" s="218">
        <v>1106</v>
      </c>
      <c r="G759" s="219">
        <f t="shared" si="302"/>
        <v>0.780998389694042</v>
      </c>
      <c r="H759" s="219">
        <f t="shared" si="303"/>
        <v>1.64094955489614</v>
      </c>
      <c r="I759" s="219">
        <f t="shared" si="304"/>
        <v>1.22752497225305</v>
      </c>
      <c r="J759" s="231">
        <f t="shared" si="305"/>
        <v>5</v>
      </c>
      <c r="K759" s="43">
        <f t="shared" si="314"/>
        <v>3302</v>
      </c>
      <c r="L759" s="43">
        <f t="shared" si="306"/>
        <v>5</v>
      </c>
      <c r="M759" s="228">
        <v>2101014</v>
      </c>
      <c r="N759" s="228" t="s">
        <v>1336</v>
      </c>
      <c r="O759" s="233">
        <v>2</v>
      </c>
      <c r="P759">
        <f t="shared" si="307"/>
        <v>7</v>
      </c>
      <c r="Q759">
        <f t="shared" si="309"/>
        <v>210</v>
      </c>
      <c r="U759">
        <f t="shared" si="293"/>
        <v>0</v>
      </c>
      <c r="V759">
        <f t="shared" si="294"/>
        <v>0</v>
      </c>
      <c r="W759">
        <f t="shared" si="310"/>
        <v>0</v>
      </c>
      <c r="Y759">
        <f t="shared" si="295"/>
        <v>0</v>
      </c>
      <c r="AB759" s="228">
        <v>2130126</v>
      </c>
      <c r="AC759">
        <f t="shared" si="296"/>
        <v>-2</v>
      </c>
      <c r="AD759">
        <f t="shared" si="297"/>
        <v>-2</v>
      </c>
      <c r="AE759">
        <f t="shared" si="292"/>
        <v>0</v>
      </c>
      <c r="AG759" s="228">
        <v>2100716</v>
      </c>
      <c r="AH759" s="247" t="s">
        <v>1320</v>
      </c>
      <c r="AI759" s="233">
        <v>81</v>
      </c>
      <c r="AJ759" s="248">
        <f t="shared" si="311"/>
        <v>81</v>
      </c>
      <c r="AK759" s="246">
        <f t="shared" si="312"/>
        <v>0</v>
      </c>
      <c r="AL759" s="240">
        <v>210</v>
      </c>
      <c r="AM759" s="241" t="s">
        <v>1333</v>
      </c>
      <c r="AN759" s="242">
        <v>31634</v>
      </c>
      <c r="AO759" s="242">
        <v>22367</v>
      </c>
      <c r="AP759" s="256">
        <f t="shared" si="299"/>
        <v>-9267</v>
      </c>
      <c r="AQ759" s="257">
        <f t="shared" si="300"/>
        <v>-0.292944300436239</v>
      </c>
      <c r="AR759">
        <f t="shared" si="308"/>
        <v>3</v>
      </c>
    </row>
    <row r="760" customHeight="1" spans="1:44">
      <c r="A760" s="215">
        <v>2100101</v>
      </c>
      <c r="B760" s="215" t="s">
        <v>194</v>
      </c>
      <c r="C760" s="216">
        <f t="shared" si="301"/>
        <v>592</v>
      </c>
      <c r="D760" s="217">
        <v>569</v>
      </c>
      <c r="E760" s="217">
        <v>575</v>
      </c>
      <c r="F760" s="218">
        <v>635</v>
      </c>
      <c r="G760" s="219">
        <f t="shared" si="302"/>
        <v>0.0726351351351351</v>
      </c>
      <c r="H760" s="219">
        <f t="shared" si="303"/>
        <v>1.11599297012302</v>
      </c>
      <c r="I760" s="219">
        <f t="shared" si="304"/>
        <v>1.10434782608696</v>
      </c>
      <c r="J760" s="231">
        <f t="shared" si="305"/>
        <v>7</v>
      </c>
      <c r="K760" s="43">
        <f t="shared" si="314"/>
        <v>2371</v>
      </c>
      <c r="L760" s="43">
        <f t="shared" si="306"/>
        <v>7</v>
      </c>
      <c r="M760" s="228">
        <v>2101015</v>
      </c>
      <c r="N760" s="228" t="s">
        <v>1337</v>
      </c>
      <c r="O760" s="233">
        <v>2</v>
      </c>
      <c r="P760">
        <f t="shared" si="307"/>
        <v>7</v>
      </c>
      <c r="Q760">
        <f t="shared" si="309"/>
        <v>0</v>
      </c>
      <c r="U760">
        <f t="shared" si="293"/>
        <v>0</v>
      </c>
      <c r="V760">
        <f t="shared" si="294"/>
        <v>0</v>
      </c>
      <c r="W760">
        <f t="shared" si="310"/>
        <v>0</v>
      </c>
      <c r="Y760">
        <f t="shared" si="295"/>
        <v>0</v>
      </c>
      <c r="AB760" s="228">
        <v>2130129</v>
      </c>
      <c r="AC760">
        <f t="shared" si="296"/>
        <v>0</v>
      </c>
      <c r="AD760">
        <f t="shared" si="297"/>
        <v>0</v>
      </c>
      <c r="AE760">
        <f t="shared" si="292"/>
        <v>0</v>
      </c>
      <c r="AG760" s="228">
        <v>2100717</v>
      </c>
      <c r="AH760" s="247" t="s">
        <v>1323</v>
      </c>
      <c r="AI760" s="233">
        <v>197</v>
      </c>
      <c r="AJ760" s="248">
        <f t="shared" si="311"/>
        <v>197</v>
      </c>
      <c r="AK760" s="246">
        <f t="shared" si="312"/>
        <v>0</v>
      </c>
      <c r="AL760" s="240">
        <v>21001</v>
      </c>
      <c r="AM760" s="241" t="s">
        <v>1335</v>
      </c>
      <c r="AN760" s="242">
        <v>674</v>
      </c>
      <c r="AO760" s="242">
        <v>901</v>
      </c>
      <c r="AP760" s="256">
        <f t="shared" si="299"/>
        <v>227</v>
      </c>
      <c r="AQ760" s="257">
        <f t="shared" si="300"/>
        <v>0.336795252225519</v>
      </c>
      <c r="AR760">
        <f t="shared" si="308"/>
        <v>5</v>
      </c>
    </row>
    <row r="761" customHeight="1" spans="1:44">
      <c r="A761" s="220">
        <v>2100102</v>
      </c>
      <c r="B761" s="220" t="s">
        <v>196</v>
      </c>
      <c r="C761" s="216">
        <f t="shared" si="301"/>
        <v>0</v>
      </c>
      <c r="D761" s="224">
        <v>0</v>
      </c>
      <c r="E761" s="217">
        <v>300</v>
      </c>
      <c r="F761" s="218">
        <v>394</v>
      </c>
      <c r="G761" s="219"/>
      <c r="H761" s="219"/>
      <c r="I761" s="219">
        <f t="shared" si="304"/>
        <v>1.31333333333333</v>
      </c>
      <c r="J761" s="231">
        <f t="shared" si="305"/>
        <v>7</v>
      </c>
      <c r="K761" s="43">
        <f t="shared" si="314"/>
        <v>694</v>
      </c>
      <c r="L761" s="43">
        <f t="shared" si="306"/>
        <v>7</v>
      </c>
      <c r="M761" s="228">
        <v>2101016</v>
      </c>
      <c r="N761" s="228" t="s">
        <v>1338</v>
      </c>
      <c r="O761" s="233">
        <v>590</v>
      </c>
      <c r="P761">
        <f t="shared" si="307"/>
        <v>7</v>
      </c>
      <c r="Q761">
        <f t="shared" si="309"/>
        <v>0</v>
      </c>
      <c r="U761">
        <f t="shared" si="293"/>
        <v>0</v>
      </c>
      <c r="V761">
        <f t="shared" si="294"/>
        <v>0</v>
      </c>
      <c r="W761">
        <f t="shared" si="310"/>
        <v>0</v>
      </c>
      <c r="Y761">
        <f t="shared" si="295"/>
        <v>0</v>
      </c>
      <c r="AB761" s="228">
        <v>2130135</v>
      </c>
      <c r="AC761">
        <f t="shared" si="296"/>
        <v>126</v>
      </c>
      <c r="AD761">
        <f t="shared" si="297"/>
        <v>126</v>
      </c>
      <c r="AE761">
        <f t="shared" si="292"/>
        <v>0</v>
      </c>
      <c r="AG761" s="228">
        <v>2100799</v>
      </c>
      <c r="AH761" s="247" t="s">
        <v>1326</v>
      </c>
      <c r="AI761" s="233">
        <v>117</v>
      </c>
      <c r="AJ761" s="248">
        <f t="shared" si="311"/>
        <v>117</v>
      </c>
      <c r="AK761" s="246">
        <f t="shared" si="312"/>
        <v>0</v>
      </c>
      <c r="AL761" s="240">
        <v>2100101</v>
      </c>
      <c r="AM761" s="241" t="s">
        <v>194</v>
      </c>
      <c r="AN761" s="242">
        <v>569</v>
      </c>
      <c r="AO761" s="242">
        <v>575</v>
      </c>
      <c r="AP761" s="256">
        <f t="shared" si="299"/>
        <v>6</v>
      </c>
      <c r="AQ761" s="257">
        <f t="shared" si="300"/>
        <v>0.0105448154657293</v>
      </c>
      <c r="AR761">
        <f t="shared" si="308"/>
        <v>7</v>
      </c>
    </row>
    <row r="762" hidden="1" spans="1:44">
      <c r="A762" s="220">
        <v>2100103</v>
      </c>
      <c r="B762" s="220" t="s">
        <v>198</v>
      </c>
      <c r="C762" s="216">
        <f t="shared" si="301"/>
        <v>0</v>
      </c>
      <c r="D762" s="221">
        <v>0</v>
      </c>
      <c r="E762" s="222">
        <v>0</v>
      </c>
      <c r="F762" s="223">
        <v>0</v>
      </c>
      <c r="G762" s="219">
        <f t="shared" si="302"/>
        <v>0</v>
      </c>
      <c r="H762" s="219">
        <f t="shared" si="303"/>
        <v>0</v>
      </c>
      <c r="I762" s="219">
        <f t="shared" si="304"/>
        <v>0</v>
      </c>
      <c r="J762" s="231">
        <f t="shared" si="305"/>
        <v>7</v>
      </c>
      <c r="K762" s="43">
        <f t="shared" si="314"/>
        <v>0</v>
      </c>
      <c r="L762" s="43">
        <f t="shared" si="306"/>
        <v>7</v>
      </c>
      <c r="M762" s="228">
        <v>2101050</v>
      </c>
      <c r="N762" s="228" t="s">
        <v>213</v>
      </c>
      <c r="O762" s="233">
        <v>0</v>
      </c>
      <c r="P762">
        <f t="shared" si="307"/>
        <v>7</v>
      </c>
      <c r="Q762">
        <f t="shared" si="309"/>
        <v>0</v>
      </c>
      <c r="U762">
        <f t="shared" si="293"/>
        <v>0</v>
      </c>
      <c r="V762">
        <f t="shared" si="294"/>
        <v>0</v>
      </c>
      <c r="W762">
        <f t="shared" si="310"/>
        <v>0</v>
      </c>
      <c r="Y762">
        <f t="shared" si="295"/>
        <v>0</v>
      </c>
      <c r="AB762" s="228">
        <v>2130142</v>
      </c>
      <c r="AC762">
        <f t="shared" si="296"/>
        <v>152</v>
      </c>
      <c r="AD762">
        <f t="shared" si="297"/>
        <v>152</v>
      </c>
      <c r="AE762">
        <f t="shared" si="292"/>
        <v>0</v>
      </c>
      <c r="AG762" s="228">
        <v>21010</v>
      </c>
      <c r="AH762" s="238" t="s">
        <v>1329</v>
      </c>
      <c r="AI762" s="232">
        <f>SUM(AI763:AI771)</f>
        <v>815</v>
      </c>
      <c r="AJ762" s="239">
        <f t="shared" si="311"/>
        <v>815</v>
      </c>
      <c r="AK762" s="246">
        <f t="shared" si="312"/>
        <v>0</v>
      </c>
      <c r="AL762" s="240">
        <v>2100102</v>
      </c>
      <c r="AM762" s="241" t="s">
        <v>196</v>
      </c>
      <c r="AN762" s="242">
        <v>0</v>
      </c>
      <c r="AO762" s="242">
        <v>300</v>
      </c>
      <c r="AP762" s="256">
        <f t="shared" si="299"/>
        <v>300</v>
      </c>
      <c r="AQ762" s="257">
        <f t="shared" si="300"/>
        <v>0</v>
      </c>
      <c r="AR762">
        <f t="shared" si="308"/>
        <v>7</v>
      </c>
    </row>
    <row r="763" customHeight="1" spans="1:44">
      <c r="A763" s="215">
        <v>2100199</v>
      </c>
      <c r="B763" s="215" t="s">
        <v>1339</v>
      </c>
      <c r="C763" s="216">
        <f t="shared" si="301"/>
        <v>29</v>
      </c>
      <c r="D763" s="217">
        <v>105</v>
      </c>
      <c r="E763" s="217">
        <v>26</v>
      </c>
      <c r="F763" s="218">
        <v>77</v>
      </c>
      <c r="G763" s="219">
        <f t="shared" si="302"/>
        <v>1.6551724137931</v>
      </c>
      <c r="H763" s="219">
        <f t="shared" si="303"/>
        <v>0.733333333333333</v>
      </c>
      <c r="I763" s="219">
        <f t="shared" si="304"/>
        <v>2.96153846153846</v>
      </c>
      <c r="J763" s="231">
        <f t="shared" si="305"/>
        <v>7</v>
      </c>
      <c r="K763" s="43">
        <f t="shared" si="314"/>
        <v>237</v>
      </c>
      <c r="L763" s="43">
        <f t="shared" si="306"/>
        <v>7</v>
      </c>
      <c r="M763" s="228">
        <v>2101099</v>
      </c>
      <c r="N763" s="228" t="s">
        <v>1340</v>
      </c>
      <c r="O763" s="233">
        <v>0</v>
      </c>
      <c r="P763">
        <f t="shared" si="307"/>
        <v>7</v>
      </c>
      <c r="Q763">
        <f t="shared" si="309"/>
        <v>0</v>
      </c>
      <c r="U763">
        <f t="shared" si="293"/>
        <v>0</v>
      </c>
      <c r="V763">
        <f t="shared" si="294"/>
        <v>0</v>
      </c>
      <c r="W763">
        <f t="shared" si="310"/>
        <v>0</v>
      </c>
      <c r="Y763">
        <f t="shared" si="295"/>
        <v>0</v>
      </c>
      <c r="AB763" s="228">
        <v>2130148</v>
      </c>
      <c r="AC763">
        <f t="shared" si="296"/>
        <v>0</v>
      </c>
      <c r="AD763">
        <f t="shared" si="297"/>
        <v>0</v>
      </c>
      <c r="AE763">
        <f t="shared" si="292"/>
        <v>0</v>
      </c>
      <c r="AG763" s="228">
        <v>2101001</v>
      </c>
      <c r="AH763" s="247" t="s">
        <v>195</v>
      </c>
      <c r="AI763" s="233">
        <v>475</v>
      </c>
      <c r="AJ763" s="248">
        <f t="shared" si="311"/>
        <v>475</v>
      </c>
      <c r="AK763" s="246">
        <f t="shared" si="312"/>
        <v>0</v>
      </c>
      <c r="AL763" s="240">
        <v>2100103</v>
      </c>
      <c r="AM763" s="240" t="s">
        <v>198</v>
      </c>
      <c r="AN763" s="249">
        <v>0</v>
      </c>
      <c r="AO763" s="249">
        <v>0</v>
      </c>
      <c r="AP763" s="256">
        <f t="shared" si="299"/>
        <v>0</v>
      </c>
      <c r="AQ763" s="257">
        <f t="shared" si="300"/>
        <v>0</v>
      </c>
      <c r="AR763">
        <f t="shared" si="308"/>
        <v>7</v>
      </c>
    </row>
    <row r="764" hidden="1" customHeight="1" spans="1:44">
      <c r="A764" s="215">
        <v>21002</v>
      </c>
      <c r="B764" s="215" t="s">
        <v>1341</v>
      </c>
      <c r="C764" s="216">
        <f t="shared" si="301"/>
        <v>13202</v>
      </c>
      <c r="D764" s="217">
        <v>16646</v>
      </c>
      <c r="E764" s="217">
        <v>4836</v>
      </c>
      <c r="F764" s="218">
        <v>5066</v>
      </c>
      <c r="G764" s="219">
        <f t="shared" si="302"/>
        <v>-0.616270262081503</v>
      </c>
      <c r="H764" s="219">
        <f t="shared" si="303"/>
        <v>0.304337378349153</v>
      </c>
      <c r="I764" s="219">
        <f t="shared" si="304"/>
        <v>1.04755996691481</v>
      </c>
      <c r="J764" s="231">
        <f t="shared" si="305"/>
        <v>5</v>
      </c>
      <c r="K764" s="43">
        <f t="shared" si="314"/>
        <v>39750</v>
      </c>
      <c r="L764" s="43">
        <f t="shared" si="306"/>
        <v>5</v>
      </c>
      <c r="M764" s="228">
        <v>21011</v>
      </c>
      <c r="N764" s="229" t="s">
        <v>1342</v>
      </c>
      <c r="O764" s="232">
        <f>SUM(O765:O768)</f>
        <v>6907</v>
      </c>
      <c r="P764">
        <f t="shared" si="307"/>
        <v>5</v>
      </c>
      <c r="Q764">
        <f t="shared" si="309"/>
        <v>210</v>
      </c>
      <c r="U764">
        <f t="shared" si="293"/>
        <v>0</v>
      </c>
      <c r="V764">
        <f t="shared" si="294"/>
        <v>0</v>
      </c>
      <c r="W764">
        <f t="shared" si="310"/>
        <v>0</v>
      </c>
      <c r="Y764">
        <f t="shared" si="295"/>
        <v>0</v>
      </c>
      <c r="AB764" s="228">
        <v>2130152</v>
      </c>
      <c r="AC764">
        <f t="shared" si="296"/>
        <v>145</v>
      </c>
      <c r="AD764">
        <f t="shared" si="297"/>
        <v>145</v>
      </c>
      <c r="AE764">
        <f t="shared" si="292"/>
        <v>0</v>
      </c>
      <c r="AG764" s="228">
        <v>2101002</v>
      </c>
      <c r="AH764" s="247" t="s">
        <v>197</v>
      </c>
      <c r="AI764" s="233">
        <v>0</v>
      </c>
      <c r="AJ764" s="248">
        <f t="shared" si="311"/>
        <v>0</v>
      </c>
      <c r="AK764" s="246">
        <f t="shared" si="312"/>
        <v>0</v>
      </c>
      <c r="AL764" s="240">
        <v>2100199</v>
      </c>
      <c r="AM764" s="241" t="s">
        <v>1339</v>
      </c>
      <c r="AN764" s="242">
        <v>105</v>
      </c>
      <c r="AO764" s="242">
        <v>26</v>
      </c>
      <c r="AP764" s="256">
        <f t="shared" si="299"/>
        <v>-79</v>
      </c>
      <c r="AQ764" s="257">
        <f t="shared" si="300"/>
        <v>-0.752380952380952</v>
      </c>
      <c r="AR764">
        <f t="shared" si="308"/>
        <v>7</v>
      </c>
    </row>
    <row r="765" customHeight="1" spans="1:44">
      <c r="A765" s="215">
        <v>2100201</v>
      </c>
      <c r="B765" s="215" t="s">
        <v>1343</v>
      </c>
      <c r="C765" s="216">
        <f t="shared" si="301"/>
        <v>12910</v>
      </c>
      <c r="D765" s="217">
        <v>15492</v>
      </c>
      <c r="E765" s="217">
        <v>2641</v>
      </c>
      <c r="F765" s="218">
        <v>2703</v>
      </c>
      <c r="G765" s="219">
        <f t="shared" si="302"/>
        <v>-0.790627420604183</v>
      </c>
      <c r="H765" s="219">
        <f t="shared" si="303"/>
        <v>0.174477149496514</v>
      </c>
      <c r="I765" s="219">
        <f t="shared" si="304"/>
        <v>1.02347595607724</v>
      </c>
      <c r="J765" s="231">
        <f t="shared" si="305"/>
        <v>7</v>
      </c>
      <c r="K765" s="43">
        <f t="shared" ref="K765:K781" si="315">SUM(C765:F765)</f>
        <v>33746</v>
      </c>
      <c r="L765" s="43">
        <f t="shared" si="306"/>
        <v>7</v>
      </c>
      <c r="M765" s="228">
        <v>2101101</v>
      </c>
      <c r="N765" s="228" t="s">
        <v>1306</v>
      </c>
      <c r="O765" s="233">
        <v>4511</v>
      </c>
      <c r="P765">
        <f t="shared" si="307"/>
        <v>7</v>
      </c>
      <c r="Q765">
        <f t="shared" si="309"/>
        <v>0</v>
      </c>
      <c r="U765">
        <f t="shared" si="293"/>
        <v>0</v>
      </c>
      <c r="V765">
        <f t="shared" si="294"/>
        <v>0</v>
      </c>
      <c r="W765">
        <f t="shared" si="310"/>
        <v>0</v>
      </c>
      <c r="Y765">
        <f t="shared" si="295"/>
        <v>0</v>
      </c>
      <c r="AB765" s="228">
        <v>2130199</v>
      </c>
      <c r="AC765">
        <f t="shared" si="296"/>
        <v>537</v>
      </c>
      <c r="AD765">
        <f t="shared" si="297"/>
        <v>537</v>
      </c>
      <c r="AE765">
        <f t="shared" si="292"/>
        <v>0</v>
      </c>
      <c r="AG765" s="228">
        <v>2101003</v>
      </c>
      <c r="AH765" s="247" t="s">
        <v>199</v>
      </c>
      <c r="AI765" s="233">
        <v>0</v>
      </c>
      <c r="AJ765" s="248">
        <f t="shared" si="311"/>
        <v>0</v>
      </c>
      <c r="AK765" s="246">
        <f t="shared" si="312"/>
        <v>0</v>
      </c>
      <c r="AL765" s="240">
        <v>21002</v>
      </c>
      <c r="AM765" s="241" t="s">
        <v>1341</v>
      </c>
      <c r="AN765" s="242">
        <v>16646</v>
      </c>
      <c r="AO765" s="242">
        <v>4836</v>
      </c>
      <c r="AP765" s="256">
        <f t="shared" si="299"/>
        <v>-11810</v>
      </c>
      <c r="AQ765" s="257">
        <f t="shared" si="300"/>
        <v>-0.709479754896071</v>
      </c>
      <c r="AR765">
        <f t="shared" si="308"/>
        <v>5</v>
      </c>
    </row>
    <row r="766" customHeight="1" spans="1:44">
      <c r="A766" s="215">
        <v>2100202</v>
      </c>
      <c r="B766" s="215" t="s">
        <v>1344</v>
      </c>
      <c r="C766" s="216">
        <f t="shared" si="301"/>
        <v>0</v>
      </c>
      <c r="D766" s="217">
        <v>1038</v>
      </c>
      <c r="E766" s="217">
        <v>1865</v>
      </c>
      <c r="F766" s="218">
        <v>1824</v>
      </c>
      <c r="G766" s="219"/>
      <c r="H766" s="219">
        <f t="shared" si="303"/>
        <v>1.75722543352601</v>
      </c>
      <c r="I766" s="219">
        <f t="shared" si="304"/>
        <v>0.978016085790885</v>
      </c>
      <c r="J766" s="231">
        <f t="shared" si="305"/>
        <v>7</v>
      </c>
      <c r="K766" s="43">
        <f t="shared" si="315"/>
        <v>4727</v>
      </c>
      <c r="L766" s="43">
        <f t="shared" si="306"/>
        <v>7</v>
      </c>
      <c r="M766" s="228">
        <v>2101102</v>
      </c>
      <c r="N766" s="228" t="s">
        <v>1309</v>
      </c>
      <c r="O766" s="233">
        <v>0</v>
      </c>
      <c r="P766">
        <f t="shared" si="307"/>
        <v>7</v>
      </c>
      <c r="Q766">
        <f t="shared" si="309"/>
        <v>0</v>
      </c>
      <c r="U766">
        <f t="shared" si="293"/>
        <v>0</v>
      </c>
      <c r="V766">
        <f t="shared" si="294"/>
        <v>0</v>
      </c>
      <c r="W766">
        <f t="shared" si="310"/>
        <v>0</v>
      </c>
      <c r="Y766">
        <f t="shared" si="295"/>
        <v>0</v>
      </c>
      <c r="AB766" s="228">
        <v>2130201</v>
      </c>
      <c r="AC766">
        <f t="shared" si="296"/>
        <v>1086</v>
      </c>
      <c r="AD766">
        <f t="shared" si="297"/>
        <v>1086</v>
      </c>
      <c r="AE766">
        <f t="shared" si="292"/>
        <v>0</v>
      </c>
      <c r="AG766" s="228">
        <v>2101012</v>
      </c>
      <c r="AH766" s="247" t="s">
        <v>1334</v>
      </c>
      <c r="AI766" s="233">
        <v>1</v>
      </c>
      <c r="AJ766" s="248">
        <f t="shared" si="311"/>
        <v>1</v>
      </c>
      <c r="AK766" s="246">
        <f t="shared" si="312"/>
        <v>0</v>
      </c>
      <c r="AL766" s="240">
        <v>2100201</v>
      </c>
      <c r="AM766" s="241" t="s">
        <v>1343</v>
      </c>
      <c r="AN766" s="242">
        <v>15492</v>
      </c>
      <c r="AO766" s="242">
        <v>2641</v>
      </c>
      <c r="AP766" s="256">
        <f t="shared" si="299"/>
        <v>-12851</v>
      </c>
      <c r="AQ766" s="257">
        <f t="shared" si="300"/>
        <v>-0.829524916085722</v>
      </c>
      <c r="AR766">
        <f t="shared" si="308"/>
        <v>7</v>
      </c>
    </row>
    <row r="767" hidden="1" spans="1:44">
      <c r="A767" s="220">
        <v>2100203</v>
      </c>
      <c r="B767" s="220" t="s">
        <v>1345</v>
      </c>
      <c r="C767" s="216">
        <f t="shared" si="301"/>
        <v>0</v>
      </c>
      <c r="D767" s="221">
        <v>0</v>
      </c>
      <c r="E767" s="222">
        <v>0</v>
      </c>
      <c r="F767" s="223">
        <v>0</v>
      </c>
      <c r="G767" s="219">
        <f t="shared" si="302"/>
        <v>0</v>
      </c>
      <c r="H767" s="219">
        <f t="shared" si="303"/>
        <v>0</v>
      </c>
      <c r="I767" s="219">
        <f t="shared" si="304"/>
        <v>0</v>
      </c>
      <c r="J767" s="231">
        <f t="shared" si="305"/>
        <v>7</v>
      </c>
      <c r="K767" s="43">
        <f t="shared" si="315"/>
        <v>0</v>
      </c>
      <c r="L767" s="43">
        <f t="shared" si="306"/>
        <v>7</v>
      </c>
      <c r="M767" s="228">
        <v>2101103</v>
      </c>
      <c r="N767" s="228" t="s">
        <v>1312</v>
      </c>
      <c r="O767" s="233">
        <v>2392</v>
      </c>
      <c r="P767">
        <f t="shared" si="307"/>
        <v>7</v>
      </c>
      <c r="Q767">
        <f t="shared" si="309"/>
        <v>0</v>
      </c>
      <c r="U767">
        <f t="shared" si="293"/>
        <v>0</v>
      </c>
      <c r="V767">
        <f t="shared" si="294"/>
        <v>0</v>
      </c>
      <c r="W767">
        <f t="shared" si="310"/>
        <v>0</v>
      </c>
      <c r="Y767">
        <f t="shared" si="295"/>
        <v>0</v>
      </c>
      <c r="AB767" s="228">
        <v>2130202</v>
      </c>
      <c r="AC767">
        <f t="shared" si="296"/>
        <v>0</v>
      </c>
      <c r="AD767">
        <f t="shared" si="297"/>
        <v>0</v>
      </c>
      <c r="AE767">
        <f t="shared" si="292"/>
        <v>0</v>
      </c>
      <c r="AG767" s="228">
        <v>2101014</v>
      </c>
      <c r="AH767" s="247" t="s">
        <v>1336</v>
      </c>
      <c r="AI767" s="233">
        <v>1</v>
      </c>
      <c r="AJ767" s="248">
        <f t="shared" si="311"/>
        <v>1</v>
      </c>
      <c r="AK767" s="246">
        <f t="shared" si="312"/>
        <v>0</v>
      </c>
      <c r="AL767" s="240">
        <v>2100202</v>
      </c>
      <c r="AM767" s="241" t="s">
        <v>1344</v>
      </c>
      <c r="AN767" s="242">
        <v>1038</v>
      </c>
      <c r="AO767" s="242">
        <v>1865</v>
      </c>
      <c r="AP767" s="256">
        <f t="shared" si="299"/>
        <v>827</v>
      </c>
      <c r="AQ767" s="257">
        <f t="shared" si="300"/>
        <v>0.796724470134875</v>
      </c>
      <c r="AR767">
        <f t="shared" si="308"/>
        <v>7</v>
      </c>
    </row>
    <row r="768" hidden="1" spans="1:44">
      <c r="A768" s="215">
        <v>2100204</v>
      </c>
      <c r="B768" s="215" t="s">
        <v>1346</v>
      </c>
      <c r="C768" s="216">
        <f t="shared" si="301"/>
        <v>0</v>
      </c>
      <c r="D768" s="222">
        <v>0</v>
      </c>
      <c r="E768" s="222">
        <v>0</v>
      </c>
      <c r="F768" s="223">
        <v>0</v>
      </c>
      <c r="G768" s="219">
        <f t="shared" si="302"/>
        <v>0</v>
      </c>
      <c r="H768" s="219">
        <f t="shared" si="303"/>
        <v>0</v>
      </c>
      <c r="I768" s="219">
        <f t="shared" si="304"/>
        <v>0</v>
      </c>
      <c r="J768" s="231">
        <f t="shared" si="305"/>
        <v>7</v>
      </c>
      <c r="K768" s="43">
        <f t="shared" si="315"/>
        <v>0</v>
      </c>
      <c r="L768" s="43">
        <f t="shared" si="306"/>
        <v>7</v>
      </c>
      <c r="M768" s="228">
        <v>2101199</v>
      </c>
      <c r="N768" s="228" t="s">
        <v>1347</v>
      </c>
      <c r="O768" s="233">
        <v>4</v>
      </c>
      <c r="P768">
        <f t="shared" si="307"/>
        <v>7</v>
      </c>
      <c r="Q768">
        <f t="shared" si="309"/>
        <v>0</v>
      </c>
      <c r="U768">
        <f t="shared" si="293"/>
        <v>0</v>
      </c>
      <c r="V768">
        <f t="shared" si="294"/>
        <v>0</v>
      </c>
      <c r="W768">
        <f t="shared" si="310"/>
        <v>0</v>
      </c>
      <c r="Y768">
        <f t="shared" si="295"/>
        <v>0</v>
      </c>
      <c r="AB768" s="228">
        <v>2130203</v>
      </c>
      <c r="AC768">
        <f t="shared" si="296"/>
        <v>0</v>
      </c>
      <c r="AD768">
        <f t="shared" si="297"/>
        <v>0</v>
      </c>
      <c r="AE768">
        <f t="shared" ref="AE768:AE831" si="316">AC768-AD768</f>
        <v>0</v>
      </c>
      <c r="AG768" s="228">
        <v>2101015</v>
      </c>
      <c r="AH768" s="247" t="s">
        <v>1337</v>
      </c>
      <c r="AI768" s="233">
        <v>5</v>
      </c>
      <c r="AJ768" s="248">
        <f t="shared" si="311"/>
        <v>5</v>
      </c>
      <c r="AK768" s="246">
        <f t="shared" si="312"/>
        <v>0</v>
      </c>
      <c r="AL768" s="240">
        <v>2100203</v>
      </c>
      <c r="AM768" s="240" t="s">
        <v>1345</v>
      </c>
      <c r="AN768" s="249">
        <v>0</v>
      </c>
      <c r="AO768" s="249">
        <v>0</v>
      </c>
      <c r="AP768" s="256">
        <f t="shared" si="299"/>
        <v>0</v>
      </c>
      <c r="AQ768" s="257">
        <f t="shared" si="300"/>
        <v>0</v>
      </c>
      <c r="AR768">
        <f t="shared" si="308"/>
        <v>7</v>
      </c>
    </row>
    <row r="769" hidden="1" spans="1:44">
      <c r="A769" s="215">
        <v>2100205</v>
      </c>
      <c r="B769" s="215" t="s">
        <v>1348</v>
      </c>
      <c r="C769" s="216">
        <f t="shared" si="301"/>
        <v>0</v>
      </c>
      <c r="D769" s="222">
        <v>0</v>
      </c>
      <c r="E769" s="222">
        <v>0</v>
      </c>
      <c r="F769" s="223">
        <v>0</v>
      </c>
      <c r="G769" s="219">
        <f t="shared" si="302"/>
        <v>0</v>
      </c>
      <c r="H769" s="219">
        <f t="shared" si="303"/>
        <v>0</v>
      </c>
      <c r="I769" s="219">
        <f t="shared" si="304"/>
        <v>0</v>
      </c>
      <c r="J769" s="231">
        <f t="shared" si="305"/>
        <v>7</v>
      </c>
      <c r="K769" s="43">
        <f t="shared" si="315"/>
        <v>0</v>
      </c>
      <c r="L769" s="43">
        <f t="shared" si="306"/>
        <v>7</v>
      </c>
      <c r="M769" s="228">
        <v>21012</v>
      </c>
      <c r="N769" s="229" t="s">
        <v>1349</v>
      </c>
      <c r="O769" s="232">
        <f>SUM(O770:O774)</f>
        <v>143</v>
      </c>
      <c r="P769">
        <f t="shared" si="307"/>
        <v>5</v>
      </c>
      <c r="Q769">
        <f t="shared" si="309"/>
        <v>0</v>
      </c>
      <c r="U769">
        <f t="shared" ref="U769:U832" si="317">SUMIF(A:A,T769,F:F)</f>
        <v>0</v>
      </c>
      <c r="V769">
        <f t="shared" ref="V769:V832" si="318">SUMIF(M:M,T769,O:O)</f>
        <v>0</v>
      </c>
      <c r="W769">
        <f t="shared" si="310"/>
        <v>0</v>
      </c>
      <c r="Y769">
        <f t="shared" ref="Y769:Y832" si="319">SUMIF(A:A,X769,F:F)</f>
        <v>0</v>
      </c>
      <c r="AB769" s="228">
        <v>2130204</v>
      </c>
      <c r="AC769">
        <f t="shared" ref="AC769:AC832" si="320">SUMIF(A:A,AB769,F:F)</f>
        <v>773</v>
      </c>
      <c r="AD769">
        <f t="shared" ref="AD769:AD832" si="321">SUMIF(M:M,AB769,O:O)</f>
        <v>773</v>
      </c>
      <c r="AE769">
        <f t="shared" si="316"/>
        <v>0</v>
      </c>
      <c r="AG769" s="228">
        <v>2101016</v>
      </c>
      <c r="AH769" s="247" t="s">
        <v>1338</v>
      </c>
      <c r="AI769" s="233">
        <v>332</v>
      </c>
      <c r="AJ769" s="248">
        <f t="shared" si="311"/>
        <v>332</v>
      </c>
      <c r="AK769" s="246">
        <f t="shared" si="312"/>
        <v>0</v>
      </c>
      <c r="AL769" s="240">
        <v>2100204</v>
      </c>
      <c r="AM769" s="240" t="s">
        <v>1346</v>
      </c>
      <c r="AN769" s="249">
        <v>0</v>
      </c>
      <c r="AO769" s="249">
        <v>0</v>
      </c>
      <c r="AP769" s="256">
        <f t="shared" si="299"/>
        <v>0</v>
      </c>
      <c r="AQ769" s="257">
        <f t="shared" si="300"/>
        <v>0</v>
      </c>
      <c r="AR769">
        <f t="shared" si="308"/>
        <v>7</v>
      </c>
    </row>
    <row r="770" hidden="1" spans="1:44">
      <c r="A770" s="215">
        <v>2100206</v>
      </c>
      <c r="B770" s="215" t="s">
        <v>1350</v>
      </c>
      <c r="C770" s="216">
        <f t="shared" si="301"/>
        <v>0</v>
      </c>
      <c r="D770" s="222">
        <v>0</v>
      </c>
      <c r="E770" s="222">
        <v>0</v>
      </c>
      <c r="F770" s="223">
        <v>0</v>
      </c>
      <c r="G770" s="219">
        <f t="shared" si="302"/>
        <v>0</v>
      </c>
      <c r="H770" s="219">
        <f t="shared" si="303"/>
        <v>0</v>
      </c>
      <c r="I770" s="219">
        <f t="shared" si="304"/>
        <v>0</v>
      </c>
      <c r="J770" s="231">
        <f t="shared" si="305"/>
        <v>7</v>
      </c>
      <c r="K770" s="43">
        <f t="shared" si="315"/>
        <v>0</v>
      </c>
      <c r="L770" s="43">
        <f t="shared" si="306"/>
        <v>7</v>
      </c>
      <c r="M770" s="228">
        <v>2101201</v>
      </c>
      <c r="N770" s="228" t="s">
        <v>1351</v>
      </c>
      <c r="O770" s="233">
        <v>0</v>
      </c>
      <c r="P770">
        <f t="shared" si="307"/>
        <v>7</v>
      </c>
      <c r="Q770">
        <f t="shared" si="309"/>
        <v>0</v>
      </c>
      <c r="U770">
        <f t="shared" si="317"/>
        <v>0</v>
      </c>
      <c r="V770">
        <f t="shared" si="318"/>
        <v>0</v>
      </c>
      <c r="W770">
        <f t="shared" si="310"/>
        <v>0</v>
      </c>
      <c r="Y770">
        <f t="shared" si="319"/>
        <v>0</v>
      </c>
      <c r="AB770" s="228">
        <v>2130205</v>
      </c>
      <c r="AC770">
        <f t="shared" si="320"/>
        <v>50</v>
      </c>
      <c r="AD770">
        <f t="shared" si="321"/>
        <v>50</v>
      </c>
      <c r="AE770">
        <f t="shared" si="316"/>
        <v>0</v>
      </c>
      <c r="AG770" s="228">
        <v>2101050</v>
      </c>
      <c r="AH770" s="247" t="s">
        <v>213</v>
      </c>
      <c r="AI770" s="233">
        <v>0</v>
      </c>
      <c r="AJ770" s="248">
        <f t="shared" si="311"/>
        <v>0</v>
      </c>
      <c r="AK770" s="246">
        <f t="shared" si="312"/>
        <v>0</v>
      </c>
      <c r="AL770" s="240">
        <v>2100205</v>
      </c>
      <c r="AM770" s="240" t="s">
        <v>1348</v>
      </c>
      <c r="AN770" s="249">
        <v>0</v>
      </c>
      <c r="AO770" s="249">
        <v>0</v>
      </c>
      <c r="AP770" s="256">
        <f t="shared" si="299"/>
        <v>0</v>
      </c>
      <c r="AQ770" s="257">
        <f t="shared" si="300"/>
        <v>0</v>
      </c>
      <c r="AR770">
        <f t="shared" si="308"/>
        <v>7</v>
      </c>
    </row>
    <row r="771" hidden="1" spans="1:44">
      <c r="A771" s="215">
        <v>2100207</v>
      </c>
      <c r="B771" s="215" t="s">
        <v>1352</v>
      </c>
      <c r="C771" s="216">
        <f t="shared" si="301"/>
        <v>0</v>
      </c>
      <c r="D771" s="222">
        <v>0</v>
      </c>
      <c r="E771" s="222">
        <v>0</v>
      </c>
      <c r="F771" s="223">
        <v>0</v>
      </c>
      <c r="G771" s="219">
        <f t="shared" si="302"/>
        <v>0</v>
      </c>
      <c r="H771" s="219">
        <f t="shared" si="303"/>
        <v>0</v>
      </c>
      <c r="I771" s="219">
        <f t="shared" si="304"/>
        <v>0</v>
      </c>
      <c r="J771" s="231">
        <f t="shared" si="305"/>
        <v>7</v>
      </c>
      <c r="K771" s="43">
        <f t="shared" si="315"/>
        <v>0</v>
      </c>
      <c r="L771" s="43">
        <f t="shared" si="306"/>
        <v>7</v>
      </c>
      <c r="M771" s="228">
        <v>2101202</v>
      </c>
      <c r="N771" s="228" t="s">
        <v>1353</v>
      </c>
      <c r="O771" s="233">
        <v>143</v>
      </c>
      <c r="P771">
        <f t="shared" si="307"/>
        <v>7</v>
      </c>
      <c r="Q771">
        <f t="shared" si="309"/>
        <v>0</v>
      </c>
      <c r="U771">
        <f t="shared" si="317"/>
        <v>0</v>
      </c>
      <c r="V771">
        <f t="shared" si="318"/>
        <v>0</v>
      </c>
      <c r="W771">
        <f t="shared" si="310"/>
        <v>0</v>
      </c>
      <c r="Y771">
        <f t="shared" si="319"/>
        <v>0</v>
      </c>
      <c r="AB771" s="228">
        <v>2130206</v>
      </c>
      <c r="AC771">
        <f t="shared" si="320"/>
        <v>0</v>
      </c>
      <c r="AD771">
        <f t="shared" si="321"/>
        <v>0</v>
      </c>
      <c r="AE771">
        <f t="shared" si="316"/>
        <v>0</v>
      </c>
      <c r="AG771" s="228">
        <v>2101099</v>
      </c>
      <c r="AH771" s="247" t="s">
        <v>1340</v>
      </c>
      <c r="AI771" s="233">
        <v>1</v>
      </c>
      <c r="AJ771" s="248">
        <f t="shared" si="311"/>
        <v>1</v>
      </c>
      <c r="AK771" s="246">
        <f t="shared" si="312"/>
        <v>0</v>
      </c>
      <c r="AL771" s="240">
        <v>2100206</v>
      </c>
      <c r="AM771" s="240" t="s">
        <v>1350</v>
      </c>
      <c r="AN771" s="249">
        <v>0</v>
      </c>
      <c r="AO771" s="249">
        <v>0</v>
      </c>
      <c r="AP771" s="256">
        <f t="shared" si="299"/>
        <v>0</v>
      </c>
      <c r="AQ771" s="257">
        <f t="shared" si="300"/>
        <v>0</v>
      </c>
      <c r="AR771">
        <f t="shared" si="308"/>
        <v>7</v>
      </c>
    </row>
    <row r="772" hidden="1" spans="1:44">
      <c r="A772" s="215">
        <v>2100208</v>
      </c>
      <c r="B772" s="215" t="s">
        <v>1354</v>
      </c>
      <c r="C772" s="216">
        <f t="shared" si="301"/>
        <v>0</v>
      </c>
      <c r="D772" s="222">
        <v>0</v>
      </c>
      <c r="E772" s="222">
        <v>0</v>
      </c>
      <c r="F772" s="223">
        <v>0</v>
      </c>
      <c r="G772" s="219">
        <f t="shared" si="302"/>
        <v>0</v>
      </c>
      <c r="H772" s="219">
        <f t="shared" si="303"/>
        <v>0</v>
      </c>
      <c r="I772" s="219">
        <f t="shared" si="304"/>
        <v>0</v>
      </c>
      <c r="J772" s="231">
        <f t="shared" si="305"/>
        <v>7</v>
      </c>
      <c r="K772" s="43">
        <f t="shared" si="315"/>
        <v>0</v>
      </c>
      <c r="L772" s="43">
        <f t="shared" si="306"/>
        <v>7</v>
      </c>
      <c r="M772" s="228">
        <v>2101203</v>
      </c>
      <c r="N772" s="228" t="s">
        <v>1355</v>
      </c>
      <c r="O772" s="233">
        <v>0</v>
      </c>
      <c r="P772">
        <f t="shared" si="307"/>
        <v>7</v>
      </c>
      <c r="Q772">
        <f t="shared" si="309"/>
        <v>0</v>
      </c>
      <c r="U772">
        <f t="shared" si="317"/>
        <v>0</v>
      </c>
      <c r="V772">
        <f t="shared" si="318"/>
        <v>0</v>
      </c>
      <c r="W772">
        <f t="shared" si="310"/>
        <v>0</v>
      </c>
      <c r="Y772">
        <f t="shared" si="319"/>
        <v>0</v>
      </c>
      <c r="AB772" s="228">
        <v>2130207</v>
      </c>
      <c r="AC772">
        <f t="shared" si="320"/>
        <v>1497</v>
      </c>
      <c r="AD772">
        <f t="shared" si="321"/>
        <v>1497</v>
      </c>
      <c r="AE772">
        <f t="shared" si="316"/>
        <v>0</v>
      </c>
      <c r="AG772" s="228">
        <v>21099</v>
      </c>
      <c r="AH772" s="238" t="s">
        <v>1356</v>
      </c>
      <c r="AI772" s="232">
        <f>AI773</f>
        <v>203</v>
      </c>
      <c r="AJ772" s="239">
        <f t="shared" si="311"/>
        <v>203</v>
      </c>
      <c r="AK772" s="246">
        <f t="shared" si="312"/>
        <v>0</v>
      </c>
      <c r="AL772" s="240">
        <v>2100207</v>
      </c>
      <c r="AM772" s="240" t="s">
        <v>1352</v>
      </c>
      <c r="AN772" s="249">
        <v>0</v>
      </c>
      <c r="AO772" s="249">
        <v>0</v>
      </c>
      <c r="AP772" s="256">
        <f t="shared" si="299"/>
        <v>0</v>
      </c>
      <c r="AQ772" s="257">
        <f t="shared" si="300"/>
        <v>0</v>
      </c>
      <c r="AR772">
        <f t="shared" si="308"/>
        <v>7</v>
      </c>
    </row>
    <row r="773" hidden="1" spans="1:44">
      <c r="A773" s="215">
        <v>2100209</v>
      </c>
      <c r="B773" s="215" t="s">
        <v>1357</v>
      </c>
      <c r="C773" s="216">
        <f t="shared" si="301"/>
        <v>0</v>
      </c>
      <c r="D773" s="222">
        <v>0</v>
      </c>
      <c r="E773" s="222">
        <v>0</v>
      </c>
      <c r="F773" s="223">
        <v>0</v>
      </c>
      <c r="G773" s="219">
        <f t="shared" si="302"/>
        <v>0</v>
      </c>
      <c r="H773" s="219">
        <f t="shared" si="303"/>
        <v>0</v>
      </c>
      <c r="I773" s="219">
        <f t="shared" si="304"/>
        <v>0</v>
      </c>
      <c r="J773" s="231">
        <f t="shared" si="305"/>
        <v>7</v>
      </c>
      <c r="K773" s="43">
        <f t="shared" si="315"/>
        <v>0</v>
      </c>
      <c r="L773" s="43">
        <f t="shared" si="306"/>
        <v>7</v>
      </c>
      <c r="M773" s="228">
        <v>2101204</v>
      </c>
      <c r="N773" s="228" t="s">
        <v>1358</v>
      </c>
      <c r="O773" s="233">
        <v>0</v>
      </c>
      <c r="P773">
        <f t="shared" si="307"/>
        <v>7</v>
      </c>
      <c r="Q773">
        <f t="shared" si="309"/>
        <v>0</v>
      </c>
      <c r="U773">
        <f t="shared" si="317"/>
        <v>0</v>
      </c>
      <c r="V773">
        <f t="shared" si="318"/>
        <v>0</v>
      </c>
      <c r="W773">
        <f t="shared" si="310"/>
        <v>0</v>
      </c>
      <c r="Y773">
        <f t="shared" si="319"/>
        <v>0</v>
      </c>
      <c r="AB773" s="228">
        <v>2130208</v>
      </c>
      <c r="AC773">
        <f t="shared" si="320"/>
        <v>0</v>
      </c>
      <c r="AD773">
        <f t="shared" si="321"/>
        <v>0</v>
      </c>
      <c r="AE773">
        <f t="shared" si="316"/>
        <v>0</v>
      </c>
      <c r="AG773" s="228">
        <v>2109901</v>
      </c>
      <c r="AH773" s="247" t="s">
        <v>1359</v>
      </c>
      <c r="AI773" s="233">
        <v>203</v>
      </c>
      <c r="AJ773" s="248">
        <f t="shared" si="311"/>
        <v>203</v>
      </c>
      <c r="AK773" s="246">
        <f t="shared" si="312"/>
        <v>0</v>
      </c>
      <c r="AL773" s="240">
        <v>2100208</v>
      </c>
      <c r="AM773" s="240" t="s">
        <v>1354</v>
      </c>
      <c r="AN773" s="249">
        <v>0</v>
      </c>
      <c r="AO773" s="249">
        <v>0</v>
      </c>
      <c r="AP773" s="256">
        <f t="shared" si="299"/>
        <v>0</v>
      </c>
      <c r="AQ773" s="257">
        <f t="shared" si="300"/>
        <v>0</v>
      </c>
      <c r="AR773">
        <f t="shared" si="308"/>
        <v>7</v>
      </c>
    </row>
    <row r="774" hidden="1" spans="1:44">
      <c r="A774" s="220">
        <v>2100210</v>
      </c>
      <c r="B774" s="220" t="s">
        <v>1360</v>
      </c>
      <c r="C774" s="216">
        <f t="shared" si="301"/>
        <v>0</v>
      </c>
      <c r="D774" s="221">
        <v>0</v>
      </c>
      <c r="E774" s="222">
        <v>0</v>
      </c>
      <c r="F774" s="223">
        <v>0</v>
      </c>
      <c r="G774" s="219">
        <f t="shared" si="302"/>
        <v>0</v>
      </c>
      <c r="H774" s="219">
        <f t="shared" si="303"/>
        <v>0</v>
      </c>
      <c r="I774" s="219">
        <f t="shared" si="304"/>
        <v>0</v>
      </c>
      <c r="J774" s="231">
        <f t="shared" si="305"/>
        <v>7</v>
      </c>
      <c r="K774" s="43">
        <f t="shared" si="315"/>
        <v>0</v>
      </c>
      <c r="L774" s="43">
        <f t="shared" si="306"/>
        <v>7</v>
      </c>
      <c r="M774" s="228">
        <v>2101299</v>
      </c>
      <c r="N774" s="228" t="s">
        <v>1361</v>
      </c>
      <c r="O774" s="233">
        <v>0</v>
      </c>
      <c r="P774">
        <f t="shared" si="307"/>
        <v>7</v>
      </c>
      <c r="Q774">
        <f t="shared" si="309"/>
        <v>0</v>
      </c>
      <c r="U774">
        <f t="shared" si="317"/>
        <v>0</v>
      </c>
      <c r="V774">
        <f t="shared" si="318"/>
        <v>0</v>
      </c>
      <c r="W774">
        <f t="shared" si="310"/>
        <v>0</v>
      </c>
      <c r="Y774">
        <f t="shared" si="319"/>
        <v>0</v>
      </c>
      <c r="AB774" s="228">
        <v>2130209</v>
      </c>
      <c r="AC774">
        <f t="shared" si="320"/>
        <v>325</v>
      </c>
      <c r="AD774">
        <f t="shared" si="321"/>
        <v>325</v>
      </c>
      <c r="AE774">
        <f t="shared" si="316"/>
        <v>0</v>
      </c>
      <c r="AG774" s="260">
        <v>211</v>
      </c>
      <c r="AH774" s="244" t="s">
        <v>1362</v>
      </c>
      <c r="AI774" s="230">
        <f>AI775+AI784+AI788+AI797+AI803+AI809+AI815+AI818+AI821+AI823+AI825+AI831+AI833+AI835+AI850</f>
        <v>2191</v>
      </c>
      <c r="AJ774" s="245">
        <f t="shared" si="311"/>
        <v>2191</v>
      </c>
      <c r="AK774" s="246">
        <f t="shared" si="312"/>
        <v>0</v>
      </c>
      <c r="AL774" s="240">
        <v>2100209</v>
      </c>
      <c r="AM774" s="240" t="s">
        <v>1357</v>
      </c>
      <c r="AN774" s="249">
        <v>0</v>
      </c>
      <c r="AO774" s="249">
        <v>0</v>
      </c>
      <c r="AP774" s="256">
        <f t="shared" ref="AP774:AP837" si="322">AO774-AN774</f>
        <v>0</v>
      </c>
      <c r="AQ774" s="257">
        <f t="shared" ref="AQ774:AQ837" si="323">IF(AN774&lt;&gt;0,AP774/AN774,)</f>
        <v>0</v>
      </c>
      <c r="AR774">
        <f t="shared" si="308"/>
        <v>7</v>
      </c>
    </row>
    <row r="775" hidden="1" spans="1:44">
      <c r="A775" s="220">
        <v>2100211</v>
      </c>
      <c r="B775" s="220" t="s">
        <v>1363</v>
      </c>
      <c r="C775" s="216">
        <f t="shared" ref="C775:C838" si="324">SUMIF(AG:AG,A775,AI:AI)</f>
        <v>0</v>
      </c>
      <c r="D775" s="221">
        <v>0</v>
      </c>
      <c r="E775" s="222">
        <v>0</v>
      </c>
      <c r="F775" s="223">
        <v>0</v>
      </c>
      <c r="G775" s="219">
        <f t="shared" ref="G775:G838" si="325">IF(F775&lt;&gt;0,F775/C775-1,)</f>
        <v>0</v>
      </c>
      <c r="H775" s="219">
        <f t="shared" ref="H775:H838" si="326">IF(F775&lt;&gt;0,F775/D775,)</f>
        <v>0</v>
      </c>
      <c r="I775" s="219">
        <f t="shared" ref="I775:I838" si="327">IF(F775&lt;&gt;0,F775/E775,)</f>
        <v>0</v>
      </c>
      <c r="J775" s="231">
        <f t="shared" si="305"/>
        <v>7</v>
      </c>
      <c r="K775" s="43">
        <f t="shared" si="315"/>
        <v>0</v>
      </c>
      <c r="L775" s="43">
        <f t="shared" si="306"/>
        <v>7</v>
      </c>
      <c r="M775" s="228">
        <v>21013</v>
      </c>
      <c r="N775" s="229" t="s">
        <v>1364</v>
      </c>
      <c r="O775" s="232">
        <f>SUM(O776:O778)</f>
        <v>497</v>
      </c>
      <c r="P775">
        <f t="shared" si="307"/>
        <v>5</v>
      </c>
      <c r="Q775">
        <f t="shared" si="309"/>
        <v>0</v>
      </c>
      <c r="U775">
        <f t="shared" si="317"/>
        <v>0</v>
      </c>
      <c r="V775">
        <f t="shared" si="318"/>
        <v>0</v>
      </c>
      <c r="W775">
        <f t="shared" si="310"/>
        <v>0</v>
      </c>
      <c r="Y775">
        <f t="shared" si="319"/>
        <v>0</v>
      </c>
      <c r="AB775" s="228">
        <v>2130210</v>
      </c>
      <c r="AC775">
        <f t="shared" si="320"/>
        <v>10</v>
      </c>
      <c r="AD775">
        <f t="shared" si="321"/>
        <v>10</v>
      </c>
      <c r="AE775">
        <f t="shared" si="316"/>
        <v>0</v>
      </c>
      <c r="AG775" s="228">
        <v>21101</v>
      </c>
      <c r="AH775" s="238" t="s">
        <v>1365</v>
      </c>
      <c r="AI775" s="232">
        <f>SUM(AI776:AI783)</f>
        <v>491</v>
      </c>
      <c r="AJ775" s="239">
        <f t="shared" si="311"/>
        <v>491</v>
      </c>
      <c r="AK775" s="246">
        <f t="shared" si="312"/>
        <v>0</v>
      </c>
      <c r="AL775" s="240">
        <v>2100210</v>
      </c>
      <c r="AM775" s="240" t="s">
        <v>1360</v>
      </c>
      <c r="AN775" s="249">
        <v>0</v>
      </c>
      <c r="AO775" s="249">
        <v>0</v>
      </c>
      <c r="AP775" s="256">
        <f t="shared" si="322"/>
        <v>0</v>
      </c>
      <c r="AQ775" s="257">
        <f t="shared" si="323"/>
        <v>0</v>
      </c>
      <c r="AR775">
        <f t="shared" si="308"/>
        <v>7</v>
      </c>
    </row>
    <row r="776" customHeight="1" spans="1:44">
      <c r="A776" s="220">
        <v>2100299</v>
      </c>
      <c r="B776" s="220" t="s">
        <v>1366</v>
      </c>
      <c r="C776" s="216">
        <f t="shared" si="324"/>
        <v>292</v>
      </c>
      <c r="D776" s="224">
        <v>116</v>
      </c>
      <c r="E776" s="217">
        <v>330</v>
      </c>
      <c r="F776" s="218">
        <v>539</v>
      </c>
      <c r="G776" s="219">
        <f t="shared" si="325"/>
        <v>0.845890410958904</v>
      </c>
      <c r="H776" s="219">
        <f t="shared" si="326"/>
        <v>4.64655172413793</v>
      </c>
      <c r="I776" s="219">
        <f t="shared" si="327"/>
        <v>1.63333333333333</v>
      </c>
      <c r="J776" s="231">
        <f t="shared" ref="J776:J839" si="328">LEN(A776)</f>
        <v>7</v>
      </c>
      <c r="K776" s="43">
        <f t="shared" si="315"/>
        <v>1277</v>
      </c>
      <c r="L776" s="43">
        <f t="shared" ref="L776:L839" si="329">LEN(A776)</f>
        <v>7</v>
      </c>
      <c r="M776" s="228">
        <v>2101301</v>
      </c>
      <c r="N776" s="228" t="s">
        <v>1324</v>
      </c>
      <c r="O776" s="233">
        <v>254</v>
      </c>
      <c r="P776">
        <f t="shared" ref="P776:P839" si="330">LEN(M776)</f>
        <v>7</v>
      </c>
      <c r="Q776">
        <f t="shared" si="309"/>
        <v>0</v>
      </c>
      <c r="U776">
        <f t="shared" si="317"/>
        <v>0</v>
      </c>
      <c r="V776">
        <f t="shared" si="318"/>
        <v>0</v>
      </c>
      <c r="W776">
        <f t="shared" si="310"/>
        <v>0</v>
      </c>
      <c r="Y776">
        <f t="shared" si="319"/>
        <v>0</v>
      </c>
      <c r="AB776" s="228">
        <v>2130211</v>
      </c>
      <c r="AC776">
        <f t="shared" si="320"/>
        <v>1</v>
      </c>
      <c r="AD776">
        <f t="shared" si="321"/>
        <v>1</v>
      </c>
      <c r="AE776">
        <f t="shared" si="316"/>
        <v>0</v>
      </c>
      <c r="AG776" s="228">
        <v>2110101</v>
      </c>
      <c r="AH776" s="247" t="s">
        <v>195</v>
      </c>
      <c r="AI776" s="233">
        <v>421</v>
      </c>
      <c r="AJ776" s="248">
        <f t="shared" si="311"/>
        <v>421</v>
      </c>
      <c r="AK776" s="246">
        <f t="shared" si="312"/>
        <v>0</v>
      </c>
      <c r="AL776" s="240">
        <v>2100211</v>
      </c>
      <c r="AM776" s="240" t="s">
        <v>1363</v>
      </c>
      <c r="AN776" s="249">
        <v>0</v>
      </c>
      <c r="AO776" s="249">
        <v>0</v>
      </c>
      <c r="AP776" s="256">
        <f t="shared" si="322"/>
        <v>0</v>
      </c>
      <c r="AQ776" s="257">
        <f t="shared" si="323"/>
        <v>0</v>
      </c>
      <c r="AR776">
        <f t="shared" ref="AR776:AR839" si="331">LEN(AL776)</f>
        <v>7</v>
      </c>
    </row>
    <row r="777" hidden="1" customHeight="1" spans="1:44">
      <c r="A777" s="220">
        <v>21003</v>
      </c>
      <c r="B777" s="220" t="s">
        <v>1367</v>
      </c>
      <c r="C777" s="216">
        <f t="shared" si="324"/>
        <v>1898</v>
      </c>
      <c r="D777" s="224">
        <v>1682</v>
      </c>
      <c r="E777" s="217">
        <v>2062</v>
      </c>
      <c r="F777" s="218">
        <v>2060</v>
      </c>
      <c r="G777" s="219">
        <f t="shared" si="325"/>
        <v>0.0853530031612224</v>
      </c>
      <c r="H777" s="219">
        <f t="shared" si="326"/>
        <v>1.22473246135553</v>
      </c>
      <c r="I777" s="219">
        <f t="shared" si="327"/>
        <v>0.999030067895247</v>
      </c>
      <c r="J777" s="231">
        <f t="shared" si="328"/>
        <v>5</v>
      </c>
      <c r="K777" s="43">
        <f t="shared" si="315"/>
        <v>7702</v>
      </c>
      <c r="L777" s="43">
        <f t="shared" si="329"/>
        <v>5</v>
      </c>
      <c r="M777" s="228">
        <v>2101302</v>
      </c>
      <c r="N777" s="228" t="s">
        <v>1368</v>
      </c>
      <c r="O777" s="233">
        <v>0</v>
      </c>
      <c r="P777">
        <f t="shared" si="330"/>
        <v>7</v>
      </c>
      <c r="Q777">
        <f t="shared" ref="Q777:Q840" si="332">IF(LEN(A777)=5,--LEFT(A777,3),)</f>
        <v>210</v>
      </c>
      <c r="U777">
        <f t="shared" si="317"/>
        <v>0</v>
      </c>
      <c r="V777">
        <f t="shared" si="318"/>
        <v>0</v>
      </c>
      <c r="W777">
        <f t="shared" ref="W777:W840" si="333">U777-V777</f>
        <v>0</v>
      </c>
      <c r="Y777">
        <f t="shared" si="319"/>
        <v>0</v>
      </c>
      <c r="AB777" s="228">
        <v>2130212</v>
      </c>
      <c r="AC777">
        <f t="shared" si="320"/>
        <v>0</v>
      </c>
      <c r="AD777">
        <f t="shared" si="321"/>
        <v>0</v>
      </c>
      <c r="AE777">
        <f t="shared" si="316"/>
        <v>0</v>
      </c>
      <c r="AG777" s="228">
        <v>2110102</v>
      </c>
      <c r="AH777" s="247" t="s">
        <v>197</v>
      </c>
      <c r="AI777" s="233">
        <v>0</v>
      </c>
      <c r="AJ777" s="248">
        <f t="shared" ref="AJ777:AJ840" si="334">SUMIF(A:A,AG777,C:C)</f>
        <v>0</v>
      </c>
      <c r="AK777" s="246">
        <f t="shared" ref="AK777:AK840" si="335">AI777-AJ777</f>
        <v>0</v>
      </c>
      <c r="AL777" s="240">
        <v>2100299</v>
      </c>
      <c r="AM777" s="241" t="s">
        <v>1366</v>
      </c>
      <c r="AN777" s="242">
        <v>116</v>
      </c>
      <c r="AO777" s="242">
        <v>330</v>
      </c>
      <c r="AP777" s="256">
        <f t="shared" si="322"/>
        <v>214</v>
      </c>
      <c r="AQ777" s="257">
        <f t="shared" si="323"/>
        <v>1.8448275862069</v>
      </c>
      <c r="AR777">
        <f t="shared" si="331"/>
        <v>7</v>
      </c>
    </row>
    <row r="778" customHeight="1" spans="1:44">
      <c r="A778" s="220">
        <v>2100301</v>
      </c>
      <c r="B778" s="220" t="s">
        <v>1369</v>
      </c>
      <c r="C778" s="216">
        <f t="shared" si="324"/>
        <v>295</v>
      </c>
      <c r="D778" s="224">
        <v>333</v>
      </c>
      <c r="E778" s="217">
        <v>343</v>
      </c>
      <c r="F778" s="218">
        <v>346</v>
      </c>
      <c r="G778" s="219">
        <f t="shared" si="325"/>
        <v>0.172881355932203</v>
      </c>
      <c r="H778" s="219">
        <f t="shared" si="326"/>
        <v>1.03903903903904</v>
      </c>
      <c r="I778" s="219">
        <f t="shared" si="327"/>
        <v>1.00874635568513</v>
      </c>
      <c r="J778" s="231">
        <f t="shared" si="328"/>
        <v>7</v>
      </c>
      <c r="K778" s="43">
        <f t="shared" si="315"/>
        <v>1317</v>
      </c>
      <c r="L778" s="43">
        <f t="shared" si="329"/>
        <v>7</v>
      </c>
      <c r="M778" s="228">
        <v>2101399</v>
      </c>
      <c r="N778" s="228" t="s">
        <v>1370</v>
      </c>
      <c r="O778" s="233">
        <v>243</v>
      </c>
      <c r="P778">
        <f t="shared" si="330"/>
        <v>7</v>
      </c>
      <c r="Q778">
        <f t="shared" si="332"/>
        <v>0</v>
      </c>
      <c r="U778">
        <f t="shared" si="317"/>
        <v>0</v>
      </c>
      <c r="V778">
        <f t="shared" si="318"/>
        <v>0</v>
      </c>
      <c r="W778">
        <f t="shared" si="333"/>
        <v>0</v>
      </c>
      <c r="Y778">
        <f t="shared" si="319"/>
        <v>0</v>
      </c>
      <c r="AB778" s="228">
        <v>2130213</v>
      </c>
      <c r="AC778">
        <f t="shared" si="320"/>
        <v>89</v>
      </c>
      <c r="AD778">
        <f t="shared" si="321"/>
        <v>89</v>
      </c>
      <c r="AE778">
        <f t="shared" si="316"/>
        <v>0</v>
      </c>
      <c r="AG778" s="228">
        <v>2110103</v>
      </c>
      <c r="AH778" s="247" t="s">
        <v>199</v>
      </c>
      <c r="AI778" s="233">
        <v>0</v>
      </c>
      <c r="AJ778" s="248">
        <f t="shared" si="334"/>
        <v>0</v>
      </c>
      <c r="AK778" s="246">
        <f t="shared" si="335"/>
        <v>0</v>
      </c>
      <c r="AL778" s="240">
        <v>21003</v>
      </c>
      <c r="AM778" s="241" t="s">
        <v>1367</v>
      </c>
      <c r="AN778" s="242">
        <v>1682</v>
      </c>
      <c r="AO778" s="242">
        <v>2062</v>
      </c>
      <c r="AP778" s="256">
        <f t="shared" si="322"/>
        <v>380</v>
      </c>
      <c r="AQ778" s="257">
        <f t="shared" si="323"/>
        <v>0.225921521997622</v>
      </c>
      <c r="AR778">
        <f t="shared" si="331"/>
        <v>5</v>
      </c>
    </row>
    <row r="779" customHeight="1" spans="1:44">
      <c r="A779" s="220">
        <v>2100302</v>
      </c>
      <c r="B779" s="220" t="s">
        <v>1371</v>
      </c>
      <c r="C779" s="216">
        <f t="shared" si="324"/>
        <v>1247</v>
      </c>
      <c r="D779" s="224">
        <v>1231</v>
      </c>
      <c r="E779" s="217">
        <v>1393</v>
      </c>
      <c r="F779" s="218">
        <v>1344</v>
      </c>
      <c r="G779" s="219">
        <f t="shared" si="325"/>
        <v>0.0777866880513232</v>
      </c>
      <c r="H779" s="219">
        <f t="shared" si="326"/>
        <v>1.09179528838343</v>
      </c>
      <c r="I779" s="219">
        <f t="shared" si="327"/>
        <v>0.964824120603015</v>
      </c>
      <c r="J779" s="231">
        <f t="shared" si="328"/>
        <v>7</v>
      </c>
      <c r="K779" s="43">
        <f t="shared" si="315"/>
        <v>5215</v>
      </c>
      <c r="L779" s="43">
        <f t="shared" si="329"/>
        <v>7</v>
      </c>
      <c r="M779" s="228">
        <v>21014</v>
      </c>
      <c r="N779" s="229" t="s">
        <v>1372</v>
      </c>
      <c r="O779" s="232">
        <f>SUM(O780:O781)</f>
        <v>48</v>
      </c>
      <c r="P779">
        <f t="shared" si="330"/>
        <v>5</v>
      </c>
      <c r="Q779">
        <f t="shared" si="332"/>
        <v>0</v>
      </c>
      <c r="U779">
        <f t="shared" si="317"/>
        <v>0</v>
      </c>
      <c r="V779">
        <f t="shared" si="318"/>
        <v>0</v>
      </c>
      <c r="W779">
        <f t="shared" si="333"/>
        <v>0</v>
      </c>
      <c r="Y779">
        <f t="shared" si="319"/>
        <v>0</v>
      </c>
      <c r="AB779" s="228">
        <v>2130216</v>
      </c>
      <c r="AC779">
        <f t="shared" si="320"/>
        <v>0</v>
      </c>
      <c r="AD779">
        <f t="shared" si="321"/>
        <v>0</v>
      </c>
      <c r="AE779">
        <f t="shared" si="316"/>
        <v>0</v>
      </c>
      <c r="AG779" s="228">
        <v>2110104</v>
      </c>
      <c r="AH779" s="247" t="s">
        <v>1373</v>
      </c>
      <c r="AI779" s="233">
        <v>0</v>
      </c>
      <c r="AJ779" s="248">
        <f t="shared" si="334"/>
        <v>0</v>
      </c>
      <c r="AK779" s="246">
        <f t="shared" si="335"/>
        <v>0</v>
      </c>
      <c r="AL779" s="240">
        <v>2100301</v>
      </c>
      <c r="AM779" s="241" t="s">
        <v>1369</v>
      </c>
      <c r="AN779" s="242">
        <v>333</v>
      </c>
      <c r="AO779" s="242">
        <v>343</v>
      </c>
      <c r="AP779" s="256">
        <f t="shared" si="322"/>
        <v>10</v>
      </c>
      <c r="AQ779" s="257">
        <f t="shared" si="323"/>
        <v>0.03003003003003</v>
      </c>
      <c r="AR779">
        <f t="shared" si="331"/>
        <v>7</v>
      </c>
    </row>
    <row r="780" customHeight="1" spans="1:44">
      <c r="A780" s="215">
        <v>2100399</v>
      </c>
      <c r="B780" s="215" t="s">
        <v>1374</v>
      </c>
      <c r="C780" s="216">
        <f t="shared" si="324"/>
        <v>356</v>
      </c>
      <c r="D780" s="217">
        <v>118</v>
      </c>
      <c r="E780" s="217">
        <v>326</v>
      </c>
      <c r="F780" s="218">
        <v>370</v>
      </c>
      <c r="G780" s="219">
        <f t="shared" si="325"/>
        <v>0.0393258426966292</v>
      </c>
      <c r="H780" s="219">
        <f t="shared" si="326"/>
        <v>3.13559322033898</v>
      </c>
      <c r="I780" s="219">
        <f t="shared" si="327"/>
        <v>1.13496932515337</v>
      </c>
      <c r="J780" s="231">
        <f t="shared" si="328"/>
        <v>7</v>
      </c>
      <c r="K780" s="43">
        <f t="shared" si="315"/>
        <v>1170</v>
      </c>
      <c r="L780" s="43">
        <f t="shared" si="329"/>
        <v>7</v>
      </c>
      <c r="M780" s="228">
        <v>2101401</v>
      </c>
      <c r="N780" s="228" t="s">
        <v>1315</v>
      </c>
      <c r="O780" s="233">
        <v>48</v>
      </c>
      <c r="P780">
        <f t="shared" si="330"/>
        <v>7</v>
      </c>
      <c r="Q780">
        <f t="shared" si="332"/>
        <v>0</v>
      </c>
      <c r="U780">
        <f t="shared" si="317"/>
        <v>0</v>
      </c>
      <c r="V780">
        <f t="shared" si="318"/>
        <v>0</v>
      </c>
      <c r="W780">
        <f t="shared" si="333"/>
        <v>0</v>
      </c>
      <c r="Y780">
        <f t="shared" si="319"/>
        <v>0</v>
      </c>
      <c r="AB780" s="228">
        <v>2130217</v>
      </c>
      <c r="AC780">
        <f t="shared" si="320"/>
        <v>0</v>
      </c>
      <c r="AD780">
        <f t="shared" si="321"/>
        <v>0</v>
      </c>
      <c r="AE780">
        <f t="shared" si="316"/>
        <v>0</v>
      </c>
      <c r="AG780" s="228">
        <v>2110105</v>
      </c>
      <c r="AH780" s="247" t="s">
        <v>1375</v>
      </c>
      <c r="AI780" s="233">
        <v>0</v>
      </c>
      <c r="AJ780" s="248">
        <f t="shared" si="334"/>
        <v>0</v>
      </c>
      <c r="AK780" s="246">
        <f t="shared" si="335"/>
        <v>0</v>
      </c>
      <c r="AL780" s="240">
        <v>2100302</v>
      </c>
      <c r="AM780" s="241" t="s">
        <v>1371</v>
      </c>
      <c r="AN780" s="242">
        <v>1231</v>
      </c>
      <c r="AO780" s="242">
        <v>1393</v>
      </c>
      <c r="AP780" s="256">
        <f t="shared" si="322"/>
        <v>162</v>
      </c>
      <c r="AQ780" s="257">
        <f t="shared" si="323"/>
        <v>0.131600324939074</v>
      </c>
      <c r="AR780">
        <f t="shared" si="331"/>
        <v>7</v>
      </c>
    </row>
    <row r="781" hidden="1" customHeight="1" spans="1:44">
      <c r="A781" s="215">
        <v>21004</v>
      </c>
      <c r="B781" s="215" t="s">
        <v>1376</v>
      </c>
      <c r="C781" s="216">
        <f t="shared" si="324"/>
        <v>4714</v>
      </c>
      <c r="D781" s="217">
        <v>2779</v>
      </c>
      <c r="E781" s="217">
        <v>4851</v>
      </c>
      <c r="F781" s="218">
        <v>4969</v>
      </c>
      <c r="G781" s="219">
        <f t="shared" si="325"/>
        <v>0.0540941875265168</v>
      </c>
      <c r="H781" s="219">
        <f t="shared" si="326"/>
        <v>1.78805325656711</v>
      </c>
      <c r="I781" s="219">
        <f t="shared" si="327"/>
        <v>1.02432488146774</v>
      </c>
      <c r="J781" s="231">
        <f t="shared" si="328"/>
        <v>5</v>
      </c>
      <c r="K781" s="43">
        <f t="shared" si="315"/>
        <v>17313</v>
      </c>
      <c r="L781" s="43">
        <f t="shared" si="329"/>
        <v>5</v>
      </c>
      <c r="M781" s="228">
        <v>2101499</v>
      </c>
      <c r="N781" s="228" t="s">
        <v>1377</v>
      </c>
      <c r="O781" s="233">
        <v>0</v>
      </c>
      <c r="P781">
        <f t="shared" si="330"/>
        <v>7</v>
      </c>
      <c r="Q781">
        <f t="shared" si="332"/>
        <v>210</v>
      </c>
      <c r="U781">
        <f t="shared" si="317"/>
        <v>0</v>
      </c>
      <c r="V781">
        <f t="shared" si="318"/>
        <v>0</v>
      </c>
      <c r="W781">
        <f t="shared" si="333"/>
        <v>0</v>
      </c>
      <c r="Y781">
        <f t="shared" si="319"/>
        <v>0</v>
      </c>
      <c r="AB781" s="228">
        <v>2130218</v>
      </c>
      <c r="AC781">
        <f t="shared" si="320"/>
        <v>0</v>
      </c>
      <c r="AD781">
        <f t="shared" si="321"/>
        <v>0</v>
      </c>
      <c r="AE781">
        <f t="shared" si="316"/>
        <v>0</v>
      </c>
      <c r="AG781" s="228">
        <v>2110106</v>
      </c>
      <c r="AH781" s="247" t="s">
        <v>1378</v>
      </c>
      <c r="AI781" s="233">
        <v>0</v>
      </c>
      <c r="AJ781" s="248">
        <f t="shared" si="334"/>
        <v>0</v>
      </c>
      <c r="AK781" s="246">
        <f t="shared" si="335"/>
        <v>0</v>
      </c>
      <c r="AL781" s="240">
        <v>2100399</v>
      </c>
      <c r="AM781" s="241" t="s">
        <v>1374</v>
      </c>
      <c r="AN781" s="242">
        <v>118</v>
      </c>
      <c r="AO781" s="242">
        <v>326</v>
      </c>
      <c r="AP781" s="256">
        <f t="shared" si="322"/>
        <v>208</v>
      </c>
      <c r="AQ781" s="257">
        <f t="shared" si="323"/>
        <v>1.76271186440678</v>
      </c>
      <c r="AR781">
        <f t="shared" si="331"/>
        <v>7</v>
      </c>
    </row>
    <row r="782" customHeight="1" spans="1:44">
      <c r="A782" s="220">
        <v>2100401</v>
      </c>
      <c r="B782" s="220" t="s">
        <v>1379</v>
      </c>
      <c r="C782" s="216">
        <f t="shared" si="324"/>
        <v>1602</v>
      </c>
      <c r="D782" s="224">
        <v>1352</v>
      </c>
      <c r="E782" s="217">
        <v>1660</v>
      </c>
      <c r="F782" s="218">
        <v>1634</v>
      </c>
      <c r="G782" s="219">
        <f t="shared" si="325"/>
        <v>0.0199750312109863</v>
      </c>
      <c r="H782" s="219">
        <f t="shared" si="326"/>
        <v>1.2085798816568</v>
      </c>
      <c r="I782" s="219">
        <f t="shared" si="327"/>
        <v>0.98433734939759</v>
      </c>
      <c r="J782" s="231">
        <f t="shared" si="328"/>
        <v>7</v>
      </c>
      <c r="K782" s="43">
        <f t="shared" ref="K782:K792" si="336">SUM(C782:F782)</f>
        <v>6248</v>
      </c>
      <c r="L782" s="43">
        <f t="shared" si="329"/>
        <v>7</v>
      </c>
      <c r="M782" s="228">
        <v>21099</v>
      </c>
      <c r="N782" s="229" t="s">
        <v>1356</v>
      </c>
      <c r="O782" s="232">
        <f>O783</f>
        <v>603</v>
      </c>
      <c r="P782">
        <f t="shared" si="330"/>
        <v>5</v>
      </c>
      <c r="Q782">
        <f t="shared" si="332"/>
        <v>0</v>
      </c>
      <c r="U782">
        <f t="shared" si="317"/>
        <v>0</v>
      </c>
      <c r="V782">
        <f t="shared" si="318"/>
        <v>0</v>
      </c>
      <c r="W782">
        <f t="shared" si="333"/>
        <v>0</v>
      </c>
      <c r="Y782">
        <f t="shared" si="319"/>
        <v>0</v>
      </c>
      <c r="AB782" s="228">
        <v>2130219</v>
      </c>
      <c r="AC782">
        <f t="shared" si="320"/>
        <v>0</v>
      </c>
      <c r="AD782">
        <f t="shared" si="321"/>
        <v>0</v>
      </c>
      <c r="AE782">
        <f t="shared" si="316"/>
        <v>0</v>
      </c>
      <c r="AG782" s="228">
        <v>2110107</v>
      </c>
      <c r="AH782" s="247" t="s">
        <v>1380</v>
      </c>
      <c r="AI782" s="233">
        <v>0</v>
      </c>
      <c r="AJ782" s="248">
        <f t="shared" si="334"/>
        <v>0</v>
      </c>
      <c r="AK782" s="246">
        <f t="shared" si="335"/>
        <v>0</v>
      </c>
      <c r="AL782" s="240">
        <v>21004</v>
      </c>
      <c r="AM782" s="241" t="s">
        <v>1376</v>
      </c>
      <c r="AN782" s="242">
        <v>2779</v>
      </c>
      <c r="AO782" s="242">
        <v>4851</v>
      </c>
      <c r="AP782" s="256">
        <f t="shared" si="322"/>
        <v>2072</v>
      </c>
      <c r="AQ782" s="257">
        <f t="shared" si="323"/>
        <v>0.7455919395466</v>
      </c>
      <c r="AR782">
        <f t="shared" si="331"/>
        <v>5</v>
      </c>
    </row>
    <row r="783" customHeight="1" spans="1:44">
      <c r="A783" s="220">
        <v>2100402</v>
      </c>
      <c r="B783" s="220" t="s">
        <v>1381</v>
      </c>
      <c r="C783" s="216">
        <f t="shared" si="324"/>
        <v>0</v>
      </c>
      <c r="D783" s="224">
        <v>0</v>
      </c>
      <c r="E783" s="217">
        <v>1</v>
      </c>
      <c r="F783" s="218">
        <v>1</v>
      </c>
      <c r="G783" s="219"/>
      <c r="H783" s="219"/>
      <c r="I783" s="219">
        <f t="shared" si="327"/>
        <v>1</v>
      </c>
      <c r="J783" s="231">
        <f t="shared" si="328"/>
        <v>7</v>
      </c>
      <c r="K783" s="43">
        <f t="shared" si="336"/>
        <v>2</v>
      </c>
      <c r="L783" s="43">
        <f t="shared" si="329"/>
        <v>7</v>
      </c>
      <c r="M783" s="228">
        <v>2109901</v>
      </c>
      <c r="N783" s="228" t="s">
        <v>1359</v>
      </c>
      <c r="O783" s="233">
        <v>603</v>
      </c>
      <c r="P783">
        <f t="shared" si="330"/>
        <v>7</v>
      </c>
      <c r="Q783">
        <f t="shared" si="332"/>
        <v>0</v>
      </c>
      <c r="U783">
        <f t="shared" si="317"/>
        <v>0</v>
      </c>
      <c r="V783">
        <f t="shared" si="318"/>
        <v>0</v>
      </c>
      <c r="W783">
        <f t="shared" si="333"/>
        <v>0</v>
      </c>
      <c r="Y783">
        <f t="shared" si="319"/>
        <v>0</v>
      </c>
      <c r="AB783" s="228">
        <v>2130220</v>
      </c>
      <c r="AC783">
        <f t="shared" si="320"/>
        <v>0</v>
      </c>
      <c r="AD783">
        <f t="shared" si="321"/>
        <v>0</v>
      </c>
      <c r="AE783">
        <f t="shared" si="316"/>
        <v>0</v>
      </c>
      <c r="AG783" s="228">
        <v>2110199</v>
      </c>
      <c r="AH783" s="247" t="s">
        <v>1382</v>
      </c>
      <c r="AI783" s="233">
        <v>70</v>
      </c>
      <c r="AJ783" s="248">
        <f t="shared" si="334"/>
        <v>70</v>
      </c>
      <c r="AK783" s="246">
        <f t="shared" si="335"/>
        <v>0</v>
      </c>
      <c r="AL783" s="240">
        <v>2100401</v>
      </c>
      <c r="AM783" s="241" t="s">
        <v>1379</v>
      </c>
      <c r="AN783" s="242">
        <v>1352</v>
      </c>
      <c r="AO783" s="242">
        <v>1660</v>
      </c>
      <c r="AP783" s="256">
        <f t="shared" si="322"/>
        <v>308</v>
      </c>
      <c r="AQ783" s="257">
        <f t="shared" si="323"/>
        <v>0.227810650887574</v>
      </c>
      <c r="AR783">
        <f t="shared" si="331"/>
        <v>7</v>
      </c>
    </row>
    <row r="784" customHeight="1" spans="1:44">
      <c r="A784" s="215">
        <v>2100403</v>
      </c>
      <c r="B784" s="215" t="s">
        <v>1383</v>
      </c>
      <c r="C784" s="216">
        <f t="shared" si="324"/>
        <v>1152</v>
      </c>
      <c r="D784" s="217">
        <v>595</v>
      </c>
      <c r="E784" s="217">
        <v>659</v>
      </c>
      <c r="F784" s="218">
        <v>637</v>
      </c>
      <c r="G784" s="219">
        <f t="shared" si="325"/>
        <v>-0.447048611111111</v>
      </c>
      <c r="H784" s="219">
        <f t="shared" si="326"/>
        <v>1.07058823529412</v>
      </c>
      <c r="I784" s="219">
        <f t="shared" si="327"/>
        <v>0.966616084977238</v>
      </c>
      <c r="J784" s="231">
        <f t="shared" si="328"/>
        <v>7</v>
      </c>
      <c r="K784" s="43">
        <f t="shared" si="336"/>
        <v>3043</v>
      </c>
      <c r="L784" s="43">
        <f t="shared" si="329"/>
        <v>7</v>
      </c>
      <c r="M784" s="228">
        <v>211</v>
      </c>
      <c r="N784" s="229" t="s">
        <v>1362</v>
      </c>
      <c r="O784" s="230">
        <f>O785+O794+O798+O807+O813+O819+O825+O828+O831+O833+O835+O841+O843+O845+O860</f>
        <v>2922</v>
      </c>
      <c r="P784">
        <f t="shared" si="330"/>
        <v>3</v>
      </c>
      <c r="Q784">
        <f t="shared" si="332"/>
        <v>0</v>
      </c>
      <c r="U784">
        <f t="shared" si="317"/>
        <v>0</v>
      </c>
      <c r="V784">
        <f t="shared" si="318"/>
        <v>0</v>
      </c>
      <c r="W784">
        <f t="shared" si="333"/>
        <v>0</v>
      </c>
      <c r="Y784">
        <f t="shared" si="319"/>
        <v>0</v>
      </c>
      <c r="AB784" s="228">
        <v>2130221</v>
      </c>
      <c r="AC784">
        <f t="shared" si="320"/>
        <v>70</v>
      </c>
      <c r="AD784">
        <f t="shared" si="321"/>
        <v>70</v>
      </c>
      <c r="AE784">
        <f t="shared" si="316"/>
        <v>0</v>
      </c>
      <c r="AG784" s="228">
        <v>21102</v>
      </c>
      <c r="AH784" s="238" t="s">
        <v>1384</v>
      </c>
      <c r="AI784" s="232">
        <f>SUM(AI785:AI787)</f>
        <v>0</v>
      </c>
      <c r="AJ784" s="239">
        <f t="shared" si="334"/>
        <v>0</v>
      </c>
      <c r="AK784" s="246">
        <f t="shared" si="335"/>
        <v>0</v>
      </c>
      <c r="AL784" s="240">
        <v>2100402</v>
      </c>
      <c r="AM784" s="241" t="s">
        <v>1381</v>
      </c>
      <c r="AN784" s="242">
        <v>0</v>
      </c>
      <c r="AO784" s="242">
        <v>1</v>
      </c>
      <c r="AP784" s="256">
        <f t="shared" si="322"/>
        <v>1</v>
      </c>
      <c r="AQ784" s="257">
        <f t="shared" si="323"/>
        <v>0</v>
      </c>
      <c r="AR784">
        <f t="shared" si="331"/>
        <v>7</v>
      </c>
    </row>
    <row r="785" hidden="1" spans="1:44">
      <c r="A785" s="215">
        <v>2100404</v>
      </c>
      <c r="B785" s="215" t="s">
        <v>1385</v>
      </c>
      <c r="C785" s="216">
        <f t="shared" si="324"/>
        <v>0</v>
      </c>
      <c r="D785" s="222">
        <v>0</v>
      </c>
      <c r="E785" s="222">
        <v>0</v>
      </c>
      <c r="F785" s="223">
        <v>0</v>
      </c>
      <c r="G785" s="219">
        <f t="shared" si="325"/>
        <v>0</v>
      </c>
      <c r="H785" s="219">
        <f t="shared" si="326"/>
        <v>0</v>
      </c>
      <c r="I785" s="219">
        <f t="shared" si="327"/>
        <v>0</v>
      </c>
      <c r="J785" s="231">
        <f t="shared" si="328"/>
        <v>7</v>
      </c>
      <c r="K785" s="43">
        <f t="shared" si="336"/>
        <v>0</v>
      </c>
      <c r="L785" s="43">
        <f t="shared" si="329"/>
        <v>7</v>
      </c>
      <c r="M785" s="228">
        <v>21101</v>
      </c>
      <c r="N785" s="229" t="s">
        <v>1365</v>
      </c>
      <c r="O785" s="232">
        <f>SUM(O786:O793)</f>
        <v>646</v>
      </c>
      <c r="P785">
        <f t="shared" si="330"/>
        <v>5</v>
      </c>
      <c r="Q785">
        <f t="shared" si="332"/>
        <v>0</v>
      </c>
      <c r="U785">
        <f t="shared" si="317"/>
        <v>0</v>
      </c>
      <c r="V785">
        <f t="shared" si="318"/>
        <v>0</v>
      </c>
      <c r="W785">
        <f t="shared" si="333"/>
        <v>0</v>
      </c>
      <c r="Y785">
        <f t="shared" si="319"/>
        <v>0</v>
      </c>
      <c r="AB785" s="228">
        <v>2130223</v>
      </c>
      <c r="AC785">
        <f t="shared" si="320"/>
        <v>0</v>
      </c>
      <c r="AD785">
        <f t="shared" si="321"/>
        <v>0</v>
      </c>
      <c r="AE785">
        <f t="shared" si="316"/>
        <v>0</v>
      </c>
      <c r="AG785" s="228">
        <v>2110203</v>
      </c>
      <c r="AH785" s="247" t="s">
        <v>1386</v>
      </c>
      <c r="AI785" s="233">
        <v>0</v>
      </c>
      <c r="AJ785" s="248">
        <f t="shared" si="334"/>
        <v>0</v>
      </c>
      <c r="AK785" s="246">
        <f t="shared" si="335"/>
        <v>0</v>
      </c>
      <c r="AL785" s="240">
        <v>2100403</v>
      </c>
      <c r="AM785" s="241" t="s">
        <v>1383</v>
      </c>
      <c r="AN785" s="242">
        <v>595</v>
      </c>
      <c r="AO785" s="242">
        <v>659</v>
      </c>
      <c r="AP785" s="256">
        <f t="shared" si="322"/>
        <v>64</v>
      </c>
      <c r="AQ785" s="257">
        <f t="shared" si="323"/>
        <v>0.107563025210084</v>
      </c>
      <c r="AR785">
        <f t="shared" si="331"/>
        <v>7</v>
      </c>
    </row>
    <row r="786" hidden="1" spans="1:44">
      <c r="A786" s="215">
        <v>2100405</v>
      </c>
      <c r="B786" s="215" t="s">
        <v>1387</v>
      </c>
      <c r="C786" s="216">
        <f t="shared" si="324"/>
        <v>0</v>
      </c>
      <c r="D786" s="222">
        <v>0</v>
      </c>
      <c r="E786" s="222">
        <v>0</v>
      </c>
      <c r="F786" s="223">
        <v>0</v>
      </c>
      <c r="G786" s="219">
        <f t="shared" si="325"/>
        <v>0</v>
      </c>
      <c r="H786" s="219">
        <f t="shared" si="326"/>
        <v>0</v>
      </c>
      <c r="I786" s="219">
        <f t="shared" si="327"/>
        <v>0</v>
      </c>
      <c r="J786" s="231">
        <f t="shared" si="328"/>
        <v>7</v>
      </c>
      <c r="K786" s="43">
        <f t="shared" si="336"/>
        <v>0</v>
      </c>
      <c r="L786" s="43">
        <f t="shared" si="329"/>
        <v>7</v>
      </c>
      <c r="M786" s="228">
        <v>2110101</v>
      </c>
      <c r="N786" s="228" t="s">
        <v>195</v>
      </c>
      <c r="O786" s="233">
        <v>464</v>
      </c>
      <c r="P786">
        <f t="shared" si="330"/>
        <v>7</v>
      </c>
      <c r="Q786">
        <f t="shared" si="332"/>
        <v>0</v>
      </c>
      <c r="U786">
        <f t="shared" si="317"/>
        <v>0</v>
      </c>
      <c r="V786">
        <f t="shared" si="318"/>
        <v>0</v>
      </c>
      <c r="W786">
        <f t="shared" si="333"/>
        <v>0</v>
      </c>
      <c r="Y786">
        <f t="shared" si="319"/>
        <v>0</v>
      </c>
      <c r="AB786" s="228">
        <v>2130224</v>
      </c>
      <c r="AC786">
        <f t="shared" si="320"/>
        <v>0</v>
      </c>
      <c r="AD786">
        <f t="shared" si="321"/>
        <v>0</v>
      </c>
      <c r="AE786">
        <f t="shared" si="316"/>
        <v>0</v>
      </c>
      <c r="AG786" s="228">
        <v>2110204</v>
      </c>
      <c r="AH786" s="247" t="s">
        <v>1388</v>
      </c>
      <c r="AI786" s="233">
        <v>0</v>
      </c>
      <c r="AJ786" s="248">
        <f t="shared" si="334"/>
        <v>0</v>
      </c>
      <c r="AK786" s="246">
        <f t="shared" si="335"/>
        <v>0</v>
      </c>
      <c r="AL786" s="240">
        <v>2100404</v>
      </c>
      <c r="AM786" s="240" t="s">
        <v>1385</v>
      </c>
      <c r="AN786" s="249">
        <v>0</v>
      </c>
      <c r="AO786" s="249">
        <v>0</v>
      </c>
      <c r="AP786" s="256">
        <f t="shared" si="322"/>
        <v>0</v>
      </c>
      <c r="AQ786" s="257">
        <f t="shared" si="323"/>
        <v>0</v>
      </c>
      <c r="AR786">
        <f t="shared" si="331"/>
        <v>7</v>
      </c>
    </row>
    <row r="787" hidden="1" spans="1:44">
      <c r="A787" s="220">
        <v>2100406</v>
      </c>
      <c r="B787" s="220" t="s">
        <v>1389</v>
      </c>
      <c r="C787" s="216">
        <f t="shared" si="324"/>
        <v>0</v>
      </c>
      <c r="D787" s="221">
        <v>0</v>
      </c>
      <c r="E787" s="222">
        <v>0</v>
      </c>
      <c r="F787" s="223">
        <v>0</v>
      </c>
      <c r="G787" s="219">
        <f t="shared" si="325"/>
        <v>0</v>
      </c>
      <c r="H787" s="219">
        <f t="shared" si="326"/>
        <v>0</v>
      </c>
      <c r="I787" s="219">
        <f t="shared" si="327"/>
        <v>0</v>
      </c>
      <c r="J787" s="231">
        <f t="shared" si="328"/>
        <v>7</v>
      </c>
      <c r="K787" s="43">
        <f t="shared" si="336"/>
        <v>0</v>
      </c>
      <c r="L787" s="43">
        <f t="shared" si="329"/>
        <v>7</v>
      </c>
      <c r="M787" s="228">
        <v>2110102</v>
      </c>
      <c r="N787" s="228" t="s">
        <v>197</v>
      </c>
      <c r="O787" s="233">
        <v>62</v>
      </c>
      <c r="P787">
        <f t="shared" si="330"/>
        <v>7</v>
      </c>
      <c r="Q787">
        <f t="shared" si="332"/>
        <v>0</v>
      </c>
      <c r="U787">
        <f t="shared" si="317"/>
        <v>0</v>
      </c>
      <c r="V787">
        <f t="shared" si="318"/>
        <v>0</v>
      </c>
      <c r="W787">
        <f t="shared" si="333"/>
        <v>0</v>
      </c>
      <c r="Y787">
        <f t="shared" si="319"/>
        <v>0</v>
      </c>
      <c r="AB787" s="228">
        <v>2130225</v>
      </c>
      <c r="AC787">
        <f t="shared" si="320"/>
        <v>0</v>
      </c>
      <c r="AD787">
        <f t="shared" si="321"/>
        <v>0</v>
      </c>
      <c r="AE787">
        <f t="shared" si="316"/>
        <v>0</v>
      </c>
      <c r="AG787" s="228">
        <v>2110299</v>
      </c>
      <c r="AH787" s="247" t="s">
        <v>1390</v>
      </c>
      <c r="AI787" s="233">
        <v>0</v>
      </c>
      <c r="AJ787" s="248">
        <f t="shared" si="334"/>
        <v>0</v>
      </c>
      <c r="AK787" s="246">
        <f t="shared" si="335"/>
        <v>0</v>
      </c>
      <c r="AL787" s="240">
        <v>2100405</v>
      </c>
      <c r="AM787" s="240" t="s">
        <v>1387</v>
      </c>
      <c r="AN787" s="249">
        <v>0</v>
      </c>
      <c r="AO787" s="249">
        <v>0</v>
      </c>
      <c r="AP787" s="256">
        <f t="shared" si="322"/>
        <v>0</v>
      </c>
      <c r="AQ787" s="257">
        <f t="shared" si="323"/>
        <v>0</v>
      </c>
      <c r="AR787">
        <f t="shared" si="331"/>
        <v>7</v>
      </c>
    </row>
    <row r="788" hidden="1" spans="1:44">
      <c r="A788" s="220">
        <v>2100407</v>
      </c>
      <c r="B788" s="220" t="s">
        <v>1391</v>
      </c>
      <c r="C788" s="216">
        <f t="shared" si="324"/>
        <v>0</v>
      </c>
      <c r="D788" s="221">
        <v>0</v>
      </c>
      <c r="E788" s="222">
        <v>0</v>
      </c>
      <c r="F788" s="223">
        <v>0</v>
      </c>
      <c r="G788" s="219">
        <f t="shared" si="325"/>
        <v>0</v>
      </c>
      <c r="H788" s="219">
        <f t="shared" si="326"/>
        <v>0</v>
      </c>
      <c r="I788" s="219">
        <f t="shared" si="327"/>
        <v>0</v>
      </c>
      <c r="J788" s="231">
        <f t="shared" si="328"/>
        <v>7</v>
      </c>
      <c r="K788" s="43">
        <f t="shared" si="336"/>
        <v>0</v>
      </c>
      <c r="L788" s="43">
        <f t="shared" si="329"/>
        <v>7</v>
      </c>
      <c r="M788" s="228">
        <v>2110103</v>
      </c>
      <c r="N788" s="228" t="s">
        <v>199</v>
      </c>
      <c r="O788" s="233">
        <v>0</v>
      </c>
      <c r="P788">
        <f t="shared" si="330"/>
        <v>7</v>
      </c>
      <c r="Q788">
        <f t="shared" si="332"/>
        <v>0</v>
      </c>
      <c r="U788">
        <f t="shared" si="317"/>
        <v>0</v>
      </c>
      <c r="V788">
        <f t="shared" si="318"/>
        <v>0</v>
      </c>
      <c r="W788">
        <f t="shared" si="333"/>
        <v>0</v>
      </c>
      <c r="Y788">
        <f t="shared" si="319"/>
        <v>0</v>
      </c>
      <c r="AB788" s="228">
        <v>2130226</v>
      </c>
      <c r="AC788">
        <f t="shared" si="320"/>
        <v>0</v>
      </c>
      <c r="AD788">
        <f t="shared" si="321"/>
        <v>0</v>
      </c>
      <c r="AE788">
        <f t="shared" si="316"/>
        <v>0</v>
      </c>
      <c r="AG788" s="228">
        <v>21103</v>
      </c>
      <c r="AH788" s="238" t="s">
        <v>1392</v>
      </c>
      <c r="AI788" s="232">
        <f>SUM(AI789:AI796)</f>
        <v>170</v>
      </c>
      <c r="AJ788" s="239">
        <f t="shared" si="334"/>
        <v>170</v>
      </c>
      <c r="AK788" s="246">
        <f t="shared" si="335"/>
        <v>0</v>
      </c>
      <c r="AL788" s="240">
        <v>2100406</v>
      </c>
      <c r="AM788" s="240" t="s">
        <v>1389</v>
      </c>
      <c r="AN788" s="249">
        <v>0</v>
      </c>
      <c r="AO788" s="249">
        <v>0</v>
      </c>
      <c r="AP788" s="256">
        <f t="shared" si="322"/>
        <v>0</v>
      </c>
      <c r="AQ788" s="257">
        <f t="shared" si="323"/>
        <v>0</v>
      </c>
      <c r="AR788">
        <f t="shared" si="331"/>
        <v>7</v>
      </c>
    </row>
    <row r="789" customHeight="1" spans="1:44">
      <c r="A789" s="215">
        <v>2100408</v>
      </c>
      <c r="B789" s="215" t="s">
        <v>1393</v>
      </c>
      <c r="C789" s="216">
        <f t="shared" si="324"/>
        <v>1047</v>
      </c>
      <c r="D789" s="217">
        <v>534</v>
      </c>
      <c r="E789" s="217">
        <v>1024</v>
      </c>
      <c r="F789" s="218">
        <v>1092</v>
      </c>
      <c r="G789" s="219">
        <f t="shared" si="325"/>
        <v>0.0429799426934097</v>
      </c>
      <c r="H789" s="219">
        <f t="shared" si="326"/>
        <v>2.04494382022472</v>
      </c>
      <c r="I789" s="219">
        <f t="shared" si="327"/>
        <v>1.06640625</v>
      </c>
      <c r="J789" s="231">
        <f t="shared" si="328"/>
        <v>7</v>
      </c>
      <c r="K789" s="43">
        <f t="shared" si="336"/>
        <v>3697</v>
      </c>
      <c r="L789" s="43">
        <f t="shared" si="329"/>
        <v>7</v>
      </c>
      <c r="M789" s="228">
        <v>2110104</v>
      </c>
      <c r="N789" s="228" t="s">
        <v>1373</v>
      </c>
      <c r="O789" s="233">
        <v>0</v>
      </c>
      <c r="P789">
        <f t="shared" si="330"/>
        <v>7</v>
      </c>
      <c r="Q789">
        <f t="shared" si="332"/>
        <v>0</v>
      </c>
      <c r="U789">
        <f t="shared" si="317"/>
        <v>0</v>
      </c>
      <c r="V789">
        <f t="shared" si="318"/>
        <v>0</v>
      </c>
      <c r="W789">
        <f t="shared" si="333"/>
        <v>0</v>
      </c>
      <c r="Y789">
        <f t="shared" si="319"/>
        <v>0</v>
      </c>
      <c r="AB789" s="228">
        <v>2130227</v>
      </c>
      <c r="AC789">
        <f t="shared" si="320"/>
        <v>298</v>
      </c>
      <c r="AD789">
        <f t="shared" si="321"/>
        <v>298</v>
      </c>
      <c r="AE789">
        <f t="shared" si="316"/>
        <v>0</v>
      </c>
      <c r="AG789" s="228">
        <v>2110301</v>
      </c>
      <c r="AH789" s="247" t="s">
        <v>1394</v>
      </c>
      <c r="AI789" s="233">
        <v>2</v>
      </c>
      <c r="AJ789" s="248">
        <f t="shared" si="334"/>
        <v>2</v>
      </c>
      <c r="AK789" s="246">
        <f t="shared" si="335"/>
        <v>0</v>
      </c>
      <c r="AL789" s="240">
        <v>2100407</v>
      </c>
      <c r="AM789" s="240" t="s">
        <v>1391</v>
      </c>
      <c r="AN789" s="249">
        <v>0</v>
      </c>
      <c r="AO789" s="249">
        <v>0</v>
      </c>
      <c r="AP789" s="256">
        <f t="shared" si="322"/>
        <v>0</v>
      </c>
      <c r="AQ789" s="257">
        <f t="shared" si="323"/>
        <v>0</v>
      </c>
      <c r="AR789">
        <f t="shared" si="331"/>
        <v>7</v>
      </c>
    </row>
    <row r="790" customHeight="1" spans="1:44">
      <c r="A790" s="220">
        <v>2100409</v>
      </c>
      <c r="B790" s="220" t="s">
        <v>1395</v>
      </c>
      <c r="C790" s="216">
        <f t="shared" si="324"/>
        <v>882</v>
      </c>
      <c r="D790" s="224">
        <v>298</v>
      </c>
      <c r="E790" s="217">
        <v>1478</v>
      </c>
      <c r="F790" s="218">
        <v>1549</v>
      </c>
      <c r="G790" s="219">
        <f t="shared" si="325"/>
        <v>0.756235827664399</v>
      </c>
      <c r="H790" s="219">
        <f t="shared" si="326"/>
        <v>5.19798657718121</v>
      </c>
      <c r="I790" s="219">
        <f t="shared" si="327"/>
        <v>1.04803788903924</v>
      </c>
      <c r="J790" s="231">
        <f t="shared" si="328"/>
        <v>7</v>
      </c>
      <c r="K790" s="43">
        <f t="shared" si="336"/>
        <v>4207</v>
      </c>
      <c r="L790" s="43">
        <f t="shared" si="329"/>
        <v>7</v>
      </c>
      <c r="M790" s="228">
        <v>2110105</v>
      </c>
      <c r="N790" s="228" t="s">
        <v>1375</v>
      </c>
      <c r="O790" s="233">
        <v>125</v>
      </c>
      <c r="P790">
        <f t="shared" si="330"/>
        <v>7</v>
      </c>
      <c r="Q790">
        <f t="shared" si="332"/>
        <v>0</v>
      </c>
      <c r="U790">
        <f t="shared" si="317"/>
        <v>0</v>
      </c>
      <c r="V790">
        <f t="shared" si="318"/>
        <v>0</v>
      </c>
      <c r="W790">
        <f t="shared" si="333"/>
        <v>0</v>
      </c>
      <c r="Y790">
        <f t="shared" si="319"/>
        <v>0</v>
      </c>
      <c r="AB790" s="228">
        <v>2130232</v>
      </c>
      <c r="AC790">
        <f t="shared" si="320"/>
        <v>0</v>
      </c>
      <c r="AD790">
        <f t="shared" si="321"/>
        <v>0</v>
      </c>
      <c r="AE790">
        <f t="shared" si="316"/>
        <v>0</v>
      </c>
      <c r="AG790" s="228">
        <v>2110302</v>
      </c>
      <c r="AH790" s="247" t="s">
        <v>1396</v>
      </c>
      <c r="AI790" s="233">
        <v>0</v>
      </c>
      <c r="AJ790" s="248">
        <f t="shared" si="334"/>
        <v>0</v>
      </c>
      <c r="AK790" s="246">
        <f t="shared" si="335"/>
        <v>0</v>
      </c>
      <c r="AL790" s="240">
        <v>2100408</v>
      </c>
      <c r="AM790" s="241" t="s">
        <v>1393</v>
      </c>
      <c r="AN790" s="242">
        <v>534</v>
      </c>
      <c r="AO790" s="242">
        <v>1024</v>
      </c>
      <c r="AP790" s="256">
        <f t="shared" si="322"/>
        <v>490</v>
      </c>
      <c r="AQ790" s="257">
        <f t="shared" si="323"/>
        <v>0.917602996254682</v>
      </c>
      <c r="AR790">
        <f t="shared" si="331"/>
        <v>7</v>
      </c>
    </row>
    <row r="791" customHeight="1" spans="1:44">
      <c r="A791" s="220">
        <v>2100410</v>
      </c>
      <c r="B791" s="220" t="s">
        <v>1397</v>
      </c>
      <c r="C791" s="216">
        <f t="shared" si="324"/>
        <v>7</v>
      </c>
      <c r="D791" s="224">
        <v>0</v>
      </c>
      <c r="E791" s="217">
        <v>18</v>
      </c>
      <c r="F791" s="218">
        <v>20</v>
      </c>
      <c r="G791" s="219">
        <f t="shared" si="325"/>
        <v>1.85714285714286</v>
      </c>
      <c r="H791" s="219"/>
      <c r="I791" s="219">
        <f t="shared" si="327"/>
        <v>1.11111111111111</v>
      </c>
      <c r="J791" s="231">
        <f t="shared" si="328"/>
        <v>7</v>
      </c>
      <c r="K791" s="43">
        <f t="shared" si="336"/>
        <v>45</v>
      </c>
      <c r="L791" s="43">
        <f t="shared" si="329"/>
        <v>7</v>
      </c>
      <c r="M791" s="228">
        <v>2110106</v>
      </c>
      <c r="N791" s="228" t="s">
        <v>1378</v>
      </c>
      <c r="O791" s="233">
        <v>0</v>
      </c>
      <c r="P791">
        <f t="shared" si="330"/>
        <v>7</v>
      </c>
      <c r="Q791">
        <f t="shared" si="332"/>
        <v>0</v>
      </c>
      <c r="U791">
        <f t="shared" si="317"/>
        <v>0</v>
      </c>
      <c r="V791">
        <f t="shared" si="318"/>
        <v>0</v>
      </c>
      <c r="W791">
        <f t="shared" si="333"/>
        <v>0</v>
      </c>
      <c r="Y791">
        <f t="shared" si="319"/>
        <v>0</v>
      </c>
      <c r="AB791" s="228">
        <v>2130234</v>
      </c>
      <c r="AC791">
        <f t="shared" si="320"/>
        <v>85</v>
      </c>
      <c r="AD791">
        <f t="shared" si="321"/>
        <v>85</v>
      </c>
      <c r="AE791">
        <f t="shared" si="316"/>
        <v>0</v>
      </c>
      <c r="AG791" s="228">
        <v>2110303</v>
      </c>
      <c r="AH791" s="247" t="s">
        <v>1398</v>
      </c>
      <c r="AI791" s="233">
        <v>0</v>
      </c>
      <c r="AJ791" s="248">
        <f t="shared" si="334"/>
        <v>0</v>
      </c>
      <c r="AK791" s="246">
        <f t="shared" si="335"/>
        <v>0</v>
      </c>
      <c r="AL791" s="240">
        <v>2100409</v>
      </c>
      <c r="AM791" s="241" t="s">
        <v>1395</v>
      </c>
      <c r="AN791" s="242">
        <v>298</v>
      </c>
      <c r="AO791" s="242">
        <v>1478</v>
      </c>
      <c r="AP791" s="256">
        <f t="shared" si="322"/>
        <v>1180</v>
      </c>
      <c r="AQ791" s="257">
        <f t="shared" si="323"/>
        <v>3.95973154362416</v>
      </c>
      <c r="AR791">
        <f t="shared" si="331"/>
        <v>7</v>
      </c>
    </row>
    <row r="792" customHeight="1" spans="1:44">
      <c r="A792" s="215">
        <v>2100499</v>
      </c>
      <c r="B792" s="215" t="s">
        <v>1399</v>
      </c>
      <c r="C792" s="216">
        <f t="shared" si="324"/>
        <v>24</v>
      </c>
      <c r="D792" s="217">
        <v>0</v>
      </c>
      <c r="E792" s="217">
        <v>11</v>
      </c>
      <c r="F792" s="218">
        <v>36</v>
      </c>
      <c r="G792" s="219">
        <f t="shared" si="325"/>
        <v>0.5</v>
      </c>
      <c r="H792" s="219"/>
      <c r="I792" s="219">
        <f t="shared" si="327"/>
        <v>3.27272727272727</v>
      </c>
      <c r="J792" s="231">
        <f t="shared" si="328"/>
        <v>7</v>
      </c>
      <c r="K792" s="43">
        <f t="shared" si="336"/>
        <v>71</v>
      </c>
      <c r="L792" s="43">
        <f t="shared" si="329"/>
        <v>7</v>
      </c>
      <c r="M792" s="228">
        <v>2110107</v>
      </c>
      <c r="N792" s="228" t="s">
        <v>1380</v>
      </c>
      <c r="O792" s="233">
        <v>0</v>
      </c>
      <c r="P792">
        <f t="shared" si="330"/>
        <v>7</v>
      </c>
      <c r="Q792">
        <f t="shared" si="332"/>
        <v>0</v>
      </c>
      <c r="U792">
        <f t="shared" si="317"/>
        <v>0</v>
      </c>
      <c r="V792">
        <f t="shared" si="318"/>
        <v>0</v>
      </c>
      <c r="W792">
        <f t="shared" si="333"/>
        <v>0</v>
      </c>
      <c r="Y792">
        <f t="shared" si="319"/>
        <v>0</v>
      </c>
      <c r="AB792" s="228">
        <v>2130299</v>
      </c>
      <c r="AC792">
        <f t="shared" si="320"/>
        <v>493</v>
      </c>
      <c r="AD792">
        <f t="shared" si="321"/>
        <v>493</v>
      </c>
      <c r="AE792">
        <f t="shared" si="316"/>
        <v>0</v>
      </c>
      <c r="AG792" s="228">
        <v>2110304</v>
      </c>
      <c r="AH792" s="247" t="s">
        <v>1400</v>
      </c>
      <c r="AI792" s="233">
        <v>95</v>
      </c>
      <c r="AJ792" s="248">
        <f t="shared" si="334"/>
        <v>95</v>
      </c>
      <c r="AK792" s="246">
        <f t="shared" si="335"/>
        <v>0</v>
      </c>
      <c r="AL792" s="240">
        <v>2100410</v>
      </c>
      <c r="AM792" s="241" t="s">
        <v>1397</v>
      </c>
      <c r="AN792" s="242">
        <v>0</v>
      </c>
      <c r="AO792" s="242">
        <v>18</v>
      </c>
      <c r="AP792" s="256">
        <f t="shared" si="322"/>
        <v>18</v>
      </c>
      <c r="AQ792" s="257">
        <f t="shared" si="323"/>
        <v>0</v>
      </c>
      <c r="AR792">
        <f t="shared" si="331"/>
        <v>7</v>
      </c>
    </row>
    <row r="793" hidden="1" customHeight="1" spans="1:44">
      <c r="A793" s="215">
        <v>21006</v>
      </c>
      <c r="B793" s="215" t="s">
        <v>1401</v>
      </c>
      <c r="C793" s="216">
        <f t="shared" si="324"/>
        <v>26</v>
      </c>
      <c r="D793" s="217">
        <v>10</v>
      </c>
      <c r="E793" s="217">
        <v>27</v>
      </c>
      <c r="F793" s="218">
        <v>32</v>
      </c>
      <c r="G793" s="219">
        <f t="shared" si="325"/>
        <v>0.230769230769231</v>
      </c>
      <c r="H793" s="219">
        <f t="shared" si="326"/>
        <v>3.2</v>
      </c>
      <c r="I793" s="219">
        <f t="shared" si="327"/>
        <v>1.18518518518519</v>
      </c>
      <c r="J793" s="231">
        <f t="shared" si="328"/>
        <v>5</v>
      </c>
      <c r="K793" s="43">
        <f t="shared" ref="K793:K800" si="337">SUM(C793:F793)</f>
        <v>95</v>
      </c>
      <c r="L793" s="43">
        <f t="shared" si="329"/>
        <v>5</v>
      </c>
      <c r="M793" s="228">
        <v>2110199</v>
      </c>
      <c r="N793" s="228" t="s">
        <v>1382</v>
      </c>
      <c r="O793" s="233">
        <v>-5</v>
      </c>
      <c r="P793">
        <f t="shared" si="330"/>
        <v>7</v>
      </c>
      <c r="Q793">
        <f t="shared" si="332"/>
        <v>210</v>
      </c>
      <c r="U793">
        <f t="shared" si="317"/>
        <v>0</v>
      </c>
      <c r="V793">
        <f t="shared" si="318"/>
        <v>0</v>
      </c>
      <c r="W793">
        <f t="shared" si="333"/>
        <v>0</v>
      </c>
      <c r="Y793">
        <f t="shared" si="319"/>
        <v>0</v>
      </c>
      <c r="AB793" s="228">
        <v>2130301</v>
      </c>
      <c r="AC793">
        <f t="shared" si="320"/>
        <v>770</v>
      </c>
      <c r="AD793">
        <f t="shared" si="321"/>
        <v>770</v>
      </c>
      <c r="AE793">
        <f t="shared" si="316"/>
        <v>0</v>
      </c>
      <c r="AG793" s="228">
        <v>2110305</v>
      </c>
      <c r="AH793" s="247" t="s">
        <v>1402</v>
      </c>
      <c r="AI793" s="233">
        <v>0</v>
      </c>
      <c r="AJ793" s="248">
        <f t="shared" si="334"/>
        <v>0</v>
      </c>
      <c r="AK793" s="246">
        <f t="shared" si="335"/>
        <v>0</v>
      </c>
      <c r="AL793" s="240">
        <v>2100499</v>
      </c>
      <c r="AM793" s="241" t="s">
        <v>1399</v>
      </c>
      <c r="AN793" s="242">
        <v>0</v>
      </c>
      <c r="AO793" s="242">
        <v>11</v>
      </c>
      <c r="AP793" s="256">
        <f t="shared" si="322"/>
        <v>11</v>
      </c>
      <c r="AQ793" s="257">
        <f t="shared" si="323"/>
        <v>0</v>
      </c>
      <c r="AR793">
        <f t="shared" si="331"/>
        <v>7</v>
      </c>
    </row>
    <row r="794" customHeight="1" spans="1:44">
      <c r="A794" s="215">
        <v>2100601</v>
      </c>
      <c r="B794" s="215" t="s">
        <v>1403</v>
      </c>
      <c r="C794" s="216">
        <f t="shared" si="324"/>
        <v>26</v>
      </c>
      <c r="D794" s="217">
        <v>10</v>
      </c>
      <c r="E794" s="217">
        <v>25</v>
      </c>
      <c r="F794" s="218">
        <v>25</v>
      </c>
      <c r="G794" s="219">
        <f t="shared" si="325"/>
        <v>-0.0384615384615384</v>
      </c>
      <c r="H794" s="219">
        <f t="shared" si="326"/>
        <v>2.5</v>
      </c>
      <c r="I794" s="219">
        <f t="shared" si="327"/>
        <v>1</v>
      </c>
      <c r="J794" s="231">
        <f t="shared" si="328"/>
        <v>7</v>
      </c>
      <c r="K794" s="43">
        <f t="shared" si="337"/>
        <v>86</v>
      </c>
      <c r="L794" s="43">
        <f t="shared" si="329"/>
        <v>7</v>
      </c>
      <c r="M794" s="228">
        <v>21102</v>
      </c>
      <c r="N794" s="229" t="s">
        <v>1384</v>
      </c>
      <c r="O794" s="232">
        <f>SUM(O795:O797)</f>
        <v>90</v>
      </c>
      <c r="P794">
        <f t="shared" si="330"/>
        <v>5</v>
      </c>
      <c r="Q794">
        <f t="shared" si="332"/>
        <v>0</v>
      </c>
      <c r="U794">
        <f t="shared" si="317"/>
        <v>0</v>
      </c>
      <c r="V794">
        <f t="shared" si="318"/>
        <v>0</v>
      </c>
      <c r="W794">
        <f t="shared" si="333"/>
        <v>0</v>
      </c>
      <c r="Y794">
        <f t="shared" si="319"/>
        <v>0</v>
      </c>
      <c r="AB794" s="228">
        <v>2130302</v>
      </c>
      <c r="AC794">
        <f t="shared" si="320"/>
        <v>0</v>
      </c>
      <c r="AD794">
        <f t="shared" si="321"/>
        <v>0</v>
      </c>
      <c r="AE794">
        <f t="shared" si="316"/>
        <v>0</v>
      </c>
      <c r="AG794" s="228">
        <v>2110306</v>
      </c>
      <c r="AH794" s="247" t="s">
        <v>1404</v>
      </c>
      <c r="AI794" s="233">
        <v>0</v>
      </c>
      <c r="AJ794" s="248">
        <f t="shared" si="334"/>
        <v>0</v>
      </c>
      <c r="AK794" s="246">
        <f t="shared" si="335"/>
        <v>0</v>
      </c>
      <c r="AL794" s="240">
        <v>21006</v>
      </c>
      <c r="AM794" s="241" t="s">
        <v>1401</v>
      </c>
      <c r="AN794" s="242">
        <v>10</v>
      </c>
      <c r="AO794" s="242">
        <v>27</v>
      </c>
      <c r="AP794" s="256">
        <f t="shared" si="322"/>
        <v>17</v>
      </c>
      <c r="AQ794" s="257">
        <f t="shared" si="323"/>
        <v>1.7</v>
      </c>
      <c r="AR794">
        <f t="shared" si="331"/>
        <v>5</v>
      </c>
    </row>
    <row r="795" customHeight="1" spans="1:44">
      <c r="A795" s="220">
        <v>2100699</v>
      </c>
      <c r="B795" s="220" t="s">
        <v>1405</v>
      </c>
      <c r="C795" s="216">
        <f t="shared" si="324"/>
        <v>0</v>
      </c>
      <c r="D795" s="224">
        <v>0</v>
      </c>
      <c r="E795" s="217">
        <v>2</v>
      </c>
      <c r="F795" s="218">
        <v>7</v>
      </c>
      <c r="G795" s="219"/>
      <c r="H795" s="219"/>
      <c r="I795" s="219">
        <f t="shared" si="327"/>
        <v>3.5</v>
      </c>
      <c r="J795" s="231">
        <f t="shared" si="328"/>
        <v>7</v>
      </c>
      <c r="K795" s="43">
        <f t="shared" si="337"/>
        <v>9</v>
      </c>
      <c r="L795" s="43">
        <f t="shared" si="329"/>
        <v>7</v>
      </c>
      <c r="M795" s="228">
        <v>2110203</v>
      </c>
      <c r="N795" s="228" t="s">
        <v>1386</v>
      </c>
      <c r="O795" s="233">
        <v>0</v>
      </c>
      <c r="P795">
        <f t="shared" si="330"/>
        <v>7</v>
      </c>
      <c r="Q795">
        <f t="shared" si="332"/>
        <v>0</v>
      </c>
      <c r="U795">
        <f t="shared" si="317"/>
        <v>0</v>
      </c>
      <c r="V795">
        <f t="shared" si="318"/>
        <v>0</v>
      </c>
      <c r="W795">
        <f t="shared" si="333"/>
        <v>0</v>
      </c>
      <c r="Y795">
        <f t="shared" si="319"/>
        <v>0</v>
      </c>
      <c r="AB795" s="228">
        <v>2130303</v>
      </c>
      <c r="AC795">
        <f t="shared" si="320"/>
        <v>0</v>
      </c>
      <c r="AD795">
        <f t="shared" si="321"/>
        <v>0</v>
      </c>
      <c r="AE795">
        <f t="shared" si="316"/>
        <v>0</v>
      </c>
      <c r="AG795" s="228">
        <v>2110307</v>
      </c>
      <c r="AH795" s="247" t="s">
        <v>1406</v>
      </c>
      <c r="AI795" s="233">
        <v>73</v>
      </c>
      <c r="AJ795" s="248">
        <f t="shared" si="334"/>
        <v>73</v>
      </c>
      <c r="AK795" s="246">
        <f t="shared" si="335"/>
        <v>0</v>
      </c>
      <c r="AL795" s="240">
        <v>2100601</v>
      </c>
      <c r="AM795" s="241" t="s">
        <v>1403</v>
      </c>
      <c r="AN795" s="242">
        <v>10</v>
      </c>
      <c r="AO795" s="242">
        <v>25</v>
      </c>
      <c r="AP795" s="256">
        <f t="shared" si="322"/>
        <v>15</v>
      </c>
      <c r="AQ795" s="257">
        <f t="shared" si="323"/>
        <v>1.5</v>
      </c>
      <c r="AR795">
        <f t="shared" si="331"/>
        <v>7</v>
      </c>
    </row>
    <row r="796" hidden="1" customHeight="1" spans="1:44">
      <c r="A796" s="215">
        <v>21007</v>
      </c>
      <c r="B796" s="215" t="s">
        <v>1407</v>
      </c>
      <c r="C796" s="216">
        <f t="shared" si="324"/>
        <v>395</v>
      </c>
      <c r="D796" s="217">
        <v>344</v>
      </c>
      <c r="E796" s="217">
        <v>575</v>
      </c>
      <c r="F796" s="218">
        <v>704</v>
      </c>
      <c r="G796" s="219">
        <f t="shared" si="325"/>
        <v>0.782278481012658</v>
      </c>
      <c r="H796" s="219">
        <f t="shared" si="326"/>
        <v>2.04651162790698</v>
      </c>
      <c r="I796" s="219">
        <f t="shared" si="327"/>
        <v>1.22434782608696</v>
      </c>
      <c r="J796" s="231">
        <f t="shared" si="328"/>
        <v>5</v>
      </c>
      <c r="K796" s="43">
        <f t="shared" si="337"/>
        <v>2018</v>
      </c>
      <c r="L796" s="43">
        <f t="shared" si="329"/>
        <v>5</v>
      </c>
      <c r="M796" s="228">
        <v>2110204</v>
      </c>
      <c r="N796" s="228" t="s">
        <v>1388</v>
      </c>
      <c r="O796" s="233">
        <v>0</v>
      </c>
      <c r="P796">
        <f t="shared" si="330"/>
        <v>7</v>
      </c>
      <c r="Q796">
        <f t="shared" si="332"/>
        <v>210</v>
      </c>
      <c r="U796">
        <f t="shared" si="317"/>
        <v>0</v>
      </c>
      <c r="V796">
        <f t="shared" si="318"/>
        <v>0</v>
      </c>
      <c r="W796">
        <f t="shared" si="333"/>
        <v>0</v>
      </c>
      <c r="Y796">
        <f t="shared" si="319"/>
        <v>0</v>
      </c>
      <c r="AB796" s="228">
        <v>2130304</v>
      </c>
      <c r="AC796">
        <f t="shared" si="320"/>
        <v>-8</v>
      </c>
      <c r="AD796">
        <f t="shared" si="321"/>
        <v>-8</v>
      </c>
      <c r="AE796">
        <f t="shared" si="316"/>
        <v>0</v>
      </c>
      <c r="AG796" s="228">
        <v>2110399</v>
      </c>
      <c r="AH796" s="247" t="s">
        <v>1408</v>
      </c>
      <c r="AI796" s="233">
        <v>0</v>
      </c>
      <c r="AJ796" s="248">
        <f t="shared" si="334"/>
        <v>0</v>
      </c>
      <c r="AK796" s="246">
        <f t="shared" si="335"/>
        <v>0</v>
      </c>
      <c r="AL796" s="240">
        <v>2100699</v>
      </c>
      <c r="AM796" s="241" t="s">
        <v>1405</v>
      </c>
      <c r="AN796" s="242">
        <v>0</v>
      </c>
      <c r="AO796" s="242">
        <v>2</v>
      </c>
      <c r="AP796" s="256">
        <f t="shared" si="322"/>
        <v>2</v>
      </c>
      <c r="AQ796" s="257">
        <f t="shared" si="323"/>
        <v>0</v>
      </c>
      <c r="AR796">
        <f t="shared" si="331"/>
        <v>7</v>
      </c>
    </row>
    <row r="797" customHeight="1" spans="1:44">
      <c r="A797" s="220">
        <v>2100716</v>
      </c>
      <c r="B797" s="220" t="s">
        <v>1409</v>
      </c>
      <c r="C797" s="216">
        <f t="shared" si="324"/>
        <v>81</v>
      </c>
      <c r="D797" s="224">
        <v>93</v>
      </c>
      <c r="E797" s="217">
        <v>87</v>
      </c>
      <c r="F797" s="218">
        <v>84</v>
      </c>
      <c r="G797" s="219">
        <f t="shared" si="325"/>
        <v>0.037037037037037</v>
      </c>
      <c r="H797" s="219">
        <f t="shared" si="326"/>
        <v>0.903225806451613</v>
      </c>
      <c r="I797" s="219">
        <f t="shared" si="327"/>
        <v>0.96551724137931</v>
      </c>
      <c r="J797" s="231">
        <f t="shared" si="328"/>
        <v>7</v>
      </c>
      <c r="K797" s="43">
        <f t="shared" si="337"/>
        <v>345</v>
      </c>
      <c r="L797" s="43">
        <f t="shared" si="329"/>
        <v>7</v>
      </c>
      <c r="M797" s="228">
        <v>2110299</v>
      </c>
      <c r="N797" s="228" t="s">
        <v>1390</v>
      </c>
      <c r="O797" s="233">
        <v>90</v>
      </c>
      <c r="P797">
        <f t="shared" si="330"/>
        <v>7</v>
      </c>
      <c r="Q797">
        <f t="shared" si="332"/>
        <v>0</v>
      </c>
      <c r="U797">
        <f t="shared" si="317"/>
        <v>0</v>
      </c>
      <c r="V797">
        <f t="shared" si="318"/>
        <v>0</v>
      </c>
      <c r="W797">
        <f t="shared" si="333"/>
        <v>0</v>
      </c>
      <c r="Y797">
        <f t="shared" si="319"/>
        <v>0</v>
      </c>
      <c r="AB797" s="228">
        <v>2130305</v>
      </c>
      <c r="AC797">
        <f t="shared" si="320"/>
        <v>-36</v>
      </c>
      <c r="AD797">
        <f t="shared" si="321"/>
        <v>-36</v>
      </c>
      <c r="AE797">
        <f t="shared" si="316"/>
        <v>0</v>
      </c>
      <c r="AG797" s="228">
        <v>21104</v>
      </c>
      <c r="AH797" s="238" t="s">
        <v>1410</v>
      </c>
      <c r="AI797" s="232">
        <f>SUM(AI798:AI802)</f>
        <v>560</v>
      </c>
      <c r="AJ797" s="239">
        <f t="shared" si="334"/>
        <v>560</v>
      </c>
      <c r="AK797" s="246">
        <f t="shared" si="335"/>
        <v>0</v>
      </c>
      <c r="AL797" s="240">
        <v>21007</v>
      </c>
      <c r="AM797" s="241" t="s">
        <v>1407</v>
      </c>
      <c r="AN797" s="242">
        <v>344</v>
      </c>
      <c r="AO797" s="242">
        <v>575</v>
      </c>
      <c r="AP797" s="256">
        <f t="shared" si="322"/>
        <v>231</v>
      </c>
      <c r="AQ797" s="257">
        <f t="shared" si="323"/>
        <v>0.671511627906977</v>
      </c>
      <c r="AR797">
        <f t="shared" si="331"/>
        <v>5</v>
      </c>
    </row>
    <row r="798" customHeight="1" spans="1:44">
      <c r="A798" s="220">
        <v>2100717</v>
      </c>
      <c r="B798" s="220" t="s">
        <v>1411</v>
      </c>
      <c r="C798" s="216">
        <f t="shared" si="324"/>
        <v>197</v>
      </c>
      <c r="D798" s="224">
        <v>187</v>
      </c>
      <c r="E798" s="217">
        <v>198</v>
      </c>
      <c r="F798" s="218">
        <v>257</v>
      </c>
      <c r="G798" s="219">
        <f t="shared" si="325"/>
        <v>0.304568527918782</v>
      </c>
      <c r="H798" s="219">
        <f t="shared" si="326"/>
        <v>1.37433155080214</v>
      </c>
      <c r="I798" s="219">
        <f t="shared" si="327"/>
        <v>1.2979797979798</v>
      </c>
      <c r="J798" s="231">
        <f t="shared" si="328"/>
        <v>7</v>
      </c>
      <c r="K798" s="43">
        <f t="shared" si="337"/>
        <v>839</v>
      </c>
      <c r="L798" s="43">
        <f t="shared" si="329"/>
        <v>7</v>
      </c>
      <c r="M798" s="228">
        <v>21103</v>
      </c>
      <c r="N798" s="229" t="s">
        <v>1392</v>
      </c>
      <c r="O798" s="232">
        <f>SUM(O799:O806)</f>
        <v>1198</v>
      </c>
      <c r="P798">
        <f t="shared" si="330"/>
        <v>5</v>
      </c>
      <c r="Q798">
        <f t="shared" si="332"/>
        <v>0</v>
      </c>
      <c r="U798">
        <f t="shared" si="317"/>
        <v>0</v>
      </c>
      <c r="V798">
        <f t="shared" si="318"/>
        <v>0</v>
      </c>
      <c r="W798">
        <f t="shared" si="333"/>
        <v>0</v>
      </c>
      <c r="Y798">
        <f t="shared" si="319"/>
        <v>0</v>
      </c>
      <c r="AB798" s="228">
        <v>2130306</v>
      </c>
      <c r="AC798">
        <f t="shared" si="320"/>
        <v>397</v>
      </c>
      <c r="AD798">
        <f t="shared" si="321"/>
        <v>397</v>
      </c>
      <c r="AE798">
        <f t="shared" si="316"/>
        <v>0</v>
      </c>
      <c r="AG798" s="228">
        <v>2110401</v>
      </c>
      <c r="AH798" s="247" t="s">
        <v>1412</v>
      </c>
      <c r="AI798" s="233">
        <v>0</v>
      </c>
      <c r="AJ798" s="248">
        <f t="shared" si="334"/>
        <v>0</v>
      </c>
      <c r="AK798" s="246">
        <f t="shared" si="335"/>
        <v>0</v>
      </c>
      <c r="AL798" s="240">
        <v>2100716</v>
      </c>
      <c r="AM798" s="241" t="s">
        <v>1409</v>
      </c>
      <c r="AN798" s="242">
        <v>93</v>
      </c>
      <c r="AO798" s="242">
        <v>87</v>
      </c>
      <c r="AP798" s="256">
        <f t="shared" si="322"/>
        <v>-6</v>
      </c>
      <c r="AQ798" s="257">
        <f t="shared" si="323"/>
        <v>-0.0645161290322581</v>
      </c>
      <c r="AR798">
        <f t="shared" si="331"/>
        <v>7</v>
      </c>
    </row>
    <row r="799" customHeight="1" spans="1:44">
      <c r="A799" s="220">
        <v>2100799</v>
      </c>
      <c r="B799" s="220" t="s">
        <v>1413</v>
      </c>
      <c r="C799" s="216">
        <f t="shared" si="324"/>
        <v>117</v>
      </c>
      <c r="D799" s="224">
        <v>64</v>
      </c>
      <c r="E799" s="217">
        <v>290</v>
      </c>
      <c r="F799" s="218">
        <v>363</v>
      </c>
      <c r="G799" s="219">
        <f t="shared" si="325"/>
        <v>2.1025641025641</v>
      </c>
      <c r="H799" s="219">
        <f t="shared" si="326"/>
        <v>5.671875</v>
      </c>
      <c r="I799" s="219">
        <f t="shared" si="327"/>
        <v>1.25172413793103</v>
      </c>
      <c r="J799" s="231">
        <f t="shared" si="328"/>
        <v>7</v>
      </c>
      <c r="K799" s="43">
        <f t="shared" si="337"/>
        <v>834</v>
      </c>
      <c r="L799" s="43">
        <f t="shared" si="329"/>
        <v>7</v>
      </c>
      <c r="M799" s="228">
        <v>2110301</v>
      </c>
      <c r="N799" s="228" t="s">
        <v>1394</v>
      </c>
      <c r="O799" s="233">
        <v>0</v>
      </c>
      <c r="P799">
        <f t="shared" si="330"/>
        <v>7</v>
      </c>
      <c r="Q799">
        <f t="shared" si="332"/>
        <v>0</v>
      </c>
      <c r="U799">
        <f t="shared" si="317"/>
        <v>0</v>
      </c>
      <c r="V799">
        <f t="shared" si="318"/>
        <v>0</v>
      </c>
      <c r="W799">
        <f t="shared" si="333"/>
        <v>0</v>
      </c>
      <c r="Y799">
        <f t="shared" si="319"/>
        <v>0</v>
      </c>
      <c r="AB799" s="228">
        <v>2130307</v>
      </c>
      <c r="AC799">
        <f t="shared" si="320"/>
        <v>0</v>
      </c>
      <c r="AD799">
        <f t="shared" si="321"/>
        <v>0</v>
      </c>
      <c r="AE799">
        <f t="shared" si="316"/>
        <v>0</v>
      </c>
      <c r="AG799" s="228">
        <v>2110402</v>
      </c>
      <c r="AH799" s="247" t="s">
        <v>1414</v>
      </c>
      <c r="AI799" s="233">
        <v>560</v>
      </c>
      <c r="AJ799" s="248">
        <f t="shared" si="334"/>
        <v>560</v>
      </c>
      <c r="AK799" s="246">
        <f t="shared" si="335"/>
        <v>0</v>
      </c>
      <c r="AL799" s="240">
        <v>2100717</v>
      </c>
      <c r="AM799" s="241" t="s">
        <v>1411</v>
      </c>
      <c r="AN799" s="242">
        <v>187</v>
      </c>
      <c r="AO799" s="242">
        <v>198</v>
      </c>
      <c r="AP799" s="256">
        <f t="shared" si="322"/>
        <v>11</v>
      </c>
      <c r="AQ799" s="257">
        <f t="shared" si="323"/>
        <v>0.0588235294117647</v>
      </c>
      <c r="AR799">
        <f t="shared" si="331"/>
        <v>7</v>
      </c>
    </row>
    <row r="800" hidden="1" customHeight="1" spans="1:44">
      <c r="A800" s="220">
        <v>21010</v>
      </c>
      <c r="B800" s="220" t="s">
        <v>1415</v>
      </c>
      <c r="C800" s="216">
        <f t="shared" si="324"/>
        <v>815</v>
      </c>
      <c r="D800" s="224">
        <v>577</v>
      </c>
      <c r="E800" s="217">
        <v>1100</v>
      </c>
      <c r="F800" s="218">
        <v>1092</v>
      </c>
      <c r="G800" s="219">
        <f t="shared" si="325"/>
        <v>0.339877300613497</v>
      </c>
      <c r="H800" s="219">
        <f t="shared" si="326"/>
        <v>1.89254766031196</v>
      </c>
      <c r="I800" s="219">
        <f t="shared" si="327"/>
        <v>0.992727272727273</v>
      </c>
      <c r="J800" s="231">
        <f t="shared" si="328"/>
        <v>5</v>
      </c>
      <c r="K800" s="43">
        <f t="shared" si="337"/>
        <v>3584</v>
      </c>
      <c r="L800" s="43">
        <f t="shared" si="329"/>
        <v>5</v>
      </c>
      <c r="M800" s="228">
        <v>2110302</v>
      </c>
      <c r="N800" s="228" t="s">
        <v>1396</v>
      </c>
      <c r="O800" s="233">
        <v>0</v>
      </c>
      <c r="P800">
        <f t="shared" si="330"/>
        <v>7</v>
      </c>
      <c r="Q800">
        <f t="shared" si="332"/>
        <v>210</v>
      </c>
      <c r="U800">
        <f t="shared" si="317"/>
        <v>0</v>
      </c>
      <c r="V800">
        <f t="shared" si="318"/>
        <v>0</v>
      </c>
      <c r="W800">
        <f t="shared" si="333"/>
        <v>0</v>
      </c>
      <c r="Y800">
        <f t="shared" si="319"/>
        <v>0</v>
      </c>
      <c r="AB800" s="228">
        <v>2130308</v>
      </c>
      <c r="AC800">
        <f t="shared" si="320"/>
        <v>78</v>
      </c>
      <c r="AD800">
        <f t="shared" si="321"/>
        <v>78</v>
      </c>
      <c r="AE800">
        <f t="shared" si="316"/>
        <v>0</v>
      </c>
      <c r="AG800" s="228">
        <v>2110403</v>
      </c>
      <c r="AH800" s="247" t="s">
        <v>1416</v>
      </c>
      <c r="AI800" s="233">
        <v>0</v>
      </c>
      <c r="AJ800" s="248">
        <f t="shared" si="334"/>
        <v>0</v>
      </c>
      <c r="AK800" s="246">
        <f t="shared" si="335"/>
        <v>0</v>
      </c>
      <c r="AL800" s="240">
        <v>2100799</v>
      </c>
      <c r="AM800" s="241" t="s">
        <v>1413</v>
      </c>
      <c r="AN800" s="242">
        <v>64</v>
      </c>
      <c r="AO800" s="242">
        <v>290</v>
      </c>
      <c r="AP800" s="256">
        <f t="shared" si="322"/>
        <v>226</v>
      </c>
      <c r="AQ800" s="257">
        <f t="shared" si="323"/>
        <v>3.53125</v>
      </c>
      <c r="AR800">
        <f t="shared" si="331"/>
        <v>7</v>
      </c>
    </row>
    <row r="801" customHeight="1" spans="1:44">
      <c r="A801" s="220">
        <v>2101001</v>
      </c>
      <c r="B801" s="220" t="s">
        <v>194</v>
      </c>
      <c r="C801" s="216">
        <f t="shared" si="324"/>
        <v>475</v>
      </c>
      <c r="D801" s="224">
        <v>549</v>
      </c>
      <c r="E801" s="217">
        <v>502</v>
      </c>
      <c r="F801" s="218">
        <v>495</v>
      </c>
      <c r="G801" s="219">
        <f t="shared" si="325"/>
        <v>0.0421052631578946</v>
      </c>
      <c r="H801" s="219">
        <f t="shared" si="326"/>
        <v>0.901639344262295</v>
      </c>
      <c r="I801" s="219">
        <f t="shared" si="327"/>
        <v>0.98605577689243</v>
      </c>
      <c r="J801" s="231">
        <f t="shared" si="328"/>
        <v>7</v>
      </c>
      <c r="K801" s="43">
        <f t="shared" ref="K801:K809" si="338">SUM(C801:F801)</f>
        <v>2021</v>
      </c>
      <c r="L801" s="43">
        <f t="shared" si="329"/>
        <v>7</v>
      </c>
      <c r="M801" s="228">
        <v>2110303</v>
      </c>
      <c r="N801" s="228" t="s">
        <v>1398</v>
      </c>
      <c r="O801" s="233">
        <v>0</v>
      </c>
      <c r="P801">
        <f t="shared" si="330"/>
        <v>7</v>
      </c>
      <c r="Q801">
        <f t="shared" si="332"/>
        <v>0</v>
      </c>
      <c r="U801">
        <f t="shared" si="317"/>
        <v>0</v>
      </c>
      <c r="V801">
        <f t="shared" si="318"/>
        <v>0</v>
      </c>
      <c r="W801">
        <f t="shared" si="333"/>
        <v>0</v>
      </c>
      <c r="Y801">
        <f t="shared" si="319"/>
        <v>0</v>
      </c>
      <c r="AB801" s="228">
        <v>2130309</v>
      </c>
      <c r="AC801">
        <f t="shared" si="320"/>
        <v>0</v>
      </c>
      <c r="AD801">
        <f t="shared" si="321"/>
        <v>0</v>
      </c>
      <c r="AE801">
        <f t="shared" si="316"/>
        <v>0</v>
      </c>
      <c r="AG801" s="228">
        <v>2110404</v>
      </c>
      <c r="AH801" s="247" t="s">
        <v>1417</v>
      </c>
      <c r="AI801" s="233">
        <v>0</v>
      </c>
      <c r="AJ801" s="248">
        <f t="shared" si="334"/>
        <v>0</v>
      </c>
      <c r="AK801" s="246">
        <f t="shared" si="335"/>
        <v>0</v>
      </c>
      <c r="AL801" s="240">
        <v>21010</v>
      </c>
      <c r="AM801" s="241" t="s">
        <v>1415</v>
      </c>
      <c r="AN801" s="242">
        <v>577</v>
      </c>
      <c r="AO801" s="242">
        <v>1100</v>
      </c>
      <c r="AP801" s="256">
        <f t="shared" si="322"/>
        <v>523</v>
      </c>
      <c r="AQ801" s="257">
        <f t="shared" si="323"/>
        <v>0.906412478336222</v>
      </c>
      <c r="AR801">
        <f t="shared" si="331"/>
        <v>5</v>
      </c>
    </row>
    <row r="802" hidden="1" spans="1:44">
      <c r="A802" s="220">
        <v>2101002</v>
      </c>
      <c r="B802" s="220" t="s">
        <v>196</v>
      </c>
      <c r="C802" s="216">
        <f t="shared" si="324"/>
        <v>0</v>
      </c>
      <c r="D802" s="221">
        <v>0</v>
      </c>
      <c r="E802" s="222">
        <v>0</v>
      </c>
      <c r="F802" s="223">
        <v>0</v>
      </c>
      <c r="G802" s="219">
        <f t="shared" si="325"/>
        <v>0</v>
      </c>
      <c r="H802" s="219">
        <f t="shared" si="326"/>
        <v>0</v>
      </c>
      <c r="I802" s="219">
        <f t="shared" si="327"/>
        <v>0</v>
      </c>
      <c r="J802" s="231">
        <f t="shared" si="328"/>
        <v>7</v>
      </c>
      <c r="K802" s="43">
        <f t="shared" si="338"/>
        <v>0</v>
      </c>
      <c r="L802" s="43">
        <f t="shared" si="329"/>
        <v>7</v>
      </c>
      <c r="M802" s="228">
        <v>2110304</v>
      </c>
      <c r="N802" s="228" t="s">
        <v>1400</v>
      </c>
      <c r="O802" s="233">
        <v>295</v>
      </c>
      <c r="P802">
        <f t="shared" si="330"/>
        <v>7</v>
      </c>
      <c r="Q802">
        <f t="shared" si="332"/>
        <v>0</v>
      </c>
      <c r="U802">
        <f t="shared" si="317"/>
        <v>0</v>
      </c>
      <c r="V802">
        <f t="shared" si="318"/>
        <v>0</v>
      </c>
      <c r="W802">
        <f t="shared" si="333"/>
        <v>0</v>
      </c>
      <c r="Y802">
        <f t="shared" si="319"/>
        <v>0</v>
      </c>
      <c r="AB802" s="228">
        <v>2130310</v>
      </c>
      <c r="AC802">
        <f t="shared" si="320"/>
        <v>166</v>
      </c>
      <c r="AD802">
        <f t="shared" si="321"/>
        <v>166</v>
      </c>
      <c r="AE802">
        <f t="shared" si="316"/>
        <v>0</v>
      </c>
      <c r="AG802" s="228">
        <v>2110499</v>
      </c>
      <c r="AH802" s="247" t="s">
        <v>1418</v>
      </c>
      <c r="AI802" s="233">
        <v>0</v>
      </c>
      <c r="AJ802" s="248">
        <f t="shared" si="334"/>
        <v>0</v>
      </c>
      <c r="AK802" s="246">
        <f t="shared" si="335"/>
        <v>0</v>
      </c>
      <c r="AL802" s="240">
        <v>2101001</v>
      </c>
      <c r="AM802" s="241" t="s">
        <v>194</v>
      </c>
      <c r="AN802" s="242">
        <v>549</v>
      </c>
      <c r="AO802" s="242">
        <v>502</v>
      </c>
      <c r="AP802" s="256">
        <f t="shared" si="322"/>
        <v>-47</v>
      </c>
      <c r="AQ802" s="257">
        <f t="shared" si="323"/>
        <v>-0.0856102003642987</v>
      </c>
      <c r="AR802">
        <f t="shared" si="331"/>
        <v>7</v>
      </c>
    </row>
    <row r="803" hidden="1" spans="1:44">
      <c r="A803" s="220">
        <v>2101003</v>
      </c>
      <c r="B803" s="220" t="s">
        <v>198</v>
      </c>
      <c r="C803" s="216">
        <f t="shared" si="324"/>
        <v>0</v>
      </c>
      <c r="D803" s="221">
        <v>0</v>
      </c>
      <c r="E803" s="222">
        <v>0</v>
      </c>
      <c r="F803" s="223">
        <v>0</v>
      </c>
      <c r="G803" s="219">
        <f t="shared" si="325"/>
        <v>0</v>
      </c>
      <c r="H803" s="219">
        <f t="shared" si="326"/>
        <v>0</v>
      </c>
      <c r="I803" s="219">
        <f t="shared" si="327"/>
        <v>0</v>
      </c>
      <c r="J803" s="231">
        <f t="shared" si="328"/>
        <v>7</v>
      </c>
      <c r="K803" s="43">
        <f t="shared" si="338"/>
        <v>0</v>
      </c>
      <c r="L803" s="43">
        <f t="shared" si="329"/>
        <v>7</v>
      </c>
      <c r="M803" s="228">
        <v>2110305</v>
      </c>
      <c r="N803" s="228" t="s">
        <v>1402</v>
      </c>
      <c r="O803" s="233">
        <v>0</v>
      </c>
      <c r="P803">
        <f t="shared" si="330"/>
        <v>7</v>
      </c>
      <c r="Q803">
        <f t="shared" si="332"/>
        <v>0</v>
      </c>
      <c r="U803">
        <f t="shared" si="317"/>
        <v>0</v>
      </c>
      <c r="V803">
        <f t="shared" si="318"/>
        <v>0</v>
      </c>
      <c r="W803">
        <f t="shared" si="333"/>
        <v>0</v>
      </c>
      <c r="Y803">
        <f t="shared" si="319"/>
        <v>0</v>
      </c>
      <c r="AB803" s="228">
        <v>2130311</v>
      </c>
      <c r="AC803">
        <f t="shared" si="320"/>
        <v>75</v>
      </c>
      <c r="AD803">
        <f t="shared" si="321"/>
        <v>75</v>
      </c>
      <c r="AE803">
        <f t="shared" si="316"/>
        <v>0</v>
      </c>
      <c r="AG803" s="228">
        <v>21105</v>
      </c>
      <c r="AH803" s="238" t="s">
        <v>1419</v>
      </c>
      <c r="AI803" s="232">
        <f>SUM(AI804:AI808)</f>
        <v>0</v>
      </c>
      <c r="AJ803" s="239">
        <f t="shared" si="334"/>
        <v>0</v>
      </c>
      <c r="AK803" s="246">
        <f t="shared" si="335"/>
        <v>0</v>
      </c>
      <c r="AL803" s="240">
        <v>2101002</v>
      </c>
      <c r="AM803" s="240" t="s">
        <v>196</v>
      </c>
      <c r="AN803" s="249">
        <v>0</v>
      </c>
      <c r="AO803" s="249">
        <v>0</v>
      </c>
      <c r="AP803" s="256">
        <f t="shared" si="322"/>
        <v>0</v>
      </c>
      <c r="AQ803" s="257">
        <f t="shared" si="323"/>
        <v>0</v>
      </c>
      <c r="AR803">
        <f t="shared" si="331"/>
        <v>7</v>
      </c>
    </row>
    <row r="804" customHeight="1" spans="1:44">
      <c r="A804" s="220">
        <v>2101012</v>
      </c>
      <c r="B804" s="220" t="s">
        <v>1420</v>
      </c>
      <c r="C804" s="216">
        <f t="shared" si="324"/>
        <v>1</v>
      </c>
      <c r="D804" s="224">
        <v>2</v>
      </c>
      <c r="E804" s="217">
        <v>3</v>
      </c>
      <c r="F804" s="218">
        <v>3</v>
      </c>
      <c r="G804" s="219">
        <f t="shared" si="325"/>
        <v>2</v>
      </c>
      <c r="H804" s="219">
        <f t="shared" si="326"/>
        <v>1.5</v>
      </c>
      <c r="I804" s="219">
        <f t="shared" si="327"/>
        <v>1</v>
      </c>
      <c r="J804" s="231">
        <f t="shared" si="328"/>
        <v>7</v>
      </c>
      <c r="K804" s="43">
        <f t="shared" si="338"/>
        <v>9</v>
      </c>
      <c r="L804" s="43">
        <f t="shared" si="329"/>
        <v>7</v>
      </c>
      <c r="M804" s="228">
        <v>2110306</v>
      </c>
      <c r="N804" s="228" t="s">
        <v>1404</v>
      </c>
      <c r="O804" s="233">
        <v>0</v>
      </c>
      <c r="P804">
        <f t="shared" si="330"/>
        <v>7</v>
      </c>
      <c r="Q804">
        <f t="shared" si="332"/>
        <v>0</v>
      </c>
      <c r="U804">
        <f t="shared" si="317"/>
        <v>0</v>
      </c>
      <c r="V804">
        <f t="shared" si="318"/>
        <v>0</v>
      </c>
      <c r="W804">
        <f t="shared" si="333"/>
        <v>0</v>
      </c>
      <c r="Y804">
        <f t="shared" si="319"/>
        <v>0</v>
      </c>
      <c r="AB804" s="228">
        <v>2130312</v>
      </c>
      <c r="AC804">
        <f t="shared" si="320"/>
        <v>0</v>
      </c>
      <c r="AD804">
        <f t="shared" si="321"/>
        <v>0</v>
      </c>
      <c r="AE804">
        <f t="shared" si="316"/>
        <v>0</v>
      </c>
      <c r="AG804" s="228">
        <v>2110501</v>
      </c>
      <c r="AH804" s="247" t="s">
        <v>1421</v>
      </c>
      <c r="AI804" s="233">
        <v>0</v>
      </c>
      <c r="AJ804" s="248">
        <f t="shared" si="334"/>
        <v>0</v>
      </c>
      <c r="AK804" s="246">
        <f t="shared" si="335"/>
        <v>0</v>
      </c>
      <c r="AL804" s="240">
        <v>2101003</v>
      </c>
      <c r="AM804" s="240" t="s">
        <v>198</v>
      </c>
      <c r="AN804" s="249">
        <v>0</v>
      </c>
      <c r="AO804" s="249">
        <v>0</v>
      </c>
      <c r="AP804" s="256">
        <f t="shared" si="322"/>
        <v>0</v>
      </c>
      <c r="AQ804" s="257">
        <f t="shared" si="323"/>
        <v>0</v>
      </c>
      <c r="AR804">
        <f t="shared" si="331"/>
        <v>7</v>
      </c>
    </row>
    <row r="805" customHeight="1" spans="1:44">
      <c r="A805" s="220">
        <v>2101014</v>
      </c>
      <c r="B805" s="220" t="s">
        <v>1422</v>
      </c>
      <c r="C805" s="216">
        <f t="shared" si="324"/>
        <v>1</v>
      </c>
      <c r="D805" s="224">
        <v>0</v>
      </c>
      <c r="E805" s="217">
        <v>2</v>
      </c>
      <c r="F805" s="218">
        <v>2</v>
      </c>
      <c r="G805" s="219">
        <f t="shared" si="325"/>
        <v>1</v>
      </c>
      <c r="H805" s="219"/>
      <c r="I805" s="219">
        <f t="shared" si="327"/>
        <v>1</v>
      </c>
      <c r="J805" s="231">
        <f t="shared" si="328"/>
        <v>7</v>
      </c>
      <c r="K805" s="43">
        <f t="shared" si="338"/>
        <v>5</v>
      </c>
      <c r="L805" s="43">
        <f t="shared" si="329"/>
        <v>7</v>
      </c>
      <c r="M805" s="228">
        <v>2110307</v>
      </c>
      <c r="N805" s="228" t="s">
        <v>1406</v>
      </c>
      <c r="O805" s="233">
        <v>0</v>
      </c>
      <c r="P805">
        <f t="shared" si="330"/>
        <v>7</v>
      </c>
      <c r="Q805">
        <f t="shared" si="332"/>
        <v>0</v>
      </c>
      <c r="U805">
        <f t="shared" si="317"/>
        <v>0</v>
      </c>
      <c r="V805">
        <f t="shared" si="318"/>
        <v>0</v>
      </c>
      <c r="W805">
        <f t="shared" si="333"/>
        <v>0</v>
      </c>
      <c r="Y805">
        <f t="shared" si="319"/>
        <v>0</v>
      </c>
      <c r="AB805" s="228">
        <v>2130313</v>
      </c>
      <c r="AC805">
        <f t="shared" si="320"/>
        <v>0</v>
      </c>
      <c r="AD805">
        <f t="shared" si="321"/>
        <v>0</v>
      </c>
      <c r="AE805">
        <f t="shared" si="316"/>
        <v>0</v>
      </c>
      <c r="AG805" s="228">
        <v>2110502</v>
      </c>
      <c r="AH805" s="247" t="s">
        <v>1423</v>
      </c>
      <c r="AI805" s="233">
        <v>0</v>
      </c>
      <c r="AJ805" s="248">
        <f t="shared" si="334"/>
        <v>0</v>
      </c>
      <c r="AK805" s="246">
        <f t="shared" si="335"/>
        <v>0</v>
      </c>
      <c r="AL805" s="240">
        <v>2101012</v>
      </c>
      <c r="AM805" s="241" t="s">
        <v>1420</v>
      </c>
      <c r="AN805" s="242">
        <v>2</v>
      </c>
      <c r="AO805" s="242">
        <v>3</v>
      </c>
      <c r="AP805" s="256">
        <f t="shared" si="322"/>
        <v>1</v>
      </c>
      <c r="AQ805" s="257">
        <f t="shared" si="323"/>
        <v>0.5</v>
      </c>
      <c r="AR805">
        <f t="shared" si="331"/>
        <v>7</v>
      </c>
    </row>
    <row r="806" customHeight="1" spans="1:44">
      <c r="A806" s="215">
        <v>2101015</v>
      </c>
      <c r="B806" s="215" t="s">
        <v>1424</v>
      </c>
      <c r="C806" s="216">
        <f t="shared" si="324"/>
        <v>5</v>
      </c>
      <c r="D806" s="217">
        <v>1</v>
      </c>
      <c r="E806" s="217">
        <v>2</v>
      </c>
      <c r="F806" s="218">
        <v>2</v>
      </c>
      <c r="G806" s="219">
        <f t="shared" si="325"/>
        <v>-0.6</v>
      </c>
      <c r="H806" s="219">
        <f t="shared" si="326"/>
        <v>2</v>
      </c>
      <c r="I806" s="219">
        <f t="shared" si="327"/>
        <v>1</v>
      </c>
      <c r="J806" s="231">
        <f t="shared" si="328"/>
        <v>7</v>
      </c>
      <c r="K806" s="43">
        <f t="shared" si="338"/>
        <v>10</v>
      </c>
      <c r="L806" s="43">
        <f t="shared" si="329"/>
        <v>7</v>
      </c>
      <c r="M806" s="228">
        <v>2110399</v>
      </c>
      <c r="N806" s="228" t="s">
        <v>1408</v>
      </c>
      <c r="O806" s="233">
        <v>903</v>
      </c>
      <c r="P806">
        <f t="shared" si="330"/>
        <v>7</v>
      </c>
      <c r="Q806">
        <f t="shared" si="332"/>
        <v>0</v>
      </c>
      <c r="U806">
        <f t="shared" si="317"/>
        <v>0</v>
      </c>
      <c r="V806">
        <f t="shared" si="318"/>
        <v>0</v>
      </c>
      <c r="W806">
        <f t="shared" si="333"/>
        <v>0</v>
      </c>
      <c r="Y806">
        <f t="shared" si="319"/>
        <v>0</v>
      </c>
      <c r="AB806" s="228">
        <v>2130314</v>
      </c>
      <c r="AC806">
        <f t="shared" si="320"/>
        <v>132</v>
      </c>
      <c r="AD806">
        <f t="shared" si="321"/>
        <v>132</v>
      </c>
      <c r="AE806">
        <f t="shared" si="316"/>
        <v>0</v>
      </c>
      <c r="AG806" s="228">
        <v>2110503</v>
      </c>
      <c r="AH806" s="247" t="s">
        <v>1425</v>
      </c>
      <c r="AI806" s="233">
        <v>0</v>
      </c>
      <c r="AJ806" s="248">
        <f t="shared" si="334"/>
        <v>0</v>
      </c>
      <c r="AK806" s="246">
        <f t="shared" si="335"/>
        <v>0</v>
      </c>
      <c r="AL806" s="240">
        <v>2101014</v>
      </c>
      <c r="AM806" s="241" t="s">
        <v>1422</v>
      </c>
      <c r="AN806" s="242">
        <v>0</v>
      </c>
      <c r="AO806" s="242">
        <v>2</v>
      </c>
      <c r="AP806" s="256">
        <f t="shared" si="322"/>
        <v>2</v>
      </c>
      <c r="AQ806" s="257">
        <f t="shared" si="323"/>
        <v>0</v>
      </c>
      <c r="AR806">
        <f t="shared" si="331"/>
        <v>7</v>
      </c>
    </row>
    <row r="807" customHeight="1" spans="1:44">
      <c r="A807" s="215">
        <v>2101016</v>
      </c>
      <c r="B807" s="215" t="s">
        <v>1426</v>
      </c>
      <c r="C807" s="216">
        <f t="shared" si="324"/>
        <v>332</v>
      </c>
      <c r="D807" s="217">
        <v>25</v>
      </c>
      <c r="E807" s="217">
        <v>591</v>
      </c>
      <c r="F807" s="218">
        <v>590</v>
      </c>
      <c r="G807" s="219">
        <f t="shared" si="325"/>
        <v>0.77710843373494</v>
      </c>
      <c r="H807" s="219">
        <f t="shared" si="326"/>
        <v>23.6</v>
      </c>
      <c r="I807" s="219">
        <f t="shared" si="327"/>
        <v>0.998307952622673</v>
      </c>
      <c r="J807" s="231">
        <f t="shared" si="328"/>
        <v>7</v>
      </c>
      <c r="K807" s="43">
        <f t="shared" si="338"/>
        <v>1538</v>
      </c>
      <c r="L807" s="43">
        <f t="shared" si="329"/>
        <v>7</v>
      </c>
      <c r="M807" s="228">
        <v>21104</v>
      </c>
      <c r="N807" s="229" t="s">
        <v>1410</v>
      </c>
      <c r="O807" s="232">
        <f>SUM(O808:O812)</f>
        <v>193</v>
      </c>
      <c r="P807">
        <f t="shared" si="330"/>
        <v>5</v>
      </c>
      <c r="Q807">
        <f t="shared" si="332"/>
        <v>0</v>
      </c>
      <c r="U807">
        <f t="shared" si="317"/>
        <v>0</v>
      </c>
      <c r="V807">
        <f t="shared" si="318"/>
        <v>0</v>
      </c>
      <c r="W807">
        <f t="shared" si="333"/>
        <v>0</v>
      </c>
      <c r="Y807">
        <f t="shared" si="319"/>
        <v>0</v>
      </c>
      <c r="AB807" s="228">
        <v>2130315</v>
      </c>
      <c r="AC807">
        <f t="shared" si="320"/>
        <v>-2</v>
      </c>
      <c r="AD807">
        <f t="shared" si="321"/>
        <v>-2</v>
      </c>
      <c r="AE807">
        <f t="shared" si="316"/>
        <v>0</v>
      </c>
      <c r="AG807" s="228">
        <v>2110506</v>
      </c>
      <c r="AH807" s="247" t="s">
        <v>1427</v>
      </c>
      <c r="AI807" s="233">
        <v>0</v>
      </c>
      <c r="AJ807" s="248">
        <f t="shared" si="334"/>
        <v>0</v>
      </c>
      <c r="AK807" s="246">
        <f t="shared" si="335"/>
        <v>0</v>
      </c>
      <c r="AL807" s="240">
        <v>2101015</v>
      </c>
      <c r="AM807" s="241" t="s">
        <v>1424</v>
      </c>
      <c r="AN807" s="242">
        <v>1</v>
      </c>
      <c r="AO807" s="242">
        <v>2</v>
      </c>
      <c r="AP807" s="256">
        <f t="shared" si="322"/>
        <v>1</v>
      </c>
      <c r="AQ807" s="257">
        <f t="shared" si="323"/>
        <v>1</v>
      </c>
      <c r="AR807">
        <f t="shared" si="331"/>
        <v>7</v>
      </c>
    </row>
    <row r="808" hidden="1" spans="1:44">
      <c r="A808" s="220">
        <v>2101050</v>
      </c>
      <c r="B808" s="220" t="s">
        <v>212</v>
      </c>
      <c r="C808" s="216">
        <f t="shared" si="324"/>
        <v>0</v>
      </c>
      <c r="D808" s="221">
        <v>0</v>
      </c>
      <c r="E808" s="222">
        <v>0</v>
      </c>
      <c r="F808" s="223">
        <v>0</v>
      </c>
      <c r="G808" s="219">
        <f t="shared" si="325"/>
        <v>0</v>
      </c>
      <c r="H808" s="219">
        <f t="shared" si="326"/>
        <v>0</v>
      </c>
      <c r="I808" s="219">
        <f t="shared" si="327"/>
        <v>0</v>
      </c>
      <c r="J808" s="231">
        <f t="shared" si="328"/>
        <v>7</v>
      </c>
      <c r="K808" s="43">
        <f t="shared" si="338"/>
        <v>0</v>
      </c>
      <c r="L808" s="43">
        <f t="shared" si="329"/>
        <v>7</v>
      </c>
      <c r="M808" s="228">
        <v>2110401</v>
      </c>
      <c r="N808" s="228" t="s">
        <v>1412</v>
      </c>
      <c r="O808" s="233">
        <v>0</v>
      </c>
      <c r="P808">
        <f t="shared" si="330"/>
        <v>7</v>
      </c>
      <c r="Q808">
        <f t="shared" si="332"/>
        <v>0</v>
      </c>
      <c r="U808">
        <f t="shared" si="317"/>
        <v>0</v>
      </c>
      <c r="V808">
        <f t="shared" si="318"/>
        <v>0</v>
      </c>
      <c r="W808">
        <f t="shared" si="333"/>
        <v>0</v>
      </c>
      <c r="Y808">
        <f t="shared" si="319"/>
        <v>0</v>
      </c>
      <c r="AB808" s="228">
        <v>2130316</v>
      </c>
      <c r="AC808">
        <f t="shared" si="320"/>
        <v>-18</v>
      </c>
      <c r="AD808">
        <f t="shared" si="321"/>
        <v>-18</v>
      </c>
      <c r="AE808">
        <f t="shared" si="316"/>
        <v>0</v>
      </c>
      <c r="AG808" s="228">
        <v>2110599</v>
      </c>
      <c r="AH808" s="247" t="s">
        <v>1428</v>
      </c>
      <c r="AI808" s="233">
        <v>0</v>
      </c>
      <c r="AJ808" s="248">
        <f t="shared" si="334"/>
        <v>0</v>
      </c>
      <c r="AK808" s="246">
        <f t="shared" si="335"/>
        <v>0</v>
      </c>
      <c r="AL808" s="240">
        <v>2101016</v>
      </c>
      <c r="AM808" s="241" t="s">
        <v>1426</v>
      </c>
      <c r="AN808" s="242">
        <v>25</v>
      </c>
      <c r="AO808" s="242">
        <v>591</v>
      </c>
      <c r="AP808" s="256">
        <f t="shared" si="322"/>
        <v>566</v>
      </c>
      <c r="AQ808" s="257">
        <f t="shared" si="323"/>
        <v>22.64</v>
      </c>
      <c r="AR808">
        <f t="shared" si="331"/>
        <v>7</v>
      </c>
    </row>
    <row r="809" customHeight="1" spans="1:44">
      <c r="A809" s="220">
        <v>2101099</v>
      </c>
      <c r="B809" s="220" t="s">
        <v>1429</v>
      </c>
      <c r="C809" s="216">
        <f t="shared" si="324"/>
        <v>1</v>
      </c>
      <c r="D809" s="224">
        <v>0</v>
      </c>
      <c r="E809" s="217">
        <v>0</v>
      </c>
      <c r="F809" s="218">
        <v>0</v>
      </c>
      <c r="G809" s="219">
        <f t="shared" si="325"/>
        <v>0</v>
      </c>
      <c r="H809" s="219">
        <f t="shared" si="326"/>
        <v>0</v>
      </c>
      <c r="I809" s="219">
        <f t="shared" si="327"/>
        <v>0</v>
      </c>
      <c r="J809" s="231">
        <f t="shared" si="328"/>
        <v>7</v>
      </c>
      <c r="K809" s="43">
        <f t="shared" si="338"/>
        <v>1</v>
      </c>
      <c r="L809" s="43">
        <f t="shared" si="329"/>
        <v>7</v>
      </c>
      <c r="M809" s="228">
        <v>2110402</v>
      </c>
      <c r="N809" s="228" t="s">
        <v>1414</v>
      </c>
      <c r="O809" s="233">
        <v>193</v>
      </c>
      <c r="P809">
        <f t="shared" si="330"/>
        <v>7</v>
      </c>
      <c r="Q809">
        <f t="shared" si="332"/>
        <v>0</v>
      </c>
      <c r="U809">
        <f t="shared" si="317"/>
        <v>0</v>
      </c>
      <c r="V809">
        <f t="shared" si="318"/>
        <v>0</v>
      </c>
      <c r="W809">
        <f t="shared" si="333"/>
        <v>0</v>
      </c>
      <c r="Y809">
        <f t="shared" si="319"/>
        <v>0</v>
      </c>
      <c r="AB809" s="228">
        <v>2130317</v>
      </c>
      <c r="AC809">
        <f t="shared" si="320"/>
        <v>0</v>
      </c>
      <c r="AD809">
        <f t="shared" si="321"/>
        <v>0</v>
      </c>
      <c r="AE809">
        <f t="shared" si="316"/>
        <v>0</v>
      </c>
      <c r="AG809" s="228">
        <v>21106</v>
      </c>
      <c r="AH809" s="238" t="s">
        <v>1430</v>
      </c>
      <c r="AI809" s="232">
        <f>SUM(AI810:AI814)</f>
        <v>969</v>
      </c>
      <c r="AJ809" s="239">
        <f t="shared" si="334"/>
        <v>969</v>
      </c>
      <c r="AK809" s="246">
        <f t="shared" si="335"/>
        <v>0</v>
      </c>
      <c r="AL809" s="240">
        <v>2101050</v>
      </c>
      <c r="AM809" s="240" t="s">
        <v>212</v>
      </c>
      <c r="AN809" s="249">
        <v>0</v>
      </c>
      <c r="AO809" s="249">
        <v>0</v>
      </c>
      <c r="AP809" s="256">
        <f t="shared" si="322"/>
        <v>0</v>
      </c>
      <c r="AQ809" s="257">
        <f t="shared" si="323"/>
        <v>0</v>
      </c>
      <c r="AR809">
        <f t="shared" si="331"/>
        <v>7</v>
      </c>
    </row>
    <row r="810" hidden="1" customHeight="1" spans="1:44">
      <c r="A810" s="220">
        <v>21011</v>
      </c>
      <c r="B810" s="220" t="s">
        <v>1431</v>
      </c>
      <c r="C810" s="262">
        <v>5512</v>
      </c>
      <c r="D810" s="224">
        <v>7135</v>
      </c>
      <c r="E810" s="217">
        <v>6722</v>
      </c>
      <c r="F810" s="218">
        <v>6907</v>
      </c>
      <c r="G810" s="219"/>
      <c r="H810" s="219">
        <f t="shared" si="326"/>
        <v>0.968044849334268</v>
      </c>
      <c r="I810" s="219">
        <f t="shared" si="327"/>
        <v>1.02752157096102</v>
      </c>
      <c r="J810" s="231">
        <f t="shared" si="328"/>
        <v>5</v>
      </c>
      <c r="K810" s="43">
        <f t="shared" ref="K810:K831" si="339">SUM(C810:F810)</f>
        <v>26276</v>
      </c>
      <c r="L810" s="43">
        <f t="shared" si="329"/>
        <v>5</v>
      </c>
      <c r="M810" s="228">
        <v>2110403</v>
      </c>
      <c r="N810" s="228" t="s">
        <v>1416</v>
      </c>
      <c r="O810" s="233">
        <v>0</v>
      </c>
      <c r="P810">
        <f t="shared" si="330"/>
        <v>7</v>
      </c>
      <c r="Q810">
        <f t="shared" si="332"/>
        <v>210</v>
      </c>
      <c r="U810">
        <f t="shared" si="317"/>
        <v>0</v>
      </c>
      <c r="V810">
        <f t="shared" si="318"/>
        <v>0</v>
      </c>
      <c r="W810">
        <f t="shared" si="333"/>
        <v>0</v>
      </c>
      <c r="Y810">
        <f t="shared" si="319"/>
        <v>0</v>
      </c>
      <c r="AB810" s="228">
        <v>2130318</v>
      </c>
      <c r="AC810">
        <f t="shared" si="320"/>
        <v>0</v>
      </c>
      <c r="AD810">
        <f t="shared" si="321"/>
        <v>0</v>
      </c>
      <c r="AE810">
        <f t="shared" si="316"/>
        <v>0</v>
      </c>
      <c r="AG810" s="228">
        <v>2110602</v>
      </c>
      <c r="AH810" s="247" t="s">
        <v>1432</v>
      </c>
      <c r="AI810" s="233">
        <v>539</v>
      </c>
      <c r="AJ810" s="248">
        <f t="shared" si="334"/>
        <v>539</v>
      </c>
      <c r="AK810" s="246">
        <f t="shared" si="335"/>
        <v>0</v>
      </c>
      <c r="AL810" s="240">
        <v>2101099</v>
      </c>
      <c r="AM810" s="240" t="s">
        <v>1429</v>
      </c>
      <c r="AN810" s="249">
        <v>0</v>
      </c>
      <c r="AO810" s="249">
        <v>0</v>
      </c>
      <c r="AP810" s="256">
        <f t="shared" si="322"/>
        <v>0</v>
      </c>
      <c r="AQ810" s="257">
        <f t="shared" si="323"/>
        <v>0</v>
      </c>
      <c r="AR810">
        <f t="shared" si="331"/>
        <v>7</v>
      </c>
    </row>
    <row r="811" customHeight="1" spans="1:44">
      <c r="A811" s="215">
        <v>2101101</v>
      </c>
      <c r="B811" s="215" t="s">
        <v>1433</v>
      </c>
      <c r="C811" s="262">
        <v>3624</v>
      </c>
      <c r="D811" s="217">
        <v>2117</v>
      </c>
      <c r="E811" s="217">
        <v>4718</v>
      </c>
      <c r="F811" s="218">
        <v>4511</v>
      </c>
      <c r="G811" s="219"/>
      <c r="H811" s="219">
        <f t="shared" si="326"/>
        <v>2.13084553613604</v>
      </c>
      <c r="I811" s="219">
        <f t="shared" si="327"/>
        <v>0.95612547689699</v>
      </c>
      <c r="J811" s="231">
        <f t="shared" si="328"/>
        <v>7</v>
      </c>
      <c r="K811" s="43">
        <f t="shared" si="339"/>
        <v>14970</v>
      </c>
      <c r="L811" s="43">
        <f t="shared" si="329"/>
        <v>7</v>
      </c>
      <c r="M811" s="228">
        <v>2110404</v>
      </c>
      <c r="N811" s="228" t="s">
        <v>1417</v>
      </c>
      <c r="O811" s="233">
        <v>0</v>
      </c>
      <c r="P811">
        <f t="shared" si="330"/>
        <v>7</v>
      </c>
      <c r="Q811">
        <f t="shared" si="332"/>
        <v>0</v>
      </c>
      <c r="U811">
        <f t="shared" si="317"/>
        <v>0</v>
      </c>
      <c r="V811">
        <f t="shared" si="318"/>
        <v>0</v>
      </c>
      <c r="W811">
        <f t="shared" si="333"/>
        <v>0</v>
      </c>
      <c r="Y811">
        <f t="shared" si="319"/>
        <v>0</v>
      </c>
      <c r="AB811" s="228">
        <v>2130319</v>
      </c>
      <c r="AC811">
        <f t="shared" si="320"/>
        <v>0</v>
      </c>
      <c r="AD811">
        <f t="shared" si="321"/>
        <v>0</v>
      </c>
      <c r="AE811">
        <f t="shared" si="316"/>
        <v>0</v>
      </c>
      <c r="AG811" s="228">
        <v>2110603</v>
      </c>
      <c r="AH811" s="247" t="s">
        <v>1434</v>
      </c>
      <c r="AI811" s="233">
        <v>0</v>
      </c>
      <c r="AJ811" s="248">
        <f t="shared" si="334"/>
        <v>0</v>
      </c>
      <c r="AK811" s="246">
        <f t="shared" si="335"/>
        <v>0</v>
      </c>
      <c r="AL811" s="240">
        <v>21011</v>
      </c>
      <c r="AM811" s="241" t="s">
        <v>1431</v>
      </c>
      <c r="AN811" s="242">
        <v>7135</v>
      </c>
      <c r="AO811" s="242">
        <v>6722</v>
      </c>
      <c r="AP811" s="256">
        <f t="shared" si="322"/>
        <v>-413</v>
      </c>
      <c r="AQ811" s="257">
        <f t="shared" si="323"/>
        <v>-0.0578836720392432</v>
      </c>
      <c r="AR811">
        <f t="shared" si="331"/>
        <v>5</v>
      </c>
    </row>
    <row r="812" customHeight="1" spans="1:44">
      <c r="A812" s="220">
        <v>2101102</v>
      </c>
      <c r="B812" s="220" t="s">
        <v>1435</v>
      </c>
      <c r="C812" s="262">
        <f t="shared" si="324"/>
        <v>0</v>
      </c>
      <c r="D812" s="224">
        <v>2606</v>
      </c>
      <c r="E812" s="217">
        <v>0</v>
      </c>
      <c r="F812" s="218">
        <v>0</v>
      </c>
      <c r="G812" s="219">
        <f t="shared" si="325"/>
        <v>0</v>
      </c>
      <c r="H812" s="219">
        <f t="shared" si="326"/>
        <v>0</v>
      </c>
      <c r="I812" s="219">
        <f t="shared" si="327"/>
        <v>0</v>
      </c>
      <c r="J812" s="231">
        <f t="shared" si="328"/>
        <v>7</v>
      </c>
      <c r="K812" s="43">
        <f t="shared" si="339"/>
        <v>2606</v>
      </c>
      <c r="L812" s="43">
        <f t="shared" si="329"/>
        <v>7</v>
      </c>
      <c r="M812" s="228">
        <v>2110499</v>
      </c>
      <c r="N812" s="228" t="s">
        <v>1418</v>
      </c>
      <c r="O812" s="233">
        <v>0</v>
      </c>
      <c r="P812">
        <f t="shared" si="330"/>
        <v>7</v>
      </c>
      <c r="Q812">
        <f t="shared" si="332"/>
        <v>0</v>
      </c>
      <c r="U812">
        <f t="shared" si="317"/>
        <v>0</v>
      </c>
      <c r="V812">
        <f t="shared" si="318"/>
        <v>0</v>
      </c>
      <c r="W812">
        <f t="shared" si="333"/>
        <v>0</v>
      </c>
      <c r="Y812">
        <f t="shared" si="319"/>
        <v>0</v>
      </c>
      <c r="AB812" s="228">
        <v>2130321</v>
      </c>
      <c r="AC812">
        <f t="shared" si="320"/>
        <v>195</v>
      </c>
      <c r="AD812">
        <f t="shared" si="321"/>
        <v>195</v>
      </c>
      <c r="AE812">
        <f t="shared" si="316"/>
        <v>0</v>
      </c>
      <c r="AG812" s="228">
        <v>2110604</v>
      </c>
      <c r="AH812" s="247" t="s">
        <v>1436</v>
      </c>
      <c r="AI812" s="233">
        <v>0</v>
      </c>
      <c r="AJ812" s="248">
        <f t="shared" si="334"/>
        <v>0</v>
      </c>
      <c r="AK812" s="246">
        <f t="shared" si="335"/>
        <v>0</v>
      </c>
      <c r="AL812" s="240">
        <v>2101101</v>
      </c>
      <c r="AM812" s="241" t="s">
        <v>1433</v>
      </c>
      <c r="AN812" s="242">
        <v>2117</v>
      </c>
      <c r="AO812" s="242">
        <v>4718</v>
      </c>
      <c r="AP812" s="256">
        <f t="shared" si="322"/>
        <v>2601</v>
      </c>
      <c r="AQ812" s="257">
        <f t="shared" si="323"/>
        <v>1.22862541332074</v>
      </c>
      <c r="AR812">
        <f t="shared" si="331"/>
        <v>7</v>
      </c>
    </row>
    <row r="813" customHeight="1" spans="1:44">
      <c r="A813" s="220">
        <v>2101103</v>
      </c>
      <c r="B813" s="220" t="s">
        <v>1437</v>
      </c>
      <c r="C813" s="262">
        <v>1888</v>
      </c>
      <c r="D813" s="224">
        <v>2412</v>
      </c>
      <c r="E813" s="217">
        <v>2000</v>
      </c>
      <c r="F813" s="218">
        <v>2392</v>
      </c>
      <c r="G813" s="219"/>
      <c r="H813" s="219">
        <f t="shared" si="326"/>
        <v>0.991708126036484</v>
      </c>
      <c r="I813" s="219">
        <f t="shared" si="327"/>
        <v>1.196</v>
      </c>
      <c r="J813" s="231">
        <f t="shared" si="328"/>
        <v>7</v>
      </c>
      <c r="K813" s="43">
        <f t="shared" si="339"/>
        <v>8692</v>
      </c>
      <c r="L813" s="43">
        <f t="shared" si="329"/>
        <v>7</v>
      </c>
      <c r="M813" s="228">
        <v>21105</v>
      </c>
      <c r="N813" s="229" t="s">
        <v>1419</v>
      </c>
      <c r="O813" s="232">
        <f>SUM(O814:O818)</f>
        <v>79</v>
      </c>
      <c r="P813">
        <f t="shared" si="330"/>
        <v>5</v>
      </c>
      <c r="Q813">
        <f t="shared" si="332"/>
        <v>0</v>
      </c>
      <c r="U813">
        <f t="shared" si="317"/>
        <v>0</v>
      </c>
      <c r="V813">
        <f t="shared" si="318"/>
        <v>0</v>
      </c>
      <c r="W813">
        <f t="shared" si="333"/>
        <v>0</v>
      </c>
      <c r="Y813">
        <f t="shared" si="319"/>
        <v>0</v>
      </c>
      <c r="AB813" s="228">
        <v>2130322</v>
      </c>
      <c r="AC813">
        <f t="shared" si="320"/>
        <v>0</v>
      </c>
      <c r="AD813">
        <f t="shared" si="321"/>
        <v>0</v>
      </c>
      <c r="AE813">
        <f t="shared" si="316"/>
        <v>0</v>
      </c>
      <c r="AG813" s="228">
        <v>2110605</v>
      </c>
      <c r="AH813" s="247" t="s">
        <v>1438</v>
      </c>
      <c r="AI813" s="233">
        <v>0</v>
      </c>
      <c r="AJ813" s="248">
        <f t="shared" si="334"/>
        <v>0</v>
      </c>
      <c r="AK813" s="246">
        <f t="shared" si="335"/>
        <v>0</v>
      </c>
      <c r="AL813" s="240">
        <v>2101102</v>
      </c>
      <c r="AM813" s="241" t="s">
        <v>1435</v>
      </c>
      <c r="AN813" s="242">
        <v>2606</v>
      </c>
      <c r="AO813" s="242">
        <v>0</v>
      </c>
      <c r="AP813" s="256">
        <f t="shared" si="322"/>
        <v>-2606</v>
      </c>
      <c r="AQ813" s="257">
        <f t="shared" si="323"/>
        <v>-1</v>
      </c>
      <c r="AR813">
        <f t="shared" si="331"/>
        <v>7</v>
      </c>
    </row>
    <row r="814" customHeight="1" spans="1:44">
      <c r="A814" s="220">
        <v>2101199</v>
      </c>
      <c r="B814" s="220" t="s">
        <v>1439</v>
      </c>
      <c r="C814" s="216">
        <f t="shared" si="324"/>
        <v>0</v>
      </c>
      <c r="D814" s="224">
        <v>0</v>
      </c>
      <c r="E814" s="217">
        <v>4</v>
      </c>
      <c r="F814" s="218">
        <v>4</v>
      </c>
      <c r="G814" s="219"/>
      <c r="H814" s="219"/>
      <c r="I814" s="219">
        <f t="shared" si="327"/>
        <v>1</v>
      </c>
      <c r="J814" s="231">
        <f t="shared" si="328"/>
        <v>7</v>
      </c>
      <c r="K814" s="43">
        <f t="shared" si="339"/>
        <v>8</v>
      </c>
      <c r="L814" s="43">
        <f t="shared" si="329"/>
        <v>7</v>
      </c>
      <c r="M814" s="228">
        <v>2110501</v>
      </c>
      <c r="N814" s="228" t="s">
        <v>1421</v>
      </c>
      <c r="O814" s="233">
        <v>79</v>
      </c>
      <c r="P814">
        <f t="shared" si="330"/>
        <v>7</v>
      </c>
      <c r="Q814">
        <f t="shared" si="332"/>
        <v>0</v>
      </c>
      <c r="U814">
        <f t="shared" si="317"/>
        <v>0</v>
      </c>
      <c r="V814">
        <f t="shared" si="318"/>
        <v>0</v>
      </c>
      <c r="W814">
        <f t="shared" si="333"/>
        <v>0</v>
      </c>
      <c r="Y814">
        <f t="shared" si="319"/>
        <v>0</v>
      </c>
      <c r="AB814" s="228">
        <v>2130331</v>
      </c>
      <c r="AC814">
        <f t="shared" si="320"/>
        <v>0</v>
      </c>
      <c r="AD814">
        <f t="shared" si="321"/>
        <v>0</v>
      </c>
      <c r="AE814">
        <f t="shared" si="316"/>
        <v>0</v>
      </c>
      <c r="AG814" s="228">
        <v>2110699</v>
      </c>
      <c r="AH814" s="247" t="s">
        <v>1440</v>
      </c>
      <c r="AI814" s="233">
        <v>430</v>
      </c>
      <c r="AJ814" s="248">
        <f t="shared" si="334"/>
        <v>430</v>
      </c>
      <c r="AK814" s="246">
        <f t="shared" si="335"/>
        <v>0</v>
      </c>
      <c r="AL814" s="240">
        <v>2101103</v>
      </c>
      <c r="AM814" s="241" t="s">
        <v>1437</v>
      </c>
      <c r="AN814" s="242">
        <v>2412</v>
      </c>
      <c r="AO814" s="242">
        <v>2000</v>
      </c>
      <c r="AP814" s="256">
        <f t="shared" si="322"/>
        <v>-412</v>
      </c>
      <c r="AQ814" s="257">
        <f t="shared" si="323"/>
        <v>-0.170812603648425</v>
      </c>
      <c r="AR814">
        <f t="shared" si="331"/>
        <v>7</v>
      </c>
    </row>
    <row r="815" hidden="1" customHeight="1" spans="1:44">
      <c r="A815" s="220">
        <v>21012</v>
      </c>
      <c r="B815" s="220" t="s">
        <v>1441</v>
      </c>
      <c r="C815" s="262">
        <v>3953</v>
      </c>
      <c r="D815" s="224">
        <v>1688</v>
      </c>
      <c r="E815" s="217">
        <v>259</v>
      </c>
      <c r="F815" s="218">
        <v>143</v>
      </c>
      <c r="G815" s="219"/>
      <c r="H815" s="219">
        <f t="shared" si="326"/>
        <v>0.0847156398104265</v>
      </c>
      <c r="I815" s="219">
        <f t="shared" si="327"/>
        <v>0.552123552123552</v>
      </c>
      <c r="J815" s="231">
        <f t="shared" si="328"/>
        <v>5</v>
      </c>
      <c r="K815" s="43">
        <f t="shared" si="339"/>
        <v>6043</v>
      </c>
      <c r="L815" s="43">
        <f t="shared" si="329"/>
        <v>5</v>
      </c>
      <c r="M815" s="228">
        <v>2110502</v>
      </c>
      <c r="N815" s="228" t="s">
        <v>1423</v>
      </c>
      <c r="O815" s="233">
        <v>0</v>
      </c>
      <c r="P815">
        <f t="shared" si="330"/>
        <v>7</v>
      </c>
      <c r="Q815">
        <f t="shared" si="332"/>
        <v>210</v>
      </c>
      <c r="U815">
        <f t="shared" si="317"/>
        <v>0</v>
      </c>
      <c r="V815">
        <f t="shared" si="318"/>
        <v>0</v>
      </c>
      <c r="W815">
        <f t="shared" si="333"/>
        <v>0</v>
      </c>
      <c r="Y815">
        <f t="shared" si="319"/>
        <v>0</v>
      </c>
      <c r="AB815" s="228">
        <v>2130332</v>
      </c>
      <c r="AC815">
        <f t="shared" si="320"/>
        <v>0</v>
      </c>
      <c r="AD815">
        <f t="shared" si="321"/>
        <v>0</v>
      </c>
      <c r="AE815">
        <f t="shared" si="316"/>
        <v>0</v>
      </c>
      <c r="AG815" s="228">
        <v>21107</v>
      </c>
      <c r="AH815" s="238" t="s">
        <v>1442</v>
      </c>
      <c r="AI815" s="232">
        <f>SUM(AI816:AI817)</f>
        <v>0</v>
      </c>
      <c r="AJ815" s="239">
        <f t="shared" si="334"/>
        <v>0</v>
      </c>
      <c r="AK815" s="246">
        <f t="shared" si="335"/>
        <v>0</v>
      </c>
      <c r="AL815" s="240">
        <v>2101199</v>
      </c>
      <c r="AM815" s="241" t="s">
        <v>1439</v>
      </c>
      <c r="AN815" s="242">
        <v>0</v>
      </c>
      <c r="AO815" s="242">
        <v>4</v>
      </c>
      <c r="AP815" s="256">
        <f t="shared" si="322"/>
        <v>4</v>
      </c>
      <c r="AQ815" s="257">
        <f t="shared" si="323"/>
        <v>0</v>
      </c>
      <c r="AR815">
        <f t="shared" si="331"/>
        <v>7</v>
      </c>
    </row>
    <row r="816" hidden="1" spans="1:44">
      <c r="A816" s="220">
        <v>2101201</v>
      </c>
      <c r="B816" s="220" t="s">
        <v>1443</v>
      </c>
      <c r="C816" s="216">
        <f t="shared" si="324"/>
        <v>0</v>
      </c>
      <c r="D816" s="221">
        <v>0</v>
      </c>
      <c r="E816" s="222">
        <v>0</v>
      </c>
      <c r="F816" s="223">
        <v>0</v>
      </c>
      <c r="G816" s="219">
        <f t="shared" si="325"/>
        <v>0</v>
      </c>
      <c r="H816" s="219">
        <f t="shared" si="326"/>
        <v>0</v>
      </c>
      <c r="I816" s="219">
        <f t="shared" si="327"/>
        <v>0</v>
      </c>
      <c r="J816" s="231">
        <f t="shared" si="328"/>
        <v>7</v>
      </c>
      <c r="K816" s="43">
        <f t="shared" si="339"/>
        <v>0</v>
      </c>
      <c r="L816" s="43">
        <f t="shared" si="329"/>
        <v>7</v>
      </c>
      <c r="M816" s="228">
        <v>2110503</v>
      </c>
      <c r="N816" s="228" t="s">
        <v>1425</v>
      </c>
      <c r="O816" s="233">
        <v>0</v>
      </c>
      <c r="P816">
        <f t="shared" si="330"/>
        <v>7</v>
      </c>
      <c r="Q816">
        <f t="shared" si="332"/>
        <v>0</v>
      </c>
      <c r="U816">
        <f t="shared" si="317"/>
        <v>0</v>
      </c>
      <c r="V816">
        <f t="shared" si="318"/>
        <v>0</v>
      </c>
      <c r="W816">
        <f t="shared" si="333"/>
        <v>0</v>
      </c>
      <c r="Y816">
        <f t="shared" si="319"/>
        <v>0</v>
      </c>
      <c r="AB816" s="228">
        <v>2130333</v>
      </c>
      <c r="AC816">
        <f t="shared" si="320"/>
        <v>0</v>
      </c>
      <c r="AD816">
        <f t="shared" si="321"/>
        <v>0</v>
      </c>
      <c r="AE816">
        <f t="shared" si="316"/>
        <v>0</v>
      </c>
      <c r="AG816" s="228">
        <v>2110704</v>
      </c>
      <c r="AH816" s="247" t="s">
        <v>1444</v>
      </c>
      <c r="AI816" s="233">
        <v>0</v>
      </c>
      <c r="AJ816" s="248">
        <f t="shared" si="334"/>
        <v>0</v>
      </c>
      <c r="AK816" s="246">
        <f t="shared" si="335"/>
        <v>0</v>
      </c>
      <c r="AL816" s="240">
        <v>21012</v>
      </c>
      <c r="AM816" s="241" t="s">
        <v>1441</v>
      </c>
      <c r="AN816" s="242">
        <v>1688</v>
      </c>
      <c r="AO816" s="242">
        <v>259</v>
      </c>
      <c r="AP816" s="256">
        <f t="shared" si="322"/>
        <v>-1429</v>
      </c>
      <c r="AQ816" s="257">
        <f t="shared" si="323"/>
        <v>-0.846563981042654</v>
      </c>
      <c r="AR816">
        <f t="shared" si="331"/>
        <v>5</v>
      </c>
    </row>
    <row r="817" customHeight="1" spans="1:44">
      <c r="A817" s="220">
        <v>2101202</v>
      </c>
      <c r="B817" s="220" t="s">
        <v>1445</v>
      </c>
      <c r="C817" s="262">
        <v>89</v>
      </c>
      <c r="D817" s="224">
        <v>0</v>
      </c>
      <c r="E817" s="217">
        <v>143</v>
      </c>
      <c r="F817" s="218">
        <v>143</v>
      </c>
      <c r="G817" s="219"/>
      <c r="H817" s="219"/>
      <c r="I817" s="219">
        <f t="shared" si="327"/>
        <v>1</v>
      </c>
      <c r="J817" s="231">
        <f t="shared" si="328"/>
        <v>7</v>
      </c>
      <c r="K817" s="43">
        <f t="shared" si="339"/>
        <v>375</v>
      </c>
      <c r="L817" s="43">
        <f t="shared" si="329"/>
        <v>7</v>
      </c>
      <c r="M817" s="228">
        <v>2110506</v>
      </c>
      <c r="N817" s="228" t="s">
        <v>1427</v>
      </c>
      <c r="O817" s="233">
        <v>0</v>
      </c>
      <c r="P817">
        <f t="shared" si="330"/>
        <v>7</v>
      </c>
      <c r="Q817">
        <f t="shared" si="332"/>
        <v>0</v>
      </c>
      <c r="U817">
        <f t="shared" si="317"/>
        <v>0</v>
      </c>
      <c r="V817">
        <f t="shared" si="318"/>
        <v>0</v>
      </c>
      <c r="W817">
        <f t="shared" si="333"/>
        <v>0</v>
      </c>
      <c r="Y817">
        <f t="shared" si="319"/>
        <v>0</v>
      </c>
      <c r="AB817" s="228">
        <v>2130334</v>
      </c>
      <c r="AC817">
        <f t="shared" si="320"/>
        <v>0</v>
      </c>
      <c r="AD817">
        <f t="shared" si="321"/>
        <v>0</v>
      </c>
      <c r="AE817">
        <f t="shared" si="316"/>
        <v>0</v>
      </c>
      <c r="AG817" s="228">
        <v>2110799</v>
      </c>
      <c r="AH817" s="247" t="s">
        <v>1446</v>
      </c>
      <c r="AI817" s="233">
        <v>0</v>
      </c>
      <c r="AJ817" s="248">
        <f t="shared" si="334"/>
        <v>0</v>
      </c>
      <c r="AK817" s="246">
        <f t="shared" si="335"/>
        <v>0</v>
      </c>
      <c r="AL817" s="240">
        <v>2101201</v>
      </c>
      <c r="AM817" s="240" t="s">
        <v>1443</v>
      </c>
      <c r="AN817" s="249">
        <v>0</v>
      </c>
      <c r="AO817" s="249">
        <v>0</v>
      </c>
      <c r="AP817" s="256">
        <f t="shared" si="322"/>
        <v>0</v>
      </c>
      <c r="AQ817" s="257">
        <f t="shared" si="323"/>
        <v>0</v>
      </c>
      <c r="AR817">
        <f t="shared" si="331"/>
        <v>7</v>
      </c>
    </row>
    <row r="818" customHeight="1" spans="1:44">
      <c r="A818" s="220">
        <v>2101203</v>
      </c>
      <c r="B818" s="220" t="s">
        <v>1447</v>
      </c>
      <c r="C818" s="262">
        <v>3864</v>
      </c>
      <c r="D818" s="224">
        <v>1576</v>
      </c>
      <c r="E818" s="217">
        <v>0</v>
      </c>
      <c r="F818" s="218">
        <v>0</v>
      </c>
      <c r="G818" s="219">
        <f t="shared" si="325"/>
        <v>0</v>
      </c>
      <c r="H818" s="219">
        <f t="shared" si="326"/>
        <v>0</v>
      </c>
      <c r="I818" s="219">
        <f t="shared" si="327"/>
        <v>0</v>
      </c>
      <c r="J818" s="231">
        <f t="shared" si="328"/>
        <v>7</v>
      </c>
      <c r="K818" s="43">
        <f t="shared" si="339"/>
        <v>5440</v>
      </c>
      <c r="L818" s="43">
        <f t="shared" si="329"/>
        <v>7</v>
      </c>
      <c r="M818" s="228">
        <v>2110599</v>
      </c>
      <c r="N818" s="228" t="s">
        <v>1428</v>
      </c>
      <c r="O818" s="233">
        <v>0</v>
      </c>
      <c r="P818">
        <f t="shared" si="330"/>
        <v>7</v>
      </c>
      <c r="Q818">
        <f t="shared" si="332"/>
        <v>0</v>
      </c>
      <c r="U818">
        <f t="shared" si="317"/>
        <v>0</v>
      </c>
      <c r="V818">
        <f t="shared" si="318"/>
        <v>0</v>
      </c>
      <c r="W818">
        <f t="shared" si="333"/>
        <v>0</v>
      </c>
      <c r="Y818">
        <f t="shared" si="319"/>
        <v>0</v>
      </c>
      <c r="AB818" s="228">
        <v>2130335</v>
      </c>
      <c r="AC818">
        <f t="shared" si="320"/>
        <v>161</v>
      </c>
      <c r="AD818">
        <f t="shared" si="321"/>
        <v>161</v>
      </c>
      <c r="AE818">
        <f t="shared" si="316"/>
        <v>0</v>
      </c>
      <c r="AG818" s="228">
        <v>21108</v>
      </c>
      <c r="AH818" s="238" t="s">
        <v>1448</v>
      </c>
      <c r="AI818" s="232">
        <f>SUM(AI819:AI820)</f>
        <v>0</v>
      </c>
      <c r="AJ818" s="239">
        <f t="shared" si="334"/>
        <v>0</v>
      </c>
      <c r="AK818" s="246">
        <f t="shared" si="335"/>
        <v>0</v>
      </c>
      <c r="AL818" s="240">
        <v>2101202</v>
      </c>
      <c r="AM818" s="241" t="s">
        <v>1445</v>
      </c>
      <c r="AN818" s="242">
        <v>0</v>
      </c>
      <c r="AO818" s="242">
        <v>143</v>
      </c>
      <c r="AP818" s="256">
        <f t="shared" si="322"/>
        <v>143</v>
      </c>
      <c r="AQ818" s="257">
        <f t="shared" si="323"/>
        <v>0</v>
      </c>
      <c r="AR818">
        <f t="shared" si="331"/>
        <v>7</v>
      </c>
    </row>
    <row r="819" customHeight="1" spans="1:44">
      <c r="A819" s="220">
        <v>2101204</v>
      </c>
      <c r="B819" s="220" t="s">
        <v>1449</v>
      </c>
      <c r="C819" s="216">
        <f t="shared" si="324"/>
        <v>0</v>
      </c>
      <c r="D819" s="224">
        <v>112</v>
      </c>
      <c r="E819" s="217">
        <v>0</v>
      </c>
      <c r="F819" s="218">
        <v>0</v>
      </c>
      <c r="G819" s="219">
        <f t="shared" si="325"/>
        <v>0</v>
      </c>
      <c r="H819" s="219">
        <f t="shared" si="326"/>
        <v>0</v>
      </c>
      <c r="I819" s="219">
        <f t="shared" si="327"/>
        <v>0</v>
      </c>
      <c r="J819" s="231">
        <f t="shared" si="328"/>
        <v>7</v>
      </c>
      <c r="K819" s="43">
        <f t="shared" si="339"/>
        <v>112</v>
      </c>
      <c r="L819" s="43">
        <f t="shared" si="329"/>
        <v>7</v>
      </c>
      <c r="M819" s="228">
        <v>21106</v>
      </c>
      <c r="N819" s="229" t="s">
        <v>1430</v>
      </c>
      <c r="O819" s="232">
        <f>SUM(O820:O824)</f>
        <v>56</v>
      </c>
      <c r="P819">
        <f t="shared" si="330"/>
        <v>5</v>
      </c>
      <c r="Q819">
        <f t="shared" si="332"/>
        <v>0</v>
      </c>
      <c r="U819">
        <f t="shared" si="317"/>
        <v>0</v>
      </c>
      <c r="V819">
        <f t="shared" si="318"/>
        <v>0</v>
      </c>
      <c r="W819">
        <f t="shared" si="333"/>
        <v>0</v>
      </c>
      <c r="Y819">
        <f t="shared" si="319"/>
        <v>0</v>
      </c>
      <c r="AB819" s="228">
        <v>2130399</v>
      </c>
      <c r="AC819">
        <f t="shared" si="320"/>
        <v>225</v>
      </c>
      <c r="AD819">
        <f t="shared" si="321"/>
        <v>225</v>
      </c>
      <c r="AE819">
        <f t="shared" si="316"/>
        <v>0</v>
      </c>
      <c r="AG819" s="228">
        <v>2110804</v>
      </c>
      <c r="AH819" s="247" t="s">
        <v>1450</v>
      </c>
      <c r="AI819" s="233">
        <v>0</v>
      </c>
      <c r="AJ819" s="248">
        <f t="shared" si="334"/>
        <v>0</v>
      </c>
      <c r="AK819" s="246">
        <f t="shared" si="335"/>
        <v>0</v>
      </c>
      <c r="AL819" s="240">
        <v>2101203</v>
      </c>
      <c r="AM819" s="241" t="s">
        <v>1447</v>
      </c>
      <c r="AN819" s="242">
        <v>1576</v>
      </c>
      <c r="AO819" s="242">
        <v>0</v>
      </c>
      <c r="AP819" s="256">
        <f t="shared" si="322"/>
        <v>-1576</v>
      </c>
      <c r="AQ819" s="257">
        <f t="shared" si="323"/>
        <v>-1</v>
      </c>
      <c r="AR819">
        <f t="shared" si="331"/>
        <v>7</v>
      </c>
    </row>
    <row r="820" customHeight="1" spans="1:44">
      <c r="A820" s="215">
        <v>2101299</v>
      </c>
      <c r="B820" s="215" t="s">
        <v>1451</v>
      </c>
      <c r="C820" s="216">
        <f t="shared" si="324"/>
        <v>0</v>
      </c>
      <c r="D820" s="217">
        <v>0</v>
      </c>
      <c r="E820" s="217">
        <v>116</v>
      </c>
      <c r="F820" s="218">
        <v>0</v>
      </c>
      <c r="G820" s="219">
        <f t="shared" si="325"/>
        <v>0</v>
      </c>
      <c r="H820" s="219">
        <f t="shared" si="326"/>
        <v>0</v>
      </c>
      <c r="I820" s="219">
        <f t="shared" si="327"/>
        <v>0</v>
      </c>
      <c r="J820" s="231">
        <f t="shared" si="328"/>
        <v>7</v>
      </c>
      <c r="K820" s="43">
        <f t="shared" si="339"/>
        <v>116</v>
      </c>
      <c r="L820" s="43">
        <f t="shared" si="329"/>
        <v>7</v>
      </c>
      <c r="M820" s="228">
        <v>2110602</v>
      </c>
      <c r="N820" s="228" t="s">
        <v>1432</v>
      </c>
      <c r="O820" s="233">
        <v>0</v>
      </c>
      <c r="P820">
        <f t="shared" si="330"/>
        <v>7</v>
      </c>
      <c r="Q820">
        <f t="shared" si="332"/>
        <v>0</v>
      </c>
      <c r="U820">
        <f t="shared" si="317"/>
        <v>0</v>
      </c>
      <c r="V820">
        <f t="shared" si="318"/>
        <v>0</v>
      </c>
      <c r="W820">
        <f t="shared" si="333"/>
        <v>0</v>
      </c>
      <c r="Y820">
        <f t="shared" si="319"/>
        <v>0</v>
      </c>
      <c r="AB820" s="228">
        <v>2130401</v>
      </c>
      <c r="AC820">
        <f t="shared" si="320"/>
        <v>0</v>
      </c>
      <c r="AD820">
        <f t="shared" si="321"/>
        <v>0</v>
      </c>
      <c r="AE820">
        <f t="shared" si="316"/>
        <v>0</v>
      </c>
      <c r="AG820" s="228">
        <v>2110899</v>
      </c>
      <c r="AH820" s="247" t="s">
        <v>1452</v>
      </c>
      <c r="AI820" s="233">
        <v>0</v>
      </c>
      <c r="AJ820" s="248">
        <f t="shared" si="334"/>
        <v>0</v>
      </c>
      <c r="AK820" s="246">
        <f t="shared" si="335"/>
        <v>0</v>
      </c>
      <c r="AL820" s="240">
        <v>2101204</v>
      </c>
      <c r="AM820" s="241" t="s">
        <v>1449</v>
      </c>
      <c r="AN820" s="242">
        <v>112</v>
      </c>
      <c r="AO820" s="242">
        <v>0</v>
      </c>
      <c r="AP820" s="256">
        <f t="shared" si="322"/>
        <v>-112</v>
      </c>
      <c r="AQ820" s="257">
        <f t="shared" si="323"/>
        <v>-1</v>
      </c>
      <c r="AR820">
        <f t="shared" si="331"/>
        <v>7</v>
      </c>
    </row>
    <row r="821" hidden="1" customHeight="1" spans="1:44">
      <c r="A821" s="220">
        <v>21013</v>
      </c>
      <c r="B821" s="220" t="s">
        <v>1453</v>
      </c>
      <c r="C821" s="262">
        <v>8</v>
      </c>
      <c r="D821" s="224">
        <v>5</v>
      </c>
      <c r="E821" s="217">
        <v>324</v>
      </c>
      <c r="F821" s="218">
        <v>497</v>
      </c>
      <c r="G821" s="219"/>
      <c r="H821" s="219">
        <f t="shared" si="326"/>
        <v>99.4</v>
      </c>
      <c r="I821" s="219">
        <f t="shared" si="327"/>
        <v>1.53395061728395</v>
      </c>
      <c r="J821" s="231">
        <f t="shared" si="328"/>
        <v>5</v>
      </c>
      <c r="K821" s="43">
        <f t="shared" si="339"/>
        <v>834</v>
      </c>
      <c r="L821" s="43">
        <f t="shared" si="329"/>
        <v>5</v>
      </c>
      <c r="M821" s="228">
        <v>2110603</v>
      </c>
      <c r="N821" s="228" t="s">
        <v>1434</v>
      </c>
      <c r="O821" s="233">
        <v>0</v>
      </c>
      <c r="P821">
        <f t="shared" si="330"/>
        <v>7</v>
      </c>
      <c r="Q821">
        <f t="shared" si="332"/>
        <v>210</v>
      </c>
      <c r="U821">
        <f t="shared" si="317"/>
        <v>0</v>
      </c>
      <c r="V821">
        <f t="shared" si="318"/>
        <v>0</v>
      </c>
      <c r="W821">
        <f t="shared" si="333"/>
        <v>0</v>
      </c>
      <c r="Y821">
        <f t="shared" si="319"/>
        <v>0</v>
      </c>
      <c r="AB821" s="228">
        <v>2130402</v>
      </c>
      <c r="AC821">
        <f t="shared" si="320"/>
        <v>0</v>
      </c>
      <c r="AD821">
        <f t="shared" si="321"/>
        <v>0</v>
      </c>
      <c r="AE821">
        <f t="shared" si="316"/>
        <v>0</v>
      </c>
      <c r="AG821" s="228">
        <v>21109</v>
      </c>
      <c r="AH821" s="238" t="s">
        <v>1454</v>
      </c>
      <c r="AI821" s="232">
        <f>AI822</f>
        <v>0</v>
      </c>
      <c r="AJ821" s="239">
        <f t="shared" si="334"/>
        <v>0</v>
      </c>
      <c r="AK821" s="246">
        <f t="shared" si="335"/>
        <v>0</v>
      </c>
      <c r="AL821" s="240">
        <v>2101299</v>
      </c>
      <c r="AM821" s="241" t="s">
        <v>1451</v>
      </c>
      <c r="AN821" s="242">
        <v>0</v>
      </c>
      <c r="AO821" s="242">
        <v>116</v>
      </c>
      <c r="AP821" s="256">
        <f t="shared" si="322"/>
        <v>116</v>
      </c>
      <c r="AQ821" s="257">
        <f t="shared" si="323"/>
        <v>0</v>
      </c>
      <c r="AR821">
        <f t="shared" si="331"/>
        <v>7</v>
      </c>
    </row>
    <row r="822" customHeight="1" spans="1:44">
      <c r="A822" s="215">
        <v>2101301</v>
      </c>
      <c r="B822" s="215" t="s">
        <v>1455</v>
      </c>
      <c r="C822" s="262">
        <v>8</v>
      </c>
      <c r="D822" s="217">
        <v>5</v>
      </c>
      <c r="E822" s="217">
        <v>254</v>
      </c>
      <c r="F822" s="218">
        <v>254</v>
      </c>
      <c r="G822" s="219"/>
      <c r="H822" s="219">
        <f t="shared" si="326"/>
        <v>50.8</v>
      </c>
      <c r="I822" s="219">
        <f t="shared" si="327"/>
        <v>1</v>
      </c>
      <c r="J822" s="231">
        <f t="shared" si="328"/>
        <v>7</v>
      </c>
      <c r="K822" s="43">
        <f t="shared" si="339"/>
        <v>521</v>
      </c>
      <c r="L822" s="43">
        <f t="shared" si="329"/>
        <v>7</v>
      </c>
      <c r="M822" s="228">
        <v>2110604</v>
      </c>
      <c r="N822" s="228" t="s">
        <v>1436</v>
      </c>
      <c r="O822" s="233">
        <v>0</v>
      </c>
      <c r="P822">
        <f t="shared" si="330"/>
        <v>7</v>
      </c>
      <c r="Q822">
        <f t="shared" si="332"/>
        <v>0</v>
      </c>
      <c r="U822">
        <f t="shared" si="317"/>
        <v>0</v>
      </c>
      <c r="V822">
        <f t="shared" si="318"/>
        <v>0</v>
      </c>
      <c r="W822">
        <f t="shared" si="333"/>
        <v>0</v>
      </c>
      <c r="Y822">
        <f t="shared" si="319"/>
        <v>0</v>
      </c>
      <c r="AB822" s="228">
        <v>2130403</v>
      </c>
      <c r="AC822">
        <f t="shared" si="320"/>
        <v>0</v>
      </c>
      <c r="AD822">
        <f t="shared" si="321"/>
        <v>0</v>
      </c>
      <c r="AE822">
        <f t="shared" si="316"/>
        <v>0</v>
      </c>
      <c r="AG822" s="228">
        <v>2110901</v>
      </c>
      <c r="AH822" s="247" t="s">
        <v>1456</v>
      </c>
      <c r="AI822" s="233">
        <v>0</v>
      </c>
      <c r="AJ822" s="248">
        <f t="shared" si="334"/>
        <v>0</v>
      </c>
      <c r="AK822" s="246">
        <f t="shared" si="335"/>
        <v>0</v>
      </c>
      <c r="AL822" s="240">
        <v>21013</v>
      </c>
      <c r="AM822" s="241" t="s">
        <v>1453</v>
      </c>
      <c r="AN822" s="242">
        <v>5</v>
      </c>
      <c r="AO822" s="242">
        <v>324</v>
      </c>
      <c r="AP822" s="256">
        <f t="shared" si="322"/>
        <v>319</v>
      </c>
      <c r="AQ822" s="257">
        <f t="shared" si="323"/>
        <v>63.8</v>
      </c>
      <c r="AR822">
        <f t="shared" si="331"/>
        <v>5</v>
      </c>
    </row>
    <row r="823" hidden="1" spans="1:44">
      <c r="A823" s="215">
        <v>2101302</v>
      </c>
      <c r="B823" s="215" t="s">
        <v>1457</v>
      </c>
      <c r="C823" s="216">
        <f t="shared" si="324"/>
        <v>0</v>
      </c>
      <c r="D823" s="222">
        <v>0</v>
      </c>
      <c r="E823" s="222">
        <v>0</v>
      </c>
      <c r="F823" s="223">
        <v>0</v>
      </c>
      <c r="G823" s="219">
        <f t="shared" si="325"/>
        <v>0</v>
      </c>
      <c r="H823" s="219">
        <f t="shared" si="326"/>
        <v>0</v>
      </c>
      <c r="I823" s="219">
        <f t="shared" si="327"/>
        <v>0</v>
      </c>
      <c r="J823" s="231">
        <f t="shared" si="328"/>
        <v>7</v>
      </c>
      <c r="K823" s="43">
        <f t="shared" si="339"/>
        <v>0</v>
      </c>
      <c r="L823" s="43">
        <f t="shared" si="329"/>
        <v>7</v>
      </c>
      <c r="M823" s="228">
        <v>2110605</v>
      </c>
      <c r="N823" s="228" t="s">
        <v>1438</v>
      </c>
      <c r="O823" s="233">
        <v>0</v>
      </c>
      <c r="P823">
        <f t="shared" si="330"/>
        <v>7</v>
      </c>
      <c r="Q823">
        <f t="shared" si="332"/>
        <v>0</v>
      </c>
      <c r="U823">
        <f t="shared" si="317"/>
        <v>0</v>
      </c>
      <c r="V823">
        <f t="shared" si="318"/>
        <v>0</v>
      </c>
      <c r="W823">
        <f t="shared" si="333"/>
        <v>0</v>
      </c>
      <c r="Y823">
        <f t="shared" si="319"/>
        <v>0</v>
      </c>
      <c r="AB823" s="228">
        <v>2130404</v>
      </c>
      <c r="AC823">
        <f t="shared" si="320"/>
        <v>0</v>
      </c>
      <c r="AD823">
        <f t="shared" si="321"/>
        <v>0</v>
      </c>
      <c r="AE823">
        <f t="shared" si="316"/>
        <v>0</v>
      </c>
      <c r="AG823" s="228">
        <v>21110</v>
      </c>
      <c r="AH823" s="238" t="s">
        <v>1458</v>
      </c>
      <c r="AI823" s="232">
        <f>AI824</f>
        <v>0</v>
      </c>
      <c r="AJ823" s="239">
        <f t="shared" si="334"/>
        <v>0</v>
      </c>
      <c r="AK823" s="246">
        <f t="shared" si="335"/>
        <v>0</v>
      </c>
      <c r="AL823" s="240">
        <v>2101301</v>
      </c>
      <c r="AM823" s="241" t="s">
        <v>1455</v>
      </c>
      <c r="AN823" s="242">
        <v>5</v>
      </c>
      <c r="AO823" s="242">
        <v>254</v>
      </c>
      <c r="AP823" s="256">
        <f t="shared" si="322"/>
        <v>249</v>
      </c>
      <c r="AQ823" s="257">
        <f t="shared" si="323"/>
        <v>49.8</v>
      </c>
      <c r="AR823">
        <f t="shared" si="331"/>
        <v>7</v>
      </c>
    </row>
    <row r="824" customHeight="1" spans="1:44">
      <c r="A824" s="220">
        <v>2101399</v>
      </c>
      <c r="B824" s="220" t="s">
        <v>1459</v>
      </c>
      <c r="C824" s="216">
        <f t="shared" si="324"/>
        <v>0</v>
      </c>
      <c r="D824" s="224">
        <v>0</v>
      </c>
      <c r="E824" s="217">
        <v>70</v>
      </c>
      <c r="F824" s="218">
        <v>243</v>
      </c>
      <c r="G824" s="219"/>
      <c r="H824" s="219"/>
      <c r="I824" s="219">
        <f t="shared" si="327"/>
        <v>3.47142857142857</v>
      </c>
      <c r="J824" s="231">
        <f t="shared" si="328"/>
        <v>7</v>
      </c>
      <c r="K824" s="43">
        <f t="shared" si="339"/>
        <v>313</v>
      </c>
      <c r="L824" s="43">
        <f t="shared" si="329"/>
        <v>7</v>
      </c>
      <c r="M824" s="228">
        <v>2110699</v>
      </c>
      <c r="N824" s="228" t="s">
        <v>1440</v>
      </c>
      <c r="O824" s="233">
        <v>56</v>
      </c>
      <c r="P824">
        <f t="shared" si="330"/>
        <v>7</v>
      </c>
      <c r="Q824">
        <f t="shared" si="332"/>
        <v>0</v>
      </c>
      <c r="U824">
        <f t="shared" si="317"/>
        <v>0</v>
      </c>
      <c r="V824">
        <f t="shared" si="318"/>
        <v>0</v>
      </c>
      <c r="W824">
        <f t="shared" si="333"/>
        <v>0</v>
      </c>
      <c r="Y824">
        <f t="shared" si="319"/>
        <v>0</v>
      </c>
      <c r="AB824" s="228">
        <v>2130405</v>
      </c>
      <c r="AC824">
        <f t="shared" si="320"/>
        <v>0</v>
      </c>
      <c r="AD824">
        <f t="shared" si="321"/>
        <v>0</v>
      </c>
      <c r="AE824">
        <f t="shared" si="316"/>
        <v>0</v>
      </c>
      <c r="AG824" s="228">
        <v>2111001</v>
      </c>
      <c r="AH824" s="247" t="s">
        <v>1460</v>
      </c>
      <c r="AI824" s="233">
        <v>0</v>
      </c>
      <c r="AJ824" s="248">
        <f t="shared" si="334"/>
        <v>0</v>
      </c>
      <c r="AK824" s="246">
        <f t="shared" si="335"/>
        <v>0</v>
      </c>
      <c r="AL824" s="240">
        <v>2101302</v>
      </c>
      <c r="AM824" s="240" t="s">
        <v>1457</v>
      </c>
      <c r="AN824" s="249">
        <v>0</v>
      </c>
      <c r="AO824" s="249">
        <v>0</v>
      </c>
      <c r="AP824" s="256">
        <f t="shared" si="322"/>
        <v>0</v>
      </c>
      <c r="AQ824" s="257">
        <f t="shared" si="323"/>
        <v>0</v>
      </c>
      <c r="AR824">
        <f t="shared" si="331"/>
        <v>7</v>
      </c>
    </row>
    <row r="825" hidden="1" customHeight="1" spans="1:44">
      <c r="A825" s="220">
        <v>21014</v>
      </c>
      <c r="B825" s="220" t="s">
        <v>1461</v>
      </c>
      <c r="C825" s="262">
        <v>26</v>
      </c>
      <c r="D825" s="224">
        <v>13</v>
      </c>
      <c r="E825" s="217">
        <v>69</v>
      </c>
      <c r="F825" s="218">
        <v>48</v>
      </c>
      <c r="G825" s="219"/>
      <c r="H825" s="219">
        <f t="shared" si="326"/>
        <v>3.69230769230769</v>
      </c>
      <c r="I825" s="219">
        <f t="shared" si="327"/>
        <v>0.695652173913043</v>
      </c>
      <c r="J825" s="231">
        <f t="shared" si="328"/>
        <v>5</v>
      </c>
      <c r="K825" s="43">
        <f t="shared" si="339"/>
        <v>156</v>
      </c>
      <c r="L825" s="43">
        <f t="shared" si="329"/>
        <v>5</v>
      </c>
      <c r="M825" s="228">
        <v>21107</v>
      </c>
      <c r="N825" s="229" t="s">
        <v>1442</v>
      </c>
      <c r="O825" s="232">
        <f>SUM(O826:O827)</f>
        <v>0</v>
      </c>
      <c r="P825">
        <f t="shared" si="330"/>
        <v>5</v>
      </c>
      <c r="Q825">
        <f t="shared" si="332"/>
        <v>210</v>
      </c>
      <c r="U825">
        <f t="shared" si="317"/>
        <v>0</v>
      </c>
      <c r="V825">
        <f t="shared" si="318"/>
        <v>0</v>
      </c>
      <c r="W825">
        <f t="shared" si="333"/>
        <v>0</v>
      </c>
      <c r="Y825">
        <f t="shared" si="319"/>
        <v>0</v>
      </c>
      <c r="AB825" s="228">
        <v>2130406</v>
      </c>
      <c r="AC825">
        <f t="shared" si="320"/>
        <v>0</v>
      </c>
      <c r="AD825">
        <f t="shared" si="321"/>
        <v>0</v>
      </c>
      <c r="AE825">
        <f t="shared" si="316"/>
        <v>0</v>
      </c>
      <c r="AG825" s="228">
        <v>21111</v>
      </c>
      <c r="AH825" s="238" t="s">
        <v>1462</v>
      </c>
      <c r="AI825" s="232">
        <f>SUM(AI826:AI830)</f>
        <v>1</v>
      </c>
      <c r="AJ825" s="239">
        <f t="shared" si="334"/>
        <v>1</v>
      </c>
      <c r="AK825" s="246">
        <f t="shared" si="335"/>
        <v>0</v>
      </c>
      <c r="AL825" s="240">
        <v>2101399</v>
      </c>
      <c r="AM825" s="241" t="s">
        <v>1459</v>
      </c>
      <c r="AN825" s="242">
        <v>0</v>
      </c>
      <c r="AO825" s="242">
        <v>70</v>
      </c>
      <c r="AP825" s="256">
        <f t="shared" si="322"/>
        <v>70</v>
      </c>
      <c r="AQ825" s="257">
        <f t="shared" si="323"/>
        <v>0</v>
      </c>
      <c r="AR825">
        <f t="shared" si="331"/>
        <v>7</v>
      </c>
    </row>
    <row r="826" customHeight="1" spans="1:44">
      <c r="A826" s="220">
        <v>2101401</v>
      </c>
      <c r="B826" s="220" t="s">
        <v>1463</v>
      </c>
      <c r="C826" s="262">
        <v>26</v>
      </c>
      <c r="D826" s="224">
        <v>13</v>
      </c>
      <c r="E826" s="217">
        <v>69</v>
      </c>
      <c r="F826" s="218">
        <v>48</v>
      </c>
      <c r="G826" s="219"/>
      <c r="H826" s="219">
        <f t="shared" si="326"/>
        <v>3.69230769230769</v>
      </c>
      <c r="I826" s="219">
        <f t="shared" si="327"/>
        <v>0.695652173913043</v>
      </c>
      <c r="J826" s="231">
        <f t="shared" si="328"/>
        <v>7</v>
      </c>
      <c r="K826" s="43">
        <f t="shared" si="339"/>
        <v>156</v>
      </c>
      <c r="L826" s="43">
        <f t="shared" si="329"/>
        <v>7</v>
      </c>
      <c r="M826" s="228">
        <v>2110704</v>
      </c>
      <c r="N826" s="228" t="s">
        <v>1444</v>
      </c>
      <c r="O826" s="233">
        <v>0</v>
      </c>
      <c r="P826">
        <f t="shared" si="330"/>
        <v>7</v>
      </c>
      <c r="Q826">
        <f t="shared" si="332"/>
        <v>0</v>
      </c>
      <c r="U826">
        <f t="shared" si="317"/>
        <v>0</v>
      </c>
      <c r="V826">
        <f t="shared" si="318"/>
        <v>0</v>
      </c>
      <c r="W826">
        <f t="shared" si="333"/>
        <v>0</v>
      </c>
      <c r="Y826">
        <f t="shared" si="319"/>
        <v>0</v>
      </c>
      <c r="AB826" s="228">
        <v>2130407</v>
      </c>
      <c r="AC826">
        <f t="shared" si="320"/>
        <v>0</v>
      </c>
      <c r="AD826">
        <f t="shared" si="321"/>
        <v>0</v>
      </c>
      <c r="AE826">
        <f t="shared" si="316"/>
        <v>0</v>
      </c>
      <c r="AG826" s="228">
        <v>2111101</v>
      </c>
      <c r="AH826" s="247" t="s">
        <v>1464</v>
      </c>
      <c r="AI826" s="233">
        <v>1</v>
      </c>
      <c r="AJ826" s="248">
        <f t="shared" si="334"/>
        <v>1</v>
      </c>
      <c r="AK826" s="246">
        <f t="shared" si="335"/>
        <v>0</v>
      </c>
      <c r="AL826" s="240">
        <v>21014</v>
      </c>
      <c r="AM826" s="241" t="s">
        <v>1461</v>
      </c>
      <c r="AN826" s="242">
        <v>13</v>
      </c>
      <c r="AO826" s="242">
        <v>69</v>
      </c>
      <c r="AP826" s="256">
        <f t="shared" si="322"/>
        <v>56</v>
      </c>
      <c r="AQ826" s="257">
        <f t="shared" si="323"/>
        <v>4.30769230769231</v>
      </c>
      <c r="AR826">
        <f t="shared" si="331"/>
        <v>5</v>
      </c>
    </row>
    <row r="827" hidden="1" spans="1:44">
      <c r="A827" s="220">
        <v>2101499</v>
      </c>
      <c r="B827" s="220" t="s">
        <v>1465</v>
      </c>
      <c r="C827" s="216">
        <f t="shared" si="324"/>
        <v>0</v>
      </c>
      <c r="D827" s="221">
        <v>0</v>
      </c>
      <c r="E827" s="222">
        <v>0</v>
      </c>
      <c r="F827" s="223">
        <v>0</v>
      </c>
      <c r="G827" s="219">
        <f t="shared" si="325"/>
        <v>0</v>
      </c>
      <c r="H827" s="219">
        <f t="shared" si="326"/>
        <v>0</v>
      </c>
      <c r="I827" s="219">
        <f t="shared" si="327"/>
        <v>0</v>
      </c>
      <c r="J827" s="231">
        <f t="shared" si="328"/>
        <v>7</v>
      </c>
      <c r="K827" s="43">
        <f t="shared" si="339"/>
        <v>0</v>
      </c>
      <c r="L827" s="43">
        <f t="shared" si="329"/>
        <v>7</v>
      </c>
      <c r="M827" s="228">
        <v>2110799</v>
      </c>
      <c r="N827" s="228" t="s">
        <v>1446</v>
      </c>
      <c r="O827" s="233">
        <v>0</v>
      </c>
      <c r="P827">
        <f t="shared" si="330"/>
        <v>7</v>
      </c>
      <c r="Q827">
        <f t="shared" si="332"/>
        <v>0</v>
      </c>
      <c r="U827">
        <f t="shared" si="317"/>
        <v>0</v>
      </c>
      <c r="V827">
        <f t="shared" si="318"/>
        <v>0</v>
      </c>
      <c r="W827">
        <f t="shared" si="333"/>
        <v>0</v>
      </c>
      <c r="Y827">
        <f t="shared" si="319"/>
        <v>0</v>
      </c>
      <c r="AB827" s="228">
        <v>2130408</v>
      </c>
      <c r="AC827">
        <f t="shared" si="320"/>
        <v>0</v>
      </c>
      <c r="AD827">
        <f t="shared" si="321"/>
        <v>0</v>
      </c>
      <c r="AE827">
        <f t="shared" si="316"/>
        <v>0</v>
      </c>
      <c r="AG827" s="228">
        <v>2111102</v>
      </c>
      <c r="AH827" s="247" t="s">
        <v>1466</v>
      </c>
      <c r="AI827" s="233">
        <v>0</v>
      </c>
      <c r="AJ827" s="248">
        <f t="shared" si="334"/>
        <v>0</v>
      </c>
      <c r="AK827" s="246">
        <f t="shared" si="335"/>
        <v>0</v>
      </c>
      <c r="AL827" s="240">
        <v>2101401</v>
      </c>
      <c r="AM827" s="241" t="s">
        <v>1463</v>
      </c>
      <c r="AN827" s="242">
        <v>13</v>
      </c>
      <c r="AO827" s="242">
        <v>69</v>
      </c>
      <c r="AP827" s="256">
        <f t="shared" si="322"/>
        <v>56</v>
      </c>
      <c r="AQ827" s="257">
        <f t="shared" si="323"/>
        <v>4.30769230769231</v>
      </c>
      <c r="AR827">
        <f t="shared" si="331"/>
        <v>7</v>
      </c>
    </row>
    <row r="828" hidden="1" customHeight="1" spans="1:44">
      <c r="A828" s="220">
        <v>21099</v>
      </c>
      <c r="B828" s="220" t="s">
        <v>1467</v>
      </c>
      <c r="C828" s="216">
        <f t="shared" si="324"/>
        <v>203</v>
      </c>
      <c r="D828" s="224">
        <v>81</v>
      </c>
      <c r="E828" s="217">
        <v>641</v>
      </c>
      <c r="F828" s="218">
        <v>603</v>
      </c>
      <c r="G828" s="219">
        <f t="shared" si="325"/>
        <v>1.97044334975369</v>
      </c>
      <c r="H828" s="219">
        <f t="shared" si="326"/>
        <v>7.44444444444444</v>
      </c>
      <c r="I828" s="219">
        <f t="shared" si="327"/>
        <v>0.940717628705148</v>
      </c>
      <c r="J828" s="231">
        <f t="shared" si="328"/>
        <v>5</v>
      </c>
      <c r="K828" s="43">
        <f t="shared" si="339"/>
        <v>1528</v>
      </c>
      <c r="L828" s="43">
        <f t="shared" si="329"/>
        <v>5</v>
      </c>
      <c r="M828" s="228">
        <v>21108</v>
      </c>
      <c r="N828" s="229" t="s">
        <v>1448</v>
      </c>
      <c r="O828" s="232">
        <f>SUM(O829:O830)</f>
        <v>0</v>
      </c>
      <c r="P828">
        <f t="shared" si="330"/>
        <v>5</v>
      </c>
      <c r="Q828">
        <f t="shared" si="332"/>
        <v>210</v>
      </c>
      <c r="U828">
        <f t="shared" si="317"/>
        <v>0</v>
      </c>
      <c r="V828">
        <f t="shared" si="318"/>
        <v>0</v>
      </c>
      <c r="W828">
        <f t="shared" si="333"/>
        <v>0</v>
      </c>
      <c r="Y828">
        <f t="shared" si="319"/>
        <v>0</v>
      </c>
      <c r="AB828" s="228">
        <v>2130409</v>
      </c>
      <c r="AC828">
        <f t="shared" si="320"/>
        <v>0</v>
      </c>
      <c r="AD828">
        <f t="shared" si="321"/>
        <v>0</v>
      </c>
      <c r="AE828">
        <f t="shared" si="316"/>
        <v>0</v>
      </c>
      <c r="AG828" s="228">
        <v>2111103</v>
      </c>
      <c r="AH828" s="247" t="s">
        <v>1468</v>
      </c>
      <c r="AI828" s="233">
        <v>0</v>
      </c>
      <c r="AJ828" s="248">
        <f t="shared" si="334"/>
        <v>0</v>
      </c>
      <c r="AK828" s="246">
        <f t="shared" si="335"/>
        <v>0</v>
      </c>
      <c r="AL828" s="240">
        <v>2101499</v>
      </c>
      <c r="AM828" s="240" t="s">
        <v>1465</v>
      </c>
      <c r="AN828" s="249">
        <v>0</v>
      </c>
      <c r="AO828" s="249">
        <v>0</v>
      </c>
      <c r="AP828" s="256">
        <f t="shared" si="322"/>
        <v>0</v>
      </c>
      <c r="AQ828" s="257">
        <f t="shared" si="323"/>
        <v>0</v>
      </c>
      <c r="AR828">
        <f t="shared" si="331"/>
        <v>7</v>
      </c>
    </row>
    <row r="829" customHeight="1" spans="1:44">
      <c r="A829" s="220">
        <v>2109901</v>
      </c>
      <c r="B829" s="220" t="s">
        <v>1467</v>
      </c>
      <c r="C829" s="216">
        <f t="shared" si="324"/>
        <v>203</v>
      </c>
      <c r="D829" s="224">
        <v>81</v>
      </c>
      <c r="E829" s="217">
        <v>641</v>
      </c>
      <c r="F829" s="218">
        <v>603</v>
      </c>
      <c r="G829" s="219">
        <f t="shared" si="325"/>
        <v>1.97044334975369</v>
      </c>
      <c r="H829" s="219">
        <f t="shared" si="326"/>
        <v>7.44444444444444</v>
      </c>
      <c r="I829" s="219">
        <f t="shared" si="327"/>
        <v>0.940717628705148</v>
      </c>
      <c r="J829" s="231">
        <f t="shared" si="328"/>
        <v>7</v>
      </c>
      <c r="K829" s="43">
        <f t="shared" si="339"/>
        <v>1528</v>
      </c>
      <c r="L829" s="43">
        <f t="shared" si="329"/>
        <v>7</v>
      </c>
      <c r="M829" s="228">
        <v>2110804</v>
      </c>
      <c r="N829" s="228" t="s">
        <v>1450</v>
      </c>
      <c r="O829" s="233">
        <v>0</v>
      </c>
      <c r="P829">
        <f t="shared" si="330"/>
        <v>7</v>
      </c>
      <c r="Q829">
        <f t="shared" si="332"/>
        <v>0</v>
      </c>
      <c r="U829">
        <f t="shared" si="317"/>
        <v>0</v>
      </c>
      <c r="V829">
        <f t="shared" si="318"/>
        <v>0</v>
      </c>
      <c r="W829">
        <f t="shared" si="333"/>
        <v>0</v>
      </c>
      <c r="Y829">
        <f t="shared" si="319"/>
        <v>0</v>
      </c>
      <c r="AB829" s="228">
        <v>2130499</v>
      </c>
      <c r="AC829">
        <f t="shared" si="320"/>
        <v>0</v>
      </c>
      <c r="AD829">
        <f t="shared" si="321"/>
        <v>0</v>
      </c>
      <c r="AE829">
        <f t="shared" si="316"/>
        <v>0</v>
      </c>
      <c r="AG829" s="228">
        <v>2111104</v>
      </c>
      <c r="AH829" s="247" t="s">
        <v>1469</v>
      </c>
      <c r="AI829" s="233">
        <v>0</v>
      </c>
      <c r="AJ829" s="248">
        <f t="shared" si="334"/>
        <v>0</v>
      </c>
      <c r="AK829" s="246">
        <f t="shared" si="335"/>
        <v>0</v>
      </c>
      <c r="AL829" s="240">
        <v>21099</v>
      </c>
      <c r="AM829" s="241" t="s">
        <v>1467</v>
      </c>
      <c r="AN829" s="242">
        <v>81</v>
      </c>
      <c r="AO829" s="242">
        <v>641</v>
      </c>
      <c r="AP829" s="256">
        <f t="shared" si="322"/>
        <v>560</v>
      </c>
      <c r="AQ829" s="257">
        <f t="shared" si="323"/>
        <v>6.91358024691358</v>
      </c>
      <c r="AR829">
        <f t="shared" si="331"/>
        <v>5</v>
      </c>
    </row>
    <row r="830" hidden="1" customHeight="1" spans="1:44">
      <c r="A830" s="220">
        <v>211</v>
      </c>
      <c r="B830" s="220" t="s">
        <v>1470</v>
      </c>
      <c r="C830" s="216">
        <f t="shared" si="324"/>
        <v>2191</v>
      </c>
      <c r="D830" s="224">
        <v>787</v>
      </c>
      <c r="E830" s="217">
        <v>2257</v>
      </c>
      <c r="F830" s="218">
        <v>2922</v>
      </c>
      <c r="G830" s="219">
        <f t="shared" si="325"/>
        <v>0.333637608397992</v>
      </c>
      <c r="H830" s="219">
        <f t="shared" si="326"/>
        <v>3.71283354510801</v>
      </c>
      <c r="I830" s="219">
        <f t="shared" si="327"/>
        <v>1.29463890119628</v>
      </c>
      <c r="J830" s="231">
        <f t="shared" si="328"/>
        <v>3</v>
      </c>
      <c r="K830" s="43">
        <f t="shared" si="339"/>
        <v>8157</v>
      </c>
      <c r="L830" s="43">
        <f t="shared" si="329"/>
        <v>3</v>
      </c>
      <c r="M830" s="228">
        <v>2110899</v>
      </c>
      <c r="N830" s="228" t="s">
        <v>1452</v>
      </c>
      <c r="O830" s="233">
        <v>0</v>
      </c>
      <c r="P830">
        <f t="shared" si="330"/>
        <v>7</v>
      </c>
      <c r="Q830">
        <f t="shared" si="332"/>
        <v>0</v>
      </c>
      <c r="U830">
        <f t="shared" si="317"/>
        <v>0</v>
      </c>
      <c r="V830">
        <f t="shared" si="318"/>
        <v>0</v>
      </c>
      <c r="W830">
        <f t="shared" si="333"/>
        <v>0</v>
      </c>
      <c r="Y830">
        <f t="shared" si="319"/>
        <v>0</v>
      </c>
      <c r="AB830" s="228">
        <v>2130501</v>
      </c>
      <c r="AC830">
        <f t="shared" si="320"/>
        <v>135</v>
      </c>
      <c r="AD830">
        <f t="shared" si="321"/>
        <v>135</v>
      </c>
      <c r="AE830">
        <f t="shared" si="316"/>
        <v>0</v>
      </c>
      <c r="AG830" s="228">
        <v>2111199</v>
      </c>
      <c r="AH830" s="247" t="s">
        <v>1471</v>
      </c>
      <c r="AI830" s="233">
        <v>0</v>
      </c>
      <c r="AJ830" s="248">
        <f t="shared" si="334"/>
        <v>0</v>
      </c>
      <c r="AK830" s="246">
        <f t="shared" si="335"/>
        <v>0</v>
      </c>
      <c r="AL830" s="240">
        <v>2109901</v>
      </c>
      <c r="AM830" s="241" t="s">
        <v>1467</v>
      </c>
      <c r="AN830" s="242">
        <v>81</v>
      </c>
      <c r="AO830" s="242">
        <v>641</v>
      </c>
      <c r="AP830" s="256">
        <f t="shared" si="322"/>
        <v>560</v>
      </c>
      <c r="AQ830" s="257">
        <f t="shared" si="323"/>
        <v>6.91358024691358</v>
      </c>
      <c r="AR830">
        <f t="shared" si="331"/>
        <v>7</v>
      </c>
    </row>
    <row r="831" hidden="1" customHeight="1" spans="1:44">
      <c r="A831" s="220">
        <v>21101</v>
      </c>
      <c r="B831" s="220" t="s">
        <v>1472</v>
      </c>
      <c r="C831" s="216">
        <f t="shared" si="324"/>
        <v>491</v>
      </c>
      <c r="D831" s="224">
        <v>481</v>
      </c>
      <c r="E831" s="217">
        <v>698</v>
      </c>
      <c r="F831" s="218">
        <v>646</v>
      </c>
      <c r="G831" s="219">
        <f t="shared" si="325"/>
        <v>0.315682281059063</v>
      </c>
      <c r="H831" s="219">
        <f t="shared" si="326"/>
        <v>1.34303534303534</v>
      </c>
      <c r="I831" s="219">
        <f t="shared" si="327"/>
        <v>0.925501432664756</v>
      </c>
      <c r="J831" s="231">
        <f t="shared" si="328"/>
        <v>5</v>
      </c>
      <c r="K831" s="43">
        <f t="shared" si="339"/>
        <v>2316</v>
      </c>
      <c r="L831" s="43">
        <f t="shared" si="329"/>
        <v>5</v>
      </c>
      <c r="M831" s="228">
        <v>21109</v>
      </c>
      <c r="N831" s="229" t="s">
        <v>1454</v>
      </c>
      <c r="O831" s="232">
        <f>O832</f>
        <v>0</v>
      </c>
      <c r="P831">
        <f t="shared" si="330"/>
        <v>5</v>
      </c>
      <c r="Q831">
        <f t="shared" si="332"/>
        <v>211</v>
      </c>
      <c r="U831">
        <f t="shared" si="317"/>
        <v>0</v>
      </c>
      <c r="V831">
        <f t="shared" si="318"/>
        <v>0</v>
      </c>
      <c r="W831">
        <f t="shared" si="333"/>
        <v>0</v>
      </c>
      <c r="Y831">
        <f t="shared" si="319"/>
        <v>0</v>
      </c>
      <c r="AB831" s="228">
        <v>2130502</v>
      </c>
      <c r="AC831">
        <f t="shared" si="320"/>
        <v>0</v>
      </c>
      <c r="AD831">
        <f t="shared" si="321"/>
        <v>0</v>
      </c>
      <c r="AE831">
        <f t="shared" si="316"/>
        <v>0</v>
      </c>
      <c r="AG831" s="228">
        <v>21112</v>
      </c>
      <c r="AH831" s="238" t="s">
        <v>1473</v>
      </c>
      <c r="AI831" s="232">
        <f>AI832</f>
        <v>0</v>
      </c>
      <c r="AJ831" s="239">
        <f t="shared" si="334"/>
        <v>0</v>
      </c>
      <c r="AK831" s="246">
        <f t="shared" si="335"/>
        <v>0</v>
      </c>
      <c r="AL831" s="240">
        <v>211</v>
      </c>
      <c r="AM831" s="241" t="s">
        <v>1470</v>
      </c>
      <c r="AN831" s="242">
        <v>787</v>
      </c>
      <c r="AO831" s="242">
        <v>2257</v>
      </c>
      <c r="AP831" s="256">
        <f t="shared" si="322"/>
        <v>1470</v>
      </c>
      <c r="AQ831" s="257">
        <f t="shared" si="323"/>
        <v>1.86785260482846</v>
      </c>
      <c r="AR831">
        <f t="shared" si="331"/>
        <v>3</v>
      </c>
    </row>
    <row r="832" customHeight="1" spans="1:44">
      <c r="A832" s="220">
        <v>2110101</v>
      </c>
      <c r="B832" s="220" t="s">
        <v>194</v>
      </c>
      <c r="C832" s="216">
        <f t="shared" si="324"/>
        <v>421</v>
      </c>
      <c r="D832" s="224">
        <v>480</v>
      </c>
      <c r="E832" s="217">
        <v>571</v>
      </c>
      <c r="F832" s="218">
        <v>464</v>
      </c>
      <c r="G832" s="219">
        <f t="shared" si="325"/>
        <v>0.102137767220903</v>
      </c>
      <c r="H832" s="219">
        <f t="shared" si="326"/>
        <v>0.966666666666667</v>
      </c>
      <c r="I832" s="219">
        <f t="shared" si="327"/>
        <v>0.81260945709282</v>
      </c>
      <c r="J832" s="231">
        <f t="shared" si="328"/>
        <v>7</v>
      </c>
      <c r="K832" s="43">
        <f t="shared" ref="K832:K844" si="340">SUM(C832:F832)</f>
        <v>1936</v>
      </c>
      <c r="L832" s="43">
        <f t="shared" si="329"/>
        <v>7</v>
      </c>
      <c r="M832" s="228">
        <v>2110901</v>
      </c>
      <c r="N832" s="228" t="s">
        <v>1456</v>
      </c>
      <c r="O832" s="233">
        <v>0</v>
      </c>
      <c r="P832">
        <f t="shared" si="330"/>
        <v>7</v>
      </c>
      <c r="Q832">
        <f t="shared" si="332"/>
        <v>0</v>
      </c>
      <c r="U832">
        <f t="shared" si="317"/>
        <v>0</v>
      </c>
      <c r="V832">
        <f t="shared" si="318"/>
        <v>0</v>
      </c>
      <c r="W832">
        <f t="shared" si="333"/>
        <v>0</v>
      </c>
      <c r="Y832">
        <f t="shared" si="319"/>
        <v>0</v>
      </c>
      <c r="AB832" s="228">
        <v>2130503</v>
      </c>
      <c r="AC832">
        <f t="shared" si="320"/>
        <v>0</v>
      </c>
      <c r="AD832">
        <f t="shared" si="321"/>
        <v>0</v>
      </c>
      <c r="AE832">
        <f t="shared" ref="AE832:AE840" si="341">AC832-AD832</f>
        <v>0</v>
      </c>
      <c r="AG832" s="228">
        <v>2111201</v>
      </c>
      <c r="AH832" s="247" t="s">
        <v>1474</v>
      </c>
      <c r="AI832" s="233">
        <v>0</v>
      </c>
      <c r="AJ832" s="248">
        <f t="shared" si="334"/>
        <v>0</v>
      </c>
      <c r="AK832" s="246">
        <f t="shared" si="335"/>
        <v>0</v>
      </c>
      <c r="AL832" s="240">
        <v>21101</v>
      </c>
      <c r="AM832" s="241" t="s">
        <v>1472</v>
      </c>
      <c r="AN832" s="242">
        <v>481</v>
      </c>
      <c r="AO832" s="242">
        <v>698</v>
      </c>
      <c r="AP832" s="256">
        <f t="shared" si="322"/>
        <v>217</v>
      </c>
      <c r="AQ832" s="257">
        <f t="shared" si="323"/>
        <v>0.451143451143451</v>
      </c>
      <c r="AR832">
        <f t="shared" si="331"/>
        <v>5</v>
      </c>
    </row>
    <row r="833" customHeight="1" spans="1:44">
      <c r="A833" s="220">
        <v>2110102</v>
      </c>
      <c r="B833" s="220" t="s">
        <v>196</v>
      </c>
      <c r="C833" s="216">
        <f t="shared" si="324"/>
        <v>0</v>
      </c>
      <c r="D833" s="224">
        <v>1</v>
      </c>
      <c r="E833" s="217">
        <v>2</v>
      </c>
      <c r="F833" s="218">
        <v>62</v>
      </c>
      <c r="G833" s="219"/>
      <c r="H833" s="219">
        <f t="shared" si="326"/>
        <v>62</v>
      </c>
      <c r="I833" s="219">
        <f t="shared" si="327"/>
        <v>31</v>
      </c>
      <c r="J833" s="231">
        <f t="shared" si="328"/>
        <v>7</v>
      </c>
      <c r="K833" s="43">
        <f t="shared" si="340"/>
        <v>65</v>
      </c>
      <c r="L833" s="43">
        <f t="shared" si="329"/>
        <v>7</v>
      </c>
      <c r="M833" s="228">
        <v>21110</v>
      </c>
      <c r="N833" s="229" t="s">
        <v>1458</v>
      </c>
      <c r="O833" s="232">
        <f>O834</f>
        <v>236</v>
      </c>
      <c r="P833">
        <f t="shared" si="330"/>
        <v>5</v>
      </c>
      <c r="Q833">
        <f t="shared" si="332"/>
        <v>0</v>
      </c>
      <c r="U833">
        <f t="shared" ref="U833:U896" si="342">SUMIF(A:A,T833,F:F)</f>
        <v>0</v>
      </c>
      <c r="V833">
        <f t="shared" ref="V833:V896" si="343">SUMIF(M:M,T833,O:O)</f>
        <v>0</v>
      </c>
      <c r="W833">
        <f t="shared" si="333"/>
        <v>0</v>
      </c>
      <c r="Y833">
        <f t="shared" ref="Y833:Y896" si="344">SUMIF(A:A,X833,F:F)</f>
        <v>0</v>
      </c>
      <c r="AB833" s="228">
        <v>2130504</v>
      </c>
      <c r="AC833">
        <f t="shared" ref="AC833:AC896" si="345">SUMIF(A:A,AB833,F:F)</f>
        <v>10207</v>
      </c>
      <c r="AD833">
        <f t="shared" ref="AD833:AD896" si="346">SUMIF(M:M,AB833,O:O)</f>
        <v>10207</v>
      </c>
      <c r="AE833">
        <f t="shared" si="341"/>
        <v>0</v>
      </c>
      <c r="AG833" s="228">
        <v>21113</v>
      </c>
      <c r="AH833" s="238" t="s">
        <v>1475</v>
      </c>
      <c r="AI833" s="232">
        <f>AI834</f>
        <v>0</v>
      </c>
      <c r="AJ833" s="239">
        <f t="shared" si="334"/>
        <v>0</v>
      </c>
      <c r="AK833" s="246">
        <f t="shared" si="335"/>
        <v>0</v>
      </c>
      <c r="AL833" s="240">
        <v>2110101</v>
      </c>
      <c r="AM833" s="241" t="s">
        <v>194</v>
      </c>
      <c r="AN833" s="242">
        <v>480</v>
      </c>
      <c r="AO833" s="242">
        <v>571</v>
      </c>
      <c r="AP833" s="256">
        <f t="shared" si="322"/>
        <v>91</v>
      </c>
      <c r="AQ833" s="257">
        <f t="shared" si="323"/>
        <v>0.189583333333333</v>
      </c>
      <c r="AR833">
        <f t="shared" si="331"/>
        <v>7</v>
      </c>
    </row>
    <row r="834" hidden="1" spans="1:44">
      <c r="A834" s="220">
        <v>2110103</v>
      </c>
      <c r="B834" s="220" t="s">
        <v>198</v>
      </c>
      <c r="C834" s="216">
        <f t="shared" si="324"/>
        <v>0</v>
      </c>
      <c r="D834" s="221">
        <v>0</v>
      </c>
      <c r="E834" s="222">
        <v>0</v>
      </c>
      <c r="F834" s="223">
        <v>0</v>
      </c>
      <c r="G834" s="219">
        <f t="shared" si="325"/>
        <v>0</v>
      </c>
      <c r="H834" s="219">
        <f t="shared" si="326"/>
        <v>0</v>
      </c>
      <c r="I834" s="219">
        <f t="shared" si="327"/>
        <v>0</v>
      </c>
      <c r="J834" s="231">
        <f t="shared" si="328"/>
        <v>7</v>
      </c>
      <c r="K834" s="43">
        <f t="shared" si="340"/>
        <v>0</v>
      </c>
      <c r="L834" s="43">
        <f t="shared" si="329"/>
        <v>7</v>
      </c>
      <c r="M834" s="228">
        <v>2111001</v>
      </c>
      <c r="N834" s="228" t="s">
        <v>1460</v>
      </c>
      <c r="O834" s="233">
        <v>236</v>
      </c>
      <c r="P834">
        <f t="shared" si="330"/>
        <v>7</v>
      </c>
      <c r="Q834">
        <f t="shared" si="332"/>
        <v>0</v>
      </c>
      <c r="U834">
        <f t="shared" si="342"/>
        <v>0</v>
      </c>
      <c r="V834">
        <f t="shared" si="343"/>
        <v>0</v>
      </c>
      <c r="W834">
        <f t="shared" si="333"/>
        <v>0</v>
      </c>
      <c r="Y834">
        <f t="shared" si="344"/>
        <v>0</v>
      </c>
      <c r="AB834" s="228">
        <v>2130505</v>
      </c>
      <c r="AC834">
        <f t="shared" si="345"/>
        <v>0</v>
      </c>
      <c r="AD834">
        <f t="shared" si="346"/>
        <v>0</v>
      </c>
      <c r="AE834">
        <f t="shared" si="341"/>
        <v>0</v>
      </c>
      <c r="AG834" s="228">
        <v>2111301</v>
      </c>
      <c r="AH834" s="247" t="s">
        <v>1476</v>
      </c>
      <c r="AI834" s="233">
        <v>0</v>
      </c>
      <c r="AJ834" s="248">
        <f t="shared" si="334"/>
        <v>0</v>
      </c>
      <c r="AK834" s="246">
        <f t="shared" si="335"/>
        <v>0</v>
      </c>
      <c r="AL834" s="240">
        <v>2110102</v>
      </c>
      <c r="AM834" s="241" t="s">
        <v>196</v>
      </c>
      <c r="AN834" s="242">
        <v>1</v>
      </c>
      <c r="AO834" s="242">
        <v>2</v>
      </c>
      <c r="AP834" s="256">
        <f t="shared" si="322"/>
        <v>1</v>
      </c>
      <c r="AQ834" s="257">
        <f t="shared" si="323"/>
        <v>1</v>
      </c>
      <c r="AR834">
        <f t="shared" si="331"/>
        <v>7</v>
      </c>
    </row>
    <row r="835" hidden="1" spans="1:44">
      <c r="A835" s="220">
        <v>2110104</v>
      </c>
      <c r="B835" s="220" t="s">
        <v>1477</v>
      </c>
      <c r="C835" s="216">
        <f t="shared" si="324"/>
        <v>0</v>
      </c>
      <c r="D835" s="221">
        <v>0</v>
      </c>
      <c r="E835" s="222">
        <v>0</v>
      </c>
      <c r="F835" s="223">
        <v>0</v>
      </c>
      <c r="G835" s="219">
        <f t="shared" si="325"/>
        <v>0</v>
      </c>
      <c r="H835" s="219">
        <f t="shared" si="326"/>
        <v>0</v>
      </c>
      <c r="I835" s="219">
        <f t="shared" si="327"/>
        <v>0</v>
      </c>
      <c r="J835" s="231">
        <f t="shared" si="328"/>
        <v>7</v>
      </c>
      <c r="K835" s="43">
        <f t="shared" si="340"/>
        <v>0</v>
      </c>
      <c r="L835" s="43">
        <f t="shared" si="329"/>
        <v>7</v>
      </c>
      <c r="M835" s="228">
        <v>21111</v>
      </c>
      <c r="N835" s="229" t="s">
        <v>1462</v>
      </c>
      <c r="O835" s="232">
        <f>SUM(O836:O840)</f>
        <v>424</v>
      </c>
      <c r="P835">
        <f t="shared" si="330"/>
        <v>5</v>
      </c>
      <c r="Q835">
        <f t="shared" si="332"/>
        <v>0</v>
      </c>
      <c r="U835">
        <f t="shared" si="342"/>
        <v>0</v>
      </c>
      <c r="V835">
        <f t="shared" si="343"/>
        <v>0</v>
      </c>
      <c r="W835">
        <f t="shared" si="333"/>
        <v>0</v>
      </c>
      <c r="Y835">
        <f t="shared" si="344"/>
        <v>0</v>
      </c>
      <c r="AB835" s="228">
        <v>2130506</v>
      </c>
      <c r="AC835">
        <f t="shared" si="345"/>
        <v>0</v>
      </c>
      <c r="AD835">
        <f t="shared" si="346"/>
        <v>0</v>
      </c>
      <c r="AE835">
        <f t="shared" si="341"/>
        <v>0</v>
      </c>
      <c r="AG835" s="228">
        <v>21114</v>
      </c>
      <c r="AH835" s="238" t="s">
        <v>1478</v>
      </c>
      <c r="AI835" s="232">
        <f>SUM(AI836:AI849)</f>
        <v>0</v>
      </c>
      <c r="AJ835" s="239">
        <f t="shared" si="334"/>
        <v>0</v>
      </c>
      <c r="AK835" s="246">
        <f t="shared" si="335"/>
        <v>0</v>
      </c>
      <c r="AL835" s="240">
        <v>2110103</v>
      </c>
      <c r="AM835" s="240" t="s">
        <v>198</v>
      </c>
      <c r="AN835" s="249">
        <v>0</v>
      </c>
      <c r="AO835" s="249">
        <v>0</v>
      </c>
      <c r="AP835" s="256">
        <f t="shared" si="322"/>
        <v>0</v>
      </c>
      <c r="AQ835" s="257">
        <f t="shared" si="323"/>
        <v>0</v>
      </c>
      <c r="AR835">
        <f t="shared" si="331"/>
        <v>7</v>
      </c>
    </row>
    <row r="836" customHeight="1" spans="1:44">
      <c r="A836" s="220">
        <v>2110105</v>
      </c>
      <c r="B836" s="220" t="s">
        <v>1479</v>
      </c>
      <c r="C836" s="216">
        <f t="shared" si="324"/>
        <v>0</v>
      </c>
      <c r="D836" s="224">
        <v>0</v>
      </c>
      <c r="E836" s="217">
        <v>125</v>
      </c>
      <c r="F836" s="218">
        <v>125</v>
      </c>
      <c r="G836" s="219"/>
      <c r="H836" s="219"/>
      <c r="I836" s="219">
        <f t="shared" si="327"/>
        <v>1</v>
      </c>
      <c r="J836" s="231">
        <f t="shared" si="328"/>
        <v>7</v>
      </c>
      <c r="K836" s="43">
        <f t="shared" si="340"/>
        <v>250</v>
      </c>
      <c r="L836" s="43">
        <f t="shared" si="329"/>
        <v>7</v>
      </c>
      <c r="M836" s="228">
        <v>2111101</v>
      </c>
      <c r="N836" s="228" t="s">
        <v>1464</v>
      </c>
      <c r="O836" s="233">
        <v>24</v>
      </c>
      <c r="P836">
        <f t="shared" si="330"/>
        <v>7</v>
      </c>
      <c r="Q836">
        <f t="shared" si="332"/>
        <v>0</v>
      </c>
      <c r="U836">
        <f t="shared" si="342"/>
        <v>0</v>
      </c>
      <c r="V836">
        <f t="shared" si="343"/>
        <v>0</v>
      </c>
      <c r="W836">
        <f t="shared" si="333"/>
        <v>0</v>
      </c>
      <c r="Y836">
        <f t="shared" si="344"/>
        <v>0</v>
      </c>
      <c r="AB836" s="228">
        <v>2130507</v>
      </c>
      <c r="AC836">
        <f t="shared" si="345"/>
        <v>127</v>
      </c>
      <c r="AD836">
        <f t="shared" si="346"/>
        <v>127</v>
      </c>
      <c r="AE836">
        <f t="shared" si="341"/>
        <v>0</v>
      </c>
      <c r="AG836" s="228">
        <v>2111401</v>
      </c>
      <c r="AH836" s="247" t="s">
        <v>195</v>
      </c>
      <c r="AI836" s="233">
        <v>0</v>
      </c>
      <c r="AJ836" s="248">
        <f t="shared" si="334"/>
        <v>0</v>
      </c>
      <c r="AK836" s="246">
        <f t="shared" si="335"/>
        <v>0</v>
      </c>
      <c r="AL836" s="240">
        <v>2110104</v>
      </c>
      <c r="AM836" s="240" t="s">
        <v>1477</v>
      </c>
      <c r="AN836" s="249">
        <v>0</v>
      </c>
      <c r="AO836" s="249">
        <v>0</v>
      </c>
      <c r="AP836" s="256">
        <f t="shared" si="322"/>
        <v>0</v>
      </c>
      <c r="AQ836" s="257">
        <f t="shared" si="323"/>
        <v>0</v>
      </c>
      <c r="AR836">
        <f t="shared" si="331"/>
        <v>7</v>
      </c>
    </row>
    <row r="837" hidden="1" spans="1:44">
      <c r="A837" s="220">
        <v>2110106</v>
      </c>
      <c r="B837" s="220" t="s">
        <v>1480</v>
      </c>
      <c r="C837" s="216">
        <f t="shared" si="324"/>
        <v>0</v>
      </c>
      <c r="D837" s="221">
        <v>0</v>
      </c>
      <c r="E837" s="222">
        <v>0</v>
      </c>
      <c r="F837" s="223">
        <v>0</v>
      </c>
      <c r="G837" s="219">
        <f t="shared" si="325"/>
        <v>0</v>
      </c>
      <c r="H837" s="219">
        <f t="shared" si="326"/>
        <v>0</v>
      </c>
      <c r="I837" s="219">
        <f t="shared" si="327"/>
        <v>0</v>
      </c>
      <c r="J837" s="231">
        <f t="shared" si="328"/>
        <v>7</v>
      </c>
      <c r="K837" s="43">
        <f t="shared" si="340"/>
        <v>0</v>
      </c>
      <c r="L837" s="43">
        <f t="shared" si="329"/>
        <v>7</v>
      </c>
      <c r="M837" s="228">
        <v>2111102</v>
      </c>
      <c r="N837" s="228" t="s">
        <v>1466</v>
      </c>
      <c r="O837" s="233">
        <v>0</v>
      </c>
      <c r="P837">
        <f t="shared" si="330"/>
        <v>7</v>
      </c>
      <c r="Q837">
        <f t="shared" si="332"/>
        <v>0</v>
      </c>
      <c r="U837">
        <f t="shared" si="342"/>
        <v>0</v>
      </c>
      <c r="V837">
        <f t="shared" si="343"/>
        <v>0</v>
      </c>
      <c r="W837">
        <f t="shared" si="333"/>
        <v>0</v>
      </c>
      <c r="Y837">
        <f t="shared" si="344"/>
        <v>0</v>
      </c>
      <c r="AB837" s="228">
        <v>2130508</v>
      </c>
      <c r="AC837">
        <f t="shared" si="345"/>
        <v>0</v>
      </c>
      <c r="AD837">
        <f t="shared" si="346"/>
        <v>0</v>
      </c>
      <c r="AE837">
        <f t="shared" si="341"/>
        <v>0</v>
      </c>
      <c r="AG837" s="228">
        <v>2111402</v>
      </c>
      <c r="AH837" s="247" t="s">
        <v>197</v>
      </c>
      <c r="AI837" s="233">
        <v>0</v>
      </c>
      <c r="AJ837" s="248">
        <f t="shared" si="334"/>
        <v>0</v>
      </c>
      <c r="AK837" s="246">
        <f t="shared" si="335"/>
        <v>0</v>
      </c>
      <c r="AL837" s="240">
        <v>2110105</v>
      </c>
      <c r="AM837" s="241" t="s">
        <v>1479</v>
      </c>
      <c r="AN837" s="242">
        <v>0</v>
      </c>
      <c r="AO837" s="242">
        <v>125</v>
      </c>
      <c r="AP837" s="256">
        <f t="shared" si="322"/>
        <v>125</v>
      </c>
      <c r="AQ837" s="257">
        <f t="shared" si="323"/>
        <v>0</v>
      </c>
      <c r="AR837">
        <f t="shared" si="331"/>
        <v>7</v>
      </c>
    </row>
    <row r="838" hidden="1" spans="1:44">
      <c r="A838" s="220">
        <v>2110107</v>
      </c>
      <c r="B838" s="220" t="s">
        <v>1481</v>
      </c>
      <c r="C838" s="216">
        <f t="shared" si="324"/>
        <v>0</v>
      </c>
      <c r="D838" s="221">
        <v>0</v>
      </c>
      <c r="E838" s="222">
        <v>0</v>
      </c>
      <c r="F838" s="223">
        <v>0</v>
      </c>
      <c r="G838" s="219">
        <f t="shared" si="325"/>
        <v>0</v>
      </c>
      <c r="H838" s="219">
        <f t="shared" si="326"/>
        <v>0</v>
      </c>
      <c r="I838" s="219">
        <f t="shared" si="327"/>
        <v>0</v>
      </c>
      <c r="J838" s="231">
        <f t="shared" si="328"/>
        <v>7</v>
      </c>
      <c r="K838" s="43">
        <f t="shared" si="340"/>
        <v>0</v>
      </c>
      <c r="L838" s="43">
        <f t="shared" si="329"/>
        <v>7</v>
      </c>
      <c r="M838" s="228">
        <v>2111103</v>
      </c>
      <c r="N838" s="228" t="s">
        <v>1468</v>
      </c>
      <c r="O838" s="233">
        <v>400</v>
      </c>
      <c r="P838">
        <f t="shared" si="330"/>
        <v>7</v>
      </c>
      <c r="Q838">
        <f t="shared" si="332"/>
        <v>0</v>
      </c>
      <c r="U838">
        <f t="shared" si="342"/>
        <v>0</v>
      </c>
      <c r="V838">
        <f t="shared" si="343"/>
        <v>0</v>
      </c>
      <c r="W838">
        <f t="shared" si="333"/>
        <v>0</v>
      </c>
      <c r="Y838">
        <f t="shared" si="344"/>
        <v>0</v>
      </c>
      <c r="AB838" s="228">
        <v>2130550</v>
      </c>
      <c r="AC838">
        <f t="shared" si="345"/>
        <v>0</v>
      </c>
      <c r="AD838">
        <f t="shared" si="346"/>
        <v>0</v>
      </c>
      <c r="AE838">
        <f t="shared" si="341"/>
        <v>0</v>
      </c>
      <c r="AG838" s="228">
        <v>2111403</v>
      </c>
      <c r="AH838" s="247" t="s">
        <v>199</v>
      </c>
      <c r="AI838" s="233">
        <v>0</v>
      </c>
      <c r="AJ838" s="248">
        <f t="shared" si="334"/>
        <v>0</v>
      </c>
      <c r="AK838" s="246">
        <f t="shared" si="335"/>
        <v>0</v>
      </c>
      <c r="AL838" s="240">
        <v>2110106</v>
      </c>
      <c r="AM838" s="240" t="s">
        <v>1480</v>
      </c>
      <c r="AN838" s="249">
        <v>0</v>
      </c>
      <c r="AO838" s="249">
        <v>0</v>
      </c>
      <c r="AP838" s="256">
        <f t="shared" ref="AP838:AP901" si="347">AO838-AN838</f>
        <v>0</v>
      </c>
      <c r="AQ838" s="257">
        <f t="shared" ref="AQ838:AQ901" si="348">IF(AN838&lt;&gt;0,AP838/AN838,)</f>
        <v>0</v>
      </c>
      <c r="AR838">
        <f t="shared" si="331"/>
        <v>7</v>
      </c>
    </row>
    <row r="839" customHeight="1" spans="1:44">
      <c r="A839" s="220">
        <v>2110199</v>
      </c>
      <c r="B839" s="220" t="s">
        <v>1482</v>
      </c>
      <c r="C839" s="216">
        <f t="shared" ref="C839:C902" si="349">SUMIF(AG:AG,A839,AI:AI)</f>
        <v>70</v>
      </c>
      <c r="D839" s="224">
        <v>0</v>
      </c>
      <c r="E839" s="217">
        <v>0</v>
      </c>
      <c r="F839" s="218">
        <v>-5</v>
      </c>
      <c r="G839" s="219">
        <f t="shared" ref="G839:G902" si="350">IF(F839&lt;&gt;0,F839/C839-1,)</f>
        <v>-1.07142857142857</v>
      </c>
      <c r="H839" s="219"/>
      <c r="I839" s="219"/>
      <c r="J839" s="231">
        <f t="shared" si="328"/>
        <v>7</v>
      </c>
      <c r="K839" s="43">
        <f t="shared" si="340"/>
        <v>65</v>
      </c>
      <c r="L839" s="43">
        <f t="shared" si="329"/>
        <v>7</v>
      </c>
      <c r="M839" s="228">
        <v>2111104</v>
      </c>
      <c r="N839" s="228" t="s">
        <v>1469</v>
      </c>
      <c r="O839" s="233">
        <v>0</v>
      </c>
      <c r="P839">
        <f t="shared" si="330"/>
        <v>7</v>
      </c>
      <c r="Q839">
        <f t="shared" si="332"/>
        <v>0</v>
      </c>
      <c r="U839">
        <f t="shared" si="342"/>
        <v>0</v>
      </c>
      <c r="V839">
        <f t="shared" si="343"/>
        <v>0</v>
      </c>
      <c r="W839">
        <f t="shared" si="333"/>
        <v>0</v>
      </c>
      <c r="Y839">
        <f t="shared" si="344"/>
        <v>0</v>
      </c>
      <c r="AB839" s="228">
        <v>2130599</v>
      </c>
      <c r="AC839">
        <f t="shared" si="345"/>
        <v>3818</v>
      </c>
      <c r="AD839">
        <f t="shared" si="346"/>
        <v>3818</v>
      </c>
      <c r="AE839">
        <f t="shared" si="341"/>
        <v>0</v>
      </c>
      <c r="AG839" s="228">
        <v>2111404</v>
      </c>
      <c r="AH839" s="247" t="s">
        <v>1483</v>
      </c>
      <c r="AI839" s="233">
        <v>0</v>
      </c>
      <c r="AJ839" s="248">
        <f t="shared" si="334"/>
        <v>0</v>
      </c>
      <c r="AK839" s="246">
        <f t="shared" si="335"/>
        <v>0</v>
      </c>
      <c r="AL839" s="240">
        <v>2110107</v>
      </c>
      <c r="AM839" s="240" t="s">
        <v>1481</v>
      </c>
      <c r="AN839" s="249">
        <v>0</v>
      </c>
      <c r="AO839" s="249">
        <v>0</v>
      </c>
      <c r="AP839" s="256">
        <f t="shared" si="347"/>
        <v>0</v>
      </c>
      <c r="AQ839" s="257">
        <f t="shared" si="348"/>
        <v>0</v>
      </c>
      <c r="AR839">
        <f t="shared" si="331"/>
        <v>7</v>
      </c>
    </row>
    <row r="840" hidden="1" customHeight="1" spans="1:44">
      <c r="A840" s="220">
        <v>21102</v>
      </c>
      <c r="B840" s="220" t="s">
        <v>1484</v>
      </c>
      <c r="C840" s="216">
        <f t="shared" si="349"/>
        <v>0</v>
      </c>
      <c r="D840" s="224">
        <v>36</v>
      </c>
      <c r="E840" s="217">
        <v>90</v>
      </c>
      <c r="F840" s="218">
        <v>90</v>
      </c>
      <c r="G840" s="219"/>
      <c r="H840" s="219">
        <f t="shared" ref="H840:H902" si="351">IF(F840&lt;&gt;0,F840/D840,)</f>
        <v>2.5</v>
      </c>
      <c r="I840" s="219">
        <f t="shared" ref="I840:I902" si="352">IF(F840&lt;&gt;0,F840/E840,)</f>
        <v>1</v>
      </c>
      <c r="J840" s="231">
        <f t="shared" ref="J840:J903" si="353">LEN(A840)</f>
        <v>5</v>
      </c>
      <c r="K840" s="43">
        <f t="shared" si="340"/>
        <v>216</v>
      </c>
      <c r="L840" s="43">
        <f t="shared" ref="L840:L903" si="354">LEN(A840)</f>
        <v>5</v>
      </c>
      <c r="M840" s="228">
        <v>2111199</v>
      </c>
      <c r="N840" s="228" t="s">
        <v>1471</v>
      </c>
      <c r="O840" s="233">
        <v>0</v>
      </c>
      <c r="P840">
        <f t="shared" ref="P840:P903" si="355">LEN(M840)</f>
        <v>7</v>
      </c>
      <c r="Q840">
        <f t="shared" si="332"/>
        <v>211</v>
      </c>
      <c r="U840">
        <f t="shared" si="342"/>
        <v>0</v>
      </c>
      <c r="V840">
        <f t="shared" si="343"/>
        <v>0</v>
      </c>
      <c r="W840">
        <f t="shared" si="333"/>
        <v>0</v>
      </c>
      <c r="Y840">
        <f t="shared" si="344"/>
        <v>0</v>
      </c>
      <c r="AB840" s="228">
        <v>2130601</v>
      </c>
      <c r="AC840">
        <f t="shared" si="345"/>
        <v>30</v>
      </c>
      <c r="AD840">
        <f t="shared" si="346"/>
        <v>30</v>
      </c>
      <c r="AE840">
        <f t="shared" si="341"/>
        <v>0</v>
      </c>
      <c r="AG840" s="228">
        <v>2111405</v>
      </c>
      <c r="AH840" s="247" t="s">
        <v>1485</v>
      </c>
      <c r="AI840" s="233">
        <v>0</v>
      </c>
      <c r="AJ840" s="248">
        <f t="shared" si="334"/>
        <v>0</v>
      </c>
      <c r="AK840" s="246">
        <f t="shared" si="335"/>
        <v>0</v>
      </c>
      <c r="AL840" s="240">
        <v>2110199</v>
      </c>
      <c r="AM840" s="240" t="s">
        <v>1482</v>
      </c>
      <c r="AN840" s="249">
        <v>0</v>
      </c>
      <c r="AO840" s="249">
        <v>0</v>
      </c>
      <c r="AP840" s="256">
        <f t="shared" si="347"/>
        <v>0</v>
      </c>
      <c r="AQ840" s="257">
        <f t="shared" si="348"/>
        <v>0</v>
      </c>
      <c r="AR840">
        <f t="shared" ref="AR840:AR903" si="356">LEN(AL840)</f>
        <v>7</v>
      </c>
    </row>
    <row r="841" hidden="1" spans="1:44">
      <c r="A841" s="220">
        <v>2110203</v>
      </c>
      <c r="B841" s="220" t="s">
        <v>1486</v>
      </c>
      <c r="C841" s="216">
        <f t="shared" si="349"/>
        <v>0</v>
      </c>
      <c r="D841" s="221">
        <v>0</v>
      </c>
      <c r="E841" s="222">
        <v>0</v>
      </c>
      <c r="F841" s="223">
        <v>0</v>
      </c>
      <c r="G841" s="219">
        <f t="shared" si="350"/>
        <v>0</v>
      </c>
      <c r="H841" s="219">
        <f t="shared" si="351"/>
        <v>0</v>
      </c>
      <c r="I841" s="219">
        <f t="shared" si="352"/>
        <v>0</v>
      </c>
      <c r="J841" s="231">
        <f t="shared" si="353"/>
        <v>7</v>
      </c>
      <c r="K841" s="43">
        <f t="shared" si="340"/>
        <v>0</v>
      </c>
      <c r="L841" s="43">
        <f t="shared" si="354"/>
        <v>7</v>
      </c>
      <c r="M841" s="228">
        <v>21112</v>
      </c>
      <c r="N841" s="229" t="s">
        <v>1473</v>
      </c>
      <c r="O841" s="232">
        <f>O842</f>
        <v>0</v>
      </c>
      <c r="P841">
        <f t="shared" si="355"/>
        <v>5</v>
      </c>
      <c r="Q841">
        <f t="shared" ref="Q841:Q904" si="357">IF(LEN(A841)=5,--LEFT(A841,3),)</f>
        <v>0</v>
      </c>
      <c r="U841">
        <f t="shared" si="342"/>
        <v>0</v>
      </c>
      <c r="V841">
        <f t="shared" si="343"/>
        <v>0</v>
      </c>
      <c r="W841">
        <f t="shared" ref="W841:W904" si="358">U841-V841</f>
        <v>0</v>
      </c>
      <c r="Y841">
        <f t="shared" si="344"/>
        <v>0</v>
      </c>
      <c r="AB841" s="228">
        <v>2130602</v>
      </c>
      <c r="AC841">
        <f t="shared" si="345"/>
        <v>41</v>
      </c>
      <c r="AD841">
        <f t="shared" si="346"/>
        <v>41</v>
      </c>
      <c r="AE841">
        <f t="shared" ref="AE841:AE904" si="359">AC841-AD841</f>
        <v>0</v>
      </c>
      <c r="AG841" s="228">
        <v>2111406</v>
      </c>
      <c r="AH841" s="247" t="s">
        <v>1487</v>
      </c>
      <c r="AI841" s="233">
        <v>0</v>
      </c>
      <c r="AJ841" s="248">
        <f t="shared" ref="AJ841:AJ904" si="360">SUMIF(A:A,AG841,C:C)</f>
        <v>0</v>
      </c>
      <c r="AK841" s="246">
        <f t="shared" ref="AK841:AK904" si="361">AI841-AJ841</f>
        <v>0</v>
      </c>
      <c r="AL841" s="240">
        <v>21102</v>
      </c>
      <c r="AM841" s="241" t="s">
        <v>1484</v>
      </c>
      <c r="AN841" s="242">
        <v>36</v>
      </c>
      <c r="AO841" s="242">
        <v>90</v>
      </c>
      <c r="AP841" s="256">
        <f t="shared" si="347"/>
        <v>54</v>
      </c>
      <c r="AQ841" s="257">
        <f t="shared" si="348"/>
        <v>1.5</v>
      </c>
      <c r="AR841">
        <f t="shared" si="356"/>
        <v>5</v>
      </c>
    </row>
    <row r="842" hidden="1" spans="1:44">
      <c r="A842" s="220">
        <v>2110204</v>
      </c>
      <c r="B842" s="220" t="s">
        <v>1488</v>
      </c>
      <c r="C842" s="216">
        <f t="shared" si="349"/>
        <v>0</v>
      </c>
      <c r="D842" s="221">
        <v>0</v>
      </c>
      <c r="E842" s="222">
        <v>0</v>
      </c>
      <c r="F842" s="223">
        <v>0</v>
      </c>
      <c r="G842" s="219">
        <f t="shared" si="350"/>
        <v>0</v>
      </c>
      <c r="H842" s="219">
        <f t="shared" si="351"/>
        <v>0</v>
      </c>
      <c r="I842" s="219">
        <f t="shared" si="352"/>
        <v>0</v>
      </c>
      <c r="J842" s="231">
        <f t="shared" si="353"/>
        <v>7</v>
      </c>
      <c r="K842" s="43">
        <f t="shared" si="340"/>
        <v>0</v>
      </c>
      <c r="L842" s="43">
        <f t="shared" si="354"/>
        <v>7</v>
      </c>
      <c r="M842" s="228">
        <v>2111201</v>
      </c>
      <c r="N842" s="228" t="s">
        <v>1474</v>
      </c>
      <c r="O842" s="233">
        <v>0</v>
      </c>
      <c r="P842">
        <f t="shared" si="355"/>
        <v>7</v>
      </c>
      <c r="Q842">
        <f t="shared" si="357"/>
        <v>0</v>
      </c>
      <c r="U842">
        <f t="shared" si="342"/>
        <v>0</v>
      </c>
      <c r="V842">
        <f t="shared" si="343"/>
        <v>0</v>
      </c>
      <c r="W842">
        <f t="shared" si="358"/>
        <v>0</v>
      </c>
      <c r="Y842">
        <f t="shared" si="344"/>
        <v>0</v>
      </c>
      <c r="AB842" s="228">
        <v>2130603</v>
      </c>
      <c r="AC842">
        <f t="shared" si="345"/>
        <v>168</v>
      </c>
      <c r="AD842">
        <f t="shared" si="346"/>
        <v>168</v>
      </c>
      <c r="AE842">
        <f t="shared" si="359"/>
        <v>0</v>
      </c>
      <c r="AG842" s="228">
        <v>2111407</v>
      </c>
      <c r="AH842" s="247" t="s">
        <v>1489</v>
      </c>
      <c r="AI842" s="233">
        <v>0</v>
      </c>
      <c r="AJ842" s="248">
        <f t="shared" si="360"/>
        <v>0</v>
      </c>
      <c r="AK842" s="246">
        <f t="shared" si="361"/>
        <v>0</v>
      </c>
      <c r="AL842" s="240">
        <v>2110203</v>
      </c>
      <c r="AM842" s="240" t="s">
        <v>1486</v>
      </c>
      <c r="AN842" s="249">
        <v>0</v>
      </c>
      <c r="AO842" s="249">
        <v>0</v>
      </c>
      <c r="AP842" s="256">
        <f t="shared" si="347"/>
        <v>0</v>
      </c>
      <c r="AQ842" s="257">
        <f t="shared" si="348"/>
        <v>0</v>
      </c>
      <c r="AR842">
        <f t="shared" si="356"/>
        <v>7</v>
      </c>
    </row>
    <row r="843" customHeight="1" spans="1:44">
      <c r="A843" s="220">
        <v>2110299</v>
      </c>
      <c r="B843" s="220" t="s">
        <v>1490</v>
      </c>
      <c r="C843" s="216">
        <f t="shared" si="349"/>
        <v>0</v>
      </c>
      <c r="D843" s="224">
        <v>36</v>
      </c>
      <c r="E843" s="217">
        <v>90</v>
      </c>
      <c r="F843" s="218">
        <v>90</v>
      </c>
      <c r="G843" s="219"/>
      <c r="H843" s="219">
        <f t="shared" si="351"/>
        <v>2.5</v>
      </c>
      <c r="I843" s="219">
        <f t="shared" si="352"/>
        <v>1</v>
      </c>
      <c r="J843" s="231">
        <f t="shared" si="353"/>
        <v>7</v>
      </c>
      <c r="K843" s="43">
        <f t="shared" si="340"/>
        <v>216</v>
      </c>
      <c r="L843" s="43">
        <f t="shared" si="354"/>
        <v>7</v>
      </c>
      <c r="M843" s="228">
        <v>21113</v>
      </c>
      <c r="N843" s="229" t="s">
        <v>1475</v>
      </c>
      <c r="O843" s="232">
        <f>O844</f>
        <v>0</v>
      </c>
      <c r="P843">
        <f t="shared" si="355"/>
        <v>5</v>
      </c>
      <c r="Q843">
        <f t="shared" si="357"/>
        <v>0</v>
      </c>
      <c r="U843">
        <f t="shared" si="342"/>
        <v>0</v>
      </c>
      <c r="V843">
        <f t="shared" si="343"/>
        <v>0</v>
      </c>
      <c r="W843">
        <f t="shared" si="358"/>
        <v>0</v>
      </c>
      <c r="Y843">
        <f t="shared" si="344"/>
        <v>0</v>
      </c>
      <c r="AB843" s="228">
        <v>2130604</v>
      </c>
      <c r="AC843">
        <f t="shared" si="345"/>
        <v>0</v>
      </c>
      <c r="AD843">
        <f t="shared" si="346"/>
        <v>0</v>
      </c>
      <c r="AE843">
        <f t="shared" si="359"/>
        <v>0</v>
      </c>
      <c r="AG843" s="228">
        <v>2111408</v>
      </c>
      <c r="AH843" s="247" t="s">
        <v>1491</v>
      </c>
      <c r="AI843" s="233">
        <v>0</v>
      </c>
      <c r="AJ843" s="248">
        <f t="shared" si="360"/>
        <v>0</v>
      </c>
      <c r="AK843" s="246">
        <f t="shared" si="361"/>
        <v>0</v>
      </c>
      <c r="AL843" s="240">
        <v>2110204</v>
      </c>
      <c r="AM843" s="240" t="s">
        <v>1488</v>
      </c>
      <c r="AN843" s="249">
        <v>0</v>
      </c>
      <c r="AO843" s="249">
        <v>0</v>
      </c>
      <c r="AP843" s="256">
        <f t="shared" si="347"/>
        <v>0</v>
      </c>
      <c r="AQ843" s="257">
        <f t="shared" si="348"/>
        <v>0</v>
      </c>
      <c r="AR843">
        <f t="shared" si="356"/>
        <v>7</v>
      </c>
    </row>
    <row r="844" hidden="1" customHeight="1" spans="1:44">
      <c r="A844" s="220">
        <v>21103</v>
      </c>
      <c r="B844" s="220" t="s">
        <v>1492</v>
      </c>
      <c r="C844" s="216">
        <f t="shared" si="349"/>
        <v>170</v>
      </c>
      <c r="D844" s="224">
        <v>115</v>
      </c>
      <c r="E844" s="217">
        <v>582</v>
      </c>
      <c r="F844" s="218">
        <v>1198</v>
      </c>
      <c r="G844" s="219">
        <f t="shared" si="350"/>
        <v>6.04705882352941</v>
      </c>
      <c r="H844" s="219">
        <f t="shared" si="351"/>
        <v>10.4173913043478</v>
      </c>
      <c r="I844" s="219">
        <f t="shared" si="352"/>
        <v>2.05841924398625</v>
      </c>
      <c r="J844" s="231">
        <f t="shared" si="353"/>
        <v>5</v>
      </c>
      <c r="K844" s="43">
        <f t="shared" si="340"/>
        <v>2065</v>
      </c>
      <c r="L844" s="43">
        <f t="shared" si="354"/>
        <v>5</v>
      </c>
      <c r="M844" s="228">
        <v>2111301</v>
      </c>
      <c r="N844" s="228" t="s">
        <v>1476</v>
      </c>
      <c r="O844" s="233">
        <v>0</v>
      </c>
      <c r="P844">
        <f t="shared" si="355"/>
        <v>7</v>
      </c>
      <c r="Q844">
        <f t="shared" si="357"/>
        <v>211</v>
      </c>
      <c r="U844">
        <f t="shared" si="342"/>
        <v>0</v>
      </c>
      <c r="V844">
        <f t="shared" si="343"/>
        <v>0</v>
      </c>
      <c r="W844">
        <f t="shared" si="358"/>
        <v>0</v>
      </c>
      <c r="Y844">
        <f t="shared" si="344"/>
        <v>0</v>
      </c>
      <c r="AB844" s="228">
        <v>2130699</v>
      </c>
      <c r="AC844">
        <f t="shared" si="345"/>
        <v>0</v>
      </c>
      <c r="AD844">
        <f t="shared" si="346"/>
        <v>0</v>
      </c>
      <c r="AE844">
        <f t="shared" si="359"/>
        <v>0</v>
      </c>
      <c r="AG844" s="228">
        <v>2111409</v>
      </c>
      <c r="AH844" s="247" t="s">
        <v>1493</v>
      </c>
      <c r="AI844" s="233">
        <v>0</v>
      </c>
      <c r="AJ844" s="248">
        <f t="shared" si="360"/>
        <v>0</v>
      </c>
      <c r="AK844" s="246">
        <f t="shared" si="361"/>
        <v>0</v>
      </c>
      <c r="AL844" s="240">
        <v>2110299</v>
      </c>
      <c r="AM844" s="241" t="s">
        <v>1490</v>
      </c>
      <c r="AN844" s="242">
        <v>36</v>
      </c>
      <c r="AO844" s="242">
        <v>90</v>
      </c>
      <c r="AP844" s="256">
        <f t="shared" si="347"/>
        <v>54</v>
      </c>
      <c r="AQ844" s="257">
        <f t="shared" si="348"/>
        <v>1.5</v>
      </c>
      <c r="AR844">
        <f t="shared" si="356"/>
        <v>7</v>
      </c>
    </row>
    <row r="845" customHeight="1" spans="1:44">
      <c r="A845" s="220">
        <v>2110301</v>
      </c>
      <c r="B845" s="220" t="s">
        <v>1494</v>
      </c>
      <c r="C845" s="216">
        <f t="shared" si="349"/>
        <v>2</v>
      </c>
      <c r="D845" s="224">
        <v>10</v>
      </c>
      <c r="E845" s="217">
        <v>0</v>
      </c>
      <c r="F845" s="218">
        <v>0</v>
      </c>
      <c r="G845" s="219">
        <f t="shared" si="350"/>
        <v>0</v>
      </c>
      <c r="H845" s="219">
        <f t="shared" si="351"/>
        <v>0</v>
      </c>
      <c r="I845" s="219">
        <f t="shared" si="352"/>
        <v>0</v>
      </c>
      <c r="J845" s="231">
        <f t="shared" si="353"/>
        <v>7</v>
      </c>
      <c r="K845" s="43">
        <f t="shared" ref="K845:K852" si="362">SUM(C845:F845)</f>
        <v>12</v>
      </c>
      <c r="L845" s="43">
        <f t="shared" si="354"/>
        <v>7</v>
      </c>
      <c r="M845" s="228">
        <v>21114</v>
      </c>
      <c r="N845" s="229" t="s">
        <v>1478</v>
      </c>
      <c r="O845" s="232">
        <f>SUM(O846:O859)</f>
        <v>0</v>
      </c>
      <c r="P845">
        <f t="shared" si="355"/>
        <v>5</v>
      </c>
      <c r="Q845">
        <f t="shared" si="357"/>
        <v>0</v>
      </c>
      <c r="U845">
        <f t="shared" si="342"/>
        <v>0</v>
      </c>
      <c r="V845">
        <f t="shared" si="343"/>
        <v>0</v>
      </c>
      <c r="W845">
        <f t="shared" si="358"/>
        <v>0</v>
      </c>
      <c r="Y845">
        <f t="shared" si="344"/>
        <v>0</v>
      </c>
      <c r="AB845" s="228">
        <v>2130701</v>
      </c>
      <c r="AC845">
        <f t="shared" si="345"/>
        <v>1772</v>
      </c>
      <c r="AD845">
        <f t="shared" si="346"/>
        <v>1772</v>
      </c>
      <c r="AE845">
        <f t="shared" si="359"/>
        <v>0</v>
      </c>
      <c r="AG845" s="228">
        <v>2111410</v>
      </c>
      <c r="AH845" s="247" t="s">
        <v>1495</v>
      </c>
      <c r="AI845" s="233">
        <v>0</v>
      </c>
      <c r="AJ845" s="248">
        <f t="shared" si="360"/>
        <v>0</v>
      </c>
      <c r="AK845" s="246">
        <f t="shared" si="361"/>
        <v>0</v>
      </c>
      <c r="AL845" s="240">
        <v>21103</v>
      </c>
      <c r="AM845" s="241" t="s">
        <v>1492</v>
      </c>
      <c r="AN845" s="242">
        <v>115</v>
      </c>
      <c r="AO845" s="242">
        <v>582</v>
      </c>
      <c r="AP845" s="256">
        <f t="shared" si="347"/>
        <v>467</v>
      </c>
      <c r="AQ845" s="257">
        <f t="shared" si="348"/>
        <v>4.06086956521739</v>
      </c>
      <c r="AR845">
        <f t="shared" si="356"/>
        <v>5</v>
      </c>
    </row>
    <row r="846" customHeight="1" spans="1:44">
      <c r="A846" s="220">
        <v>2110302</v>
      </c>
      <c r="B846" s="220" t="s">
        <v>1496</v>
      </c>
      <c r="C846" s="216">
        <f t="shared" si="349"/>
        <v>0</v>
      </c>
      <c r="D846" s="224">
        <v>5</v>
      </c>
      <c r="E846" s="217">
        <v>212</v>
      </c>
      <c r="F846" s="218">
        <v>0</v>
      </c>
      <c r="G846" s="219">
        <f t="shared" si="350"/>
        <v>0</v>
      </c>
      <c r="H846" s="219">
        <f t="shared" si="351"/>
        <v>0</v>
      </c>
      <c r="I846" s="219">
        <f t="shared" si="352"/>
        <v>0</v>
      </c>
      <c r="J846" s="231">
        <f t="shared" si="353"/>
        <v>7</v>
      </c>
      <c r="K846" s="43">
        <f t="shared" si="362"/>
        <v>217</v>
      </c>
      <c r="L846" s="43">
        <f t="shared" si="354"/>
        <v>7</v>
      </c>
      <c r="M846" s="228">
        <v>2111401</v>
      </c>
      <c r="N846" s="228" t="s">
        <v>195</v>
      </c>
      <c r="O846" s="233">
        <v>0</v>
      </c>
      <c r="P846">
        <f t="shared" si="355"/>
        <v>7</v>
      </c>
      <c r="Q846">
        <f t="shared" si="357"/>
        <v>0</v>
      </c>
      <c r="U846">
        <f t="shared" si="342"/>
        <v>0</v>
      </c>
      <c r="V846">
        <f t="shared" si="343"/>
        <v>0</v>
      </c>
      <c r="W846">
        <f t="shared" si="358"/>
        <v>0</v>
      </c>
      <c r="Y846">
        <f t="shared" si="344"/>
        <v>0</v>
      </c>
      <c r="AB846" s="228">
        <v>2130704</v>
      </c>
      <c r="AC846">
        <f t="shared" si="345"/>
        <v>0</v>
      </c>
      <c r="AD846">
        <f t="shared" si="346"/>
        <v>0</v>
      </c>
      <c r="AE846">
        <f t="shared" si="359"/>
        <v>0</v>
      </c>
      <c r="AG846" s="228">
        <v>2111411</v>
      </c>
      <c r="AH846" s="247" t="s">
        <v>281</v>
      </c>
      <c r="AI846" s="233">
        <v>0</v>
      </c>
      <c r="AJ846" s="248">
        <f t="shared" si="360"/>
        <v>0</v>
      </c>
      <c r="AK846" s="246">
        <f t="shared" si="361"/>
        <v>0</v>
      </c>
      <c r="AL846" s="240">
        <v>2110301</v>
      </c>
      <c r="AM846" s="241" t="s">
        <v>1494</v>
      </c>
      <c r="AN846" s="242">
        <v>10</v>
      </c>
      <c r="AO846" s="242">
        <v>0</v>
      </c>
      <c r="AP846" s="256">
        <f t="shared" si="347"/>
        <v>-10</v>
      </c>
      <c r="AQ846" s="257">
        <f t="shared" si="348"/>
        <v>-1</v>
      </c>
      <c r="AR846">
        <f t="shared" si="356"/>
        <v>7</v>
      </c>
    </row>
    <row r="847" hidden="1" spans="1:44">
      <c r="A847" s="220">
        <v>2110303</v>
      </c>
      <c r="B847" s="220" t="s">
        <v>1497</v>
      </c>
      <c r="C847" s="216">
        <f t="shared" si="349"/>
        <v>0</v>
      </c>
      <c r="D847" s="221">
        <v>0</v>
      </c>
      <c r="E847" s="222">
        <v>0</v>
      </c>
      <c r="F847" s="223">
        <v>0</v>
      </c>
      <c r="G847" s="219">
        <f t="shared" si="350"/>
        <v>0</v>
      </c>
      <c r="H847" s="219">
        <f t="shared" si="351"/>
        <v>0</v>
      </c>
      <c r="I847" s="219">
        <f t="shared" si="352"/>
        <v>0</v>
      </c>
      <c r="J847" s="231">
        <f t="shared" si="353"/>
        <v>7</v>
      </c>
      <c r="K847" s="43">
        <f t="shared" si="362"/>
        <v>0</v>
      </c>
      <c r="L847" s="43">
        <f t="shared" si="354"/>
        <v>7</v>
      </c>
      <c r="M847" s="228">
        <v>2111402</v>
      </c>
      <c r="N847" s="228" t="s">
        <v>197</v>
      </c>
      <c r="O847" s="233">
        <v>0</v>
      </c>
      <c r="P847">
        <f t="shared" si="355"/>
        <v>7</v>
      </c>
      <c r="Q847">
        <f t="shared" si="357"/>
        <v>0</v>
      </c>
      <c r="U847">
        <f t="shared" si="342"/>
        <v>0</v>
      </c>
      <c r="V847">
        <f t="shared" si="343"/>
        <v>0</v>
      </c>
      <c r="W847">
        <f t="shared" si="358"/>
        <v>0</v>
      </c>
      <c r="Y847">
        <f t="shared" si="344"/>
        <v>0</v>
      </c>
      <c r="AB847" s="228">
        <v>2130705</v>
      </c>
      <c r="AC847">
        <f t="shared" si="345"/>
        <v>0</v>
      </c>
      <c r="AD847">
        <f t="shared" si="346"/>
        <v>0</v>
      </c>
      <c r="AE847">
        <f t="shared" si="359"/>
        <v>0</v>
      </c>
      <c r="AG847" s="228">
        <v>2111413</v>
      </c>
      <c r="AH847" s="247" t="s">
        <v>1498</v>
      </c>
      <c r="AI847" s="233">
        <v>0</v>
      </c>
      <c r="AJ847" s="248">
        <f t="shared" si="360"/>
        <v>0</v>
      </c>
      <c r="AK847" s="246">
        <f t="shared" si="361"/>
        <v>0</v>
      </c>
      <c r="AL847" s="240">
        <v>2110302</v>
      </c>
      <c r="AM847" s="241" t="s">
        <v>1496</v>
      </c>
      <c r="AN847" s="242">
        <v>5</v>
      </c>
      <c r="AO847" s="242">
        <v>212</v>
      </c>
      <c r="AP847" s="256">
        <f t="shared" si="347"/>
        <v>207</v>
      </c>
      <c r="AQ847" s="257">
        <f t="shared" si="348"/>
        <v>41.4</v>
      </c>
      <c r="AR847">
        <f t="shared" si="356"/>
        <v>7</v>
      </c>
    </row>
    <row r="848" customHeight="1" spans="1:44">
      <c r="A848" s="220">
        <v>2110304</v>
      </c>
      <c r="B848" s="220" t="s">
        <v>1499</v>
      </c>
      <c r="C848" s="216">
        <f t="shared" si="349"/>
        <v>95</v>
      </c>
      <c r="D848" s="224">
        <v>0</v>
      </c>
      <c r="E848" s="217">
        <v>295</v>
      </c>
      <c r="F848" s="218">
        <v>295</v>
      </c>
      <c r="G848" s="219">
        <f t="shared" si="350"/>
        <v>2.10526315789474</v>
      </c>
      <c r="H848" s="219"/>
      <c r="I848" s="219">
        <f t="shared" si="352"/>
        <v>1</v>
      </c>
      <c r="J848" s="231">
        <f t="shared" si="353"/>
        <v>7</v>
      </c>
      <c r="K848" s="43">
        <f t="shared" si="362"/>
        <v>685</v>
      </c>
      <c r="L848" s="43">
        <f t="shared" si="354"/>
        <v>7</v>
      </c>
      <c r="M848" s="228">
        <v>2111403</v>
      </c>
      <c r="N848" s="228" t="s">
        <v>199</v>
      </c>
      <c r="O848" s="233">
        <v>0</v>
      </c>
      <c r="P848">
        <f t="shared" si="355"/>
        <v>7</v>
      </c>
      <c r="Q848">
        <f t="shared" si="357"/>
        <v>0</v>
      </c>
      <c r="U848">
        <f t="shared" si="342"/>
        <v>0</v>
      </c>
      <c r="V848">
        <f t="shared" si="343"/>
        <v>0</v>
      </c>
      <c r="W848">
        <f t="shared" si="358"/>
        <v>0</v>
      </c>
      <c r="Y848">
        <f t="shared" si="344"/>
        <v>0</v>
      </c>
      <c r="AB848" s="228">
        <v>2130706</v>
      </c>
      <c r="AC848">
        <f t="shared" si="345"/>
        <v>0</v>
      </c>
      <c r="AD848">
        <f t="shared" si="346"/>
        <v>0</v>
      </c>
      <c r="AE848">
        <f t="shared" si="359"/>
        <v>0</v>
      </c>
      <c r="AG848" s="228">
        <v>2111450</v>
      </c>
      <c r="AH848" s="247" t="s">
        <v>213</v>
      </c>
      <c r="AI848" s="233">
        <v>0</v>
      </c>
      <c r="AJ848" s="248">
        <f t="shared" si="360"/>
        <v>0</v>
      </c>
      <c r="AK848" s="246">
        <f t="shared" si="361"/>
        <v>0</v>
      </c>
      <c r="AL848" s="240">
        <v>2110303</v>
      </c>
      <c r="AM848" s="240" t="s">
        <v>1497</v>
      </c>
      <c r="AN848" s="249">
        <v>0</v>
      </c>
      <c r="AO848" s="249">
        <v>0</v>
      </c>
      <c r="AP848" s="256">
        <f t="shared" si="347"/>
        <v>0</v>
      </c>
      <c r="AQ848" s="257">
        <f t="shared" si="348"/>
        <v>0</v>
      </c>
      <c r="AR848">
        <f t="shared" si="356"/>
        <v>7</v>
      </c>
    </row>
    <row r="849" hidden="1" spans="1:44">
      <c r="A849" s="220">
        <v>2110305</v>
      </c>
      <c r="B849" s="220" t="s">
        <v>1500</v>
      </c>
      <c r="C849" s="216">
        <f t="shared" si="349"/>
        <v>0</v>
      </c>
      <c r="D849" s="221">
        <v>0</v>
      </c>
      <c r="E849" s="222">
        <v>0</v>
      </c>
      <c r="F849" s="223">
        <v>0</v>
      </c>
      <c r="G849" s="219">
        <f t="shared" si="350"/>
        <v>0</v>
      </c>
      <c r="H849" s="219">
        <f t="shared" si="351"/>
        <v>0</v>
      </c>
      <c r="I849" s="219">
        <f t="shared" si="352"/>
        <v>0</v>
      </c>
      <c r="J849" s="231">
        <f t="shared" si="353"/>
        <v>7</v>
      </c>
      <c r="K849" s="43">
        <f t="shared" si="362"/>
        <v>0</v>
      </c>
      <c r="L849" s="43">
        <f t="shared" si="354"/>
        <v>7</v>
      </c>
      <c r="M849" s="228">
        <v>2111404</v>
      </c>
      <c r="N849" s="228" t="s">
        <v>1483</v>
      </c>
      <c r="O849" s="233">
        <v>0</v>
      </c>
      <c r="P849">
        <f t="shared" si="355"/>
        <v>7</v>
      </c>
      <c r="Q849">
        <f t="shared" si="357"/>
        <v>0</v>
      </c>
      <c r="U849">
        <f t="shared" si="342"/>
        <v>0</v>
      </c>
      <c r="V849">
        <f t="shared" si="343"/>
        <v>0</v>
      </c>
      <c r="W849">
        <f t="shared" si="358"/>
        <v>0</v>
      </c>
      <c r="Y849">
        <f t="shared" si="344"/>
        <v>0</v>
      </c>
      <c r="AB849" s="228">
        <v>2130707</v>
      </c>
      <c r="AC849">
        <f t="shared" si="345"/>
        <v>922</v>
      </c>
      <c r="AD849">
        <f t="shared" si="346"/>
        <v>922</v>
      </c>
      <c r="AE849">
        <f t="shared" si="359"/>
        <v>0</v>
      </c>
      <c r="AG849" s="228">
        <v>2111499</v>
      </c>
      <c r="AH849" s="247" t="s">
        <v>1501</v>
      </c>
      <c r="AI849" s="233">
        <v>0</v>
      </c>
      <c r="AJ849" s="248">
        <f t="shared" si="360"/>
        <v>0</v>
      </c>
      <c r="AK849" s="246">
        <f t="shared" si="361"/>
        <v>0</v>
      </c>
      <c r="AL849" s="240">
        <v>2110304</v>
      </c>
      <c r="AM849" s="241" t="s">
        <v>1499</v>
      </c>
      <c r="AN849" s="242">
        <v>0</v>
      </c>
      <c r="AO849" s="242">
        <v>295</v>
      </c>
      <c r="AP849" s="256">
        <f t="shared" si="347"/>
        <v>295</v>
      </c>
      <c r="AQ849" s="257">
        <f t="shared" si="348"/>
        <v>0</v>
      </c>
      <c r="AR849">
        <f t="shared" si="356"/>
        <v>7</v>
      </c>
    </row>
    <row r="850" hidden="1" spans="1:44">
      <c r="A850" s="220">
        <v>2110306</v>
      </c>
      <c r="B850" s="220" t="s">
        <v>1502</v>
      </c>
      <c r="C850" s="216">
        <f t="shared" si="349"/>
        <v>0</v>
      </c>
      <c r="D850" s="221">
        <v>0</v>
      </c>
      <c r="E850" s="222">
        <v>0</v>
      </c>
      <c r="F850" s="223">
        <v>0</v>
      </c>
      <c r="G850" s="219">
        <f t="shared" si="350"/>
        <v>0</v>
      </c>
      <c r="H850" s="219">
        <f t="shared" si="351"/>
        <v>0</v>
      </c>
      <c r="I850" s="219">
        <f t="shared" si="352"/>
        <v>0</v>
      </c>
      <c r="J850" s="231">
        <f t="shared" si="353"/>
        <v>7</v>
      </c>
      <c r="K850" s="43">
        <f t="shared" si="362"/>
        <v>0</v>
      </c>
      <c r="L850" s="43">
        <f t="shared" si="354"/>
        <v>7</v>
      </c>
      <c r="M850" s="228">
        <v>2111405</v>
      </c>
      <c r="N850" s="228" t="s">
        <v>1485</v>
      </c>
      <c r="O850" s="233">
        <v>0</v>
      </c>
      <c r="P850">
        <f t="shared" si="355"/>
        <v>7</v>
      </c>
      <c r="Q850">
        <f t="shared" si="357"/>
        <v>0</v>
      </c>
      <c r="U850">
        <f t="shared" si="342"/>
        <v>0</v>
      </c>
      <c r="V850">
        <f t="shared" si="343"/>
        <v>0</v>
      </c>
      <c r="W850">
        <f t="shared" si="358"/>
        <v>0</v>
      </c>
      <c r="Y850">
        <f t="shared" si="344"/>
        <v>0</v>
      </c>
      <c r="AB850" s="228">
        <v>2130799</v>
      </c>
      <c r="AC850">
        <f t="shared" si="345"/>
        <v>0</v>
      </c>
      <c r="AD850">
        <f t="shared" si="346"/>
        <v>0</v>
      </c>
      <c r="AE850">
        <f t="shared" si="359"/>
        <v>0</v>
      </c>
      <c r="AG850" s="228">
        <v>21199</v>
      </c>
      <c r="AH850" s="238" t="s">
        <v>1503</v>
      </c>
      <c r="AI850" s="232">
        <f>AI851</f>
        <v>0</v>
      </c>
      <c r="AJ850" s="239">
        <f t="shared" si="360"/>
        <v>0</v>
      </c>
      <c r="AK850" s="246">
        <f t="shared" si="361"/>
        <v>0</v>
      </c>
      <c r="AL850" s="240">
        <v>2110305</v>
      </c>
      <c r="AM850" s="240" t="s">
        <v>1500</v>
      </c>
      <c r="AN850" s="249">
        <v>0</v>
      </c>
      <c r="AO850" s="249">
        <v>0</v>
      </c>
      <c r="AP850" s="256">
        <f t="shared" si="347"/>
        <v>0</v>
      </c>
      <c r="AQ850" s="257">
        <f t="shared" si="348"/>
        <v>0</v>
      </c>
      <c r="AR850">
        <f t="shared" si="356"/>
        <v>7</v>
      </c>
    </row>
    <row r="851" customHeight="1" spans="1:44">
      <c r="A851" s="220">
        <v>2110307</v>
      </c>
      <c r="B851" s="220" t="s">
        <v>1504</v>
      </c>
      <c r="C851" s="216">
        <f t="shared" si="349"/>
        <v>73</v>
      </c>
      <c r="D851" s="224">
        <v>0</v>
      </c>
      <c r="E851" s="217">
        <v>0</v>
      </c>
      <c r="F851" s="218">
        <v>0</v>
      </c>
      <c r="G851" s="219">
        <f t="shared" si="350"/>
        <v>0</v>
      </c>
      <c r="H851" s="219">
        <f t="shared" si="351"/>
        <v>0</v>
      </c>
      <c r="I851" s="219">
        <f t="shared" si="352"/>
        <v>0</v>
      </c>
      <c r="J851" s="231">
        <f t="shared" si="353"/>
        <v>7</v>
      </c>
      <c r="K851" s="43">
        <f t="shared" si="362"/>
        <v>73</v>
      </c>
      <c r="L851" s="43">
        <f t="shared" si="354"/>
        <v>7</v>
      </c>
      <c r="M851" s="228">
        <v>2111406</v>
      </c>
      <c r="N851" s="228" t="s">
        <v>1487</v>
      </c>
      <c r="O851" s="233">
        <v>0</v>
      </c>
      <c r="P851">
        <f t="shared" si="355"/>
        <v>7</v>
      </c>
      <c r="Q851">
        <f t="shared" si="357"/>
        <v>0</v>
      </c>
      <c r="U851">
        <f t="shared" si="342"/>
        <v>0</v>
      </c>
      <c r="V851">
        <f t="shared" si="343"/>
        <v>0</v>
      </c>
      <c r="W851">
        <f t="shared" si="358"/>
        <v>0</v>
      </c>
      <c r="Y851">
        <f t="shared" si="344"/>
        <v>0</v>
      </c>
      <c r="AB851" s="228">
        <v>2130801</v>
      </c>
      <c r="AC851">
        <f t="shared" si="345"/>
        <v>857</v>
      </c>
      <c r="AD851">
        <f t="shared" si="346"/>
        <v>857</v>
      </c>
      <c r="AE851">
        <f t="shared" si="359"/>
        <v>0</v>
      </c>
      <c r="AG851" s="228">
        <v>2119901</v>
      </c>
      <c r="AH851" s="247" t="s">
        <v>1505</v>
      </c>
      <c r="AI851" s="233">
        <v>0</v>
      </c>
      <c r="AJ851" s="248">
        <f t="shared" si="360"/>
        <v>0</v>
      </c>
      <c r="AK851" s="246">
        <f t="shared" si="361"/>
        <v>0</v>
      </c>
      <c r="AL851" s="240">
        <v>2110306</v>
      </c>
      <c r="AM851" s="240" t="s">
        <v>1502</v>
      </c>
      <c r="AN851" s="249">
        <v>0</v>
      </c>
      <c r="AO851" s="249">
        <v>0</v>
      </c>
      <c r="AP851" s="256">
        <f t="shared" si="347"/>
        <v>0</v>
      </c>
      <c r="AQ851" s="257">
        <f t="shared" si="348"/>
        <v>0</v>
      </c>
      <c r="AR851">
        <f t="shared" si="356"/>
        <v>7</v>
      </c>
    </row>
    <row r="852" customHeight="1" spans="1:44">
      <c r="A852" s="220">
        <v>2110399</v>
      </c>
      <c r="B852" s="220" t="s">
        <v>1506</v>
      </c>
      <c r="C852" s="216">
        <f t="shared" si="349"/>
        <v>0</v>
      </c>
      <c r="D852" s="224">
        <v>100</v>
      </c>
      <c r="E852" s="217">
        <v>75</v>
      </c>
      <c r="F852" s="218">
        <v>903</v>
      </c>
      <c r="G852" s="219"/>
      <c r="H852" s="219">
        <f t="shared" si="351"/>
        <v>9.03</v>
      </c>
      <c r="I852" s="219">
        <f t="shared" si="352"/>
        <v>12.04</v>
      </c>
      <c r="J852" s="231">
        <f t="shared" si="353"/>
        <v>7</v>
      </c>
      <c r="K852" s="43">
        <f t="shared" si="362"/>
        <v>1078</v>
      </c>
      <c r="L852" s="43">
        <f t="shared" si="354"/>
        <v>7</v>
      </c>
      <c r="M852" s="228">
        <v>2111407</v>
      </c>
      <c r="N852" s="228" t="s">
        <v>1489</v>
      </c>
      <c r="O852" s="233">
        <v>0</v>
      </c>
      <c r="P852">
        <f t="shared" si="355"/>
        <v>7</v>
      </c>
      <c r="Q852">
        <f t="shared" si="357"/>
        <v>0</v>
      </c>
      <c r="U852">
        <f t="shared" si="342"/>
        <v>0</v>
      </c>
      <c r="V852">
        <f t="shared" si="343"/>
        <v>0</v>
      </c>
      <c r="W852">
        <f t="shared" si="358"/>
        <v>0</v>
      </c>
      <c r="Y852">
        <f t="shared" si="344"/>
        <v>0</v>
      </c>
      <c r="AB852" s="228">
        <v>2130802</v>
      </c>
      <c r="AC852">
        <f t="shared" si="345"/>
        <v>373</v>
      </c>
      <c r="AD852">
        <f t="shared" si="346"/>
        <v>373</v>
      </c>
      <c r="AE852">
        <f t="shared" si="359"/>
        <v>0</v>
      </c>
      <c r="AG852" s="260">
        <v>212</v>
      </c>
      <c r="AH852" s="244" t="s">
        <v>1507</v>
      </c>
      <c r="AI852" s="230">
        <f>AI853+AI865+AI867+AI870+AI872+AI874</f>
        <v>7126</v>
      </c>
      <c r="AJ852" s="245">
        <f t="shared" si="360"/>
        <v>7126</v>
      </c>
      <c r="AK852" s="246">
        <f t="shared" si="361"/>
        <v>0</v>
      </c>
      <c r="AL852" s="240">
        <v>2110307</v>
      </c>
      <c r="AM852" s="240" t="s">
        <v>1504</v>
      </c>
      <c r="AN852" s="249">
        <v>0</v>
      </c>
      <c r="AO852" s="249">
        <v>0</v>
      </c>
      <c r="AP852" s="256">
        <f t="shared" si="347"/>
        <v>0</v>
      </c>
      <c r="AQ852" s="257">
        <f t="shared" si="348"/>
        <v>0</v>
      </c>
      <c r="AR852">
        <f t="shared" si="356"/>
        <v>7</v>
      </c>
    </row>
    <row r="853" hidden="1" customHeight="1" spans="1:44">
      <c r="A853" s="220">
        <v>21104</v>
      </c>
      <c r="B853" s="220" t="s">
        <v>1508</v>
      </c>
      <c r="C853" s="216">
        <f t="shared" si="349"/>
        <v>560</v>
      </c>
      <c r="D853" s="224">
        <v>40</v>
      </c>
      <c r="E853" s="217">
        <v>172</v>
      </c>
      <c r="F853" s="218">
        <v>193</v>
      </c>
      <c r="G853" s="219">
        <f t="shared" si="350"/>
        <v>-0.655357142857143</v>
      </c>
      <c r="H853" s="219">
        <f t="shared" si="351"/>
        <v>4.825</v>
      </c>
      <c r="I853" s="219">
        <f t="shared" si="352"/>
        <v>1.12209302325581</v>
      </c>
      <c r="J853" s="231">
        <f t="shared" si="353"/>
        <v>5</v>
      </c>
      <c r="K853" s="43">
        <f t="shared" ref="K853:K891" si="363">SUM(C853:F853)</f>
        <v>965</v>
      </c>
      <c r="L853" s="43">
        <f t="shared" si="354"/>
        <v>5</v>
      </c>
      <c r="M853" s="228">
        <v>2111408</v>
      </c>
      <c r="N853" s="228" t="s">
        <v>1491</v>
      </c>
      <c r="O853" s="233">
        <v>0</v>
      </c>
      <c r="P853">
        <f t="shared" si="355"/>
        <v>7</v>
      </c>
      <c r="Q853">
        <f t="shared" si="357"/>
        <v>211</v>
      </c>
      <c r="U853">
        <f t="shared" si="342"/>
        <v>0</v>
      </c>
      <c r="V853">
        <f t="shared" si="343"/>
        <v>0</v>
      </c>
      <c r="W853">
        <f t="shared" si="358"/>
        <v>0</v>
      </c>
      <c r="Y853">
        <f t="shared" si="344"/>
        <v>0</v>
      </c>
      <c r="AB853" s="228">
        <v>2130803</v>
      </c>
      <c r="AC853">
        <f t="shared" si="345"/>
        <v>460</v>
      </c>
      <c r="AD853">
        <f t="shared" si="346"/>
        <v>460</v>
      </c>
      <c r="AE853">
        <f t="shared" si="359"/>
        <v>0</v>
      </c>
      <c r="AG853" s="228">
        <v>21201</v>
      </c>
      <c r="AH853" s="238" t="s">
        <v>1509</v>
      </c>
      <c r="AI853" s="232">
        <f>SUM(AI854:AI864)</f>
        <v>1926</v>
      </c>
      <c r="AJ853" s="239">
        <f t="shared" si="360"/>
        <v>1926</v>
      </c>
      <c r="AK853" s="246">
        <f t="shared" si="361"/>
        <v>0</v>
      </c>
      <c r="AL853" s="240">
        <v>2110399</v>
      </c>
      <c r="AM853" s="241" t="s">
        <v>1506</v>
      </c>
      <c r="AN853" s="242">
        <v>100</v>
      </c>
      <c r="AO853" s="242">
        <v>75</v>
      </c>
      <c r="AP853" s="256">
        <f t="shared" si="347"/>
        <v>-25</v>
      </c>
      <c r="AQ853" s="257">
        <f t="shared" si="348"/>
        <v>-0.25</v>
      </c>
      <c r="AR853">
        <f t="shared" si="356"/>
        <v>7</v>
      </c>
    </row>
    <row r="854" hidden="1" spans="1:44">
      <c r="A854" s="220">
        <v>2110401</v>
      </c>
      <c r="B854" s="220" t="s">
        <v>1510</v>
      </c>
      <c r="C854" s="216">
        <f t="shared" si="349"/>
        <v>0</v>
      </c>
      <c r="D854" s="221">
        <v>0</v>
      </c>
      <c r="E854" s="222">
        <v>0</v>
      </c>
      <c r="F854" s="223">
        <v>0</v>
      </c>
      <c r="G854" s="219">
        <f t="shared" si="350"/>
        <v>0</v>
      </c>
      <c r="H854" s="219">
        <f t="shared" si="351"/>
        <v>0</v>
      </c>
      <c r="I854" s="219">
        <f t="shared" si="352"/>
        <v>0</v>
      </c>
      <c r="J854" s="231">
        <f t="shared" si="353"/>
        <v>7</v>
      </c>
      <c r="K854" s="43">
        <f t="shared" si="363"/>
        <v>0</v>
      </c>
      <c r="L854" s="43">
        <f t="shared" si="354"/>
        <v>7</v>
      </c>
      <c r="M854" s="228">
        <v>2111409</v>
      </c>
      <c r="N854" s="228" t="s">
        <v>1493</v>
      </c>
      <c r="O854" s="233">
        <v>0</v>
      </c>
      <c r="P854">
        <f t="shared" si="355"/>
        <v>7</v>
      </c>
      <c r="Q854">
        <f t="shared" si="357"/>
        <v>0</v>
      </c>
      <c r="U854">
        <f t="shared" si="342"/>
        <v>0</v>
      </c>
      <c r="V854">
        <f t="shared" si="343"/>
        <v>0</v>
      </c>
      <c r="W854">
        <f t="shared" si="358"/>
        <v>0</v>
      </c>
      <c r="Y854">
        <f t="shared" si="344"/>
        <v>0</v>
      </c>
      <c r="AB854" s="228">
        <v>2130804</v>
      </c>
      <c r="AC854">
        <f t="shared" si="345"/>
        <v>619</v>
      </c>
      <c r="AD854">
        <f t="shared" si="346"/>
        <v>619</v>
      </c>
      <c r="AE854">
        <f t="shared" si="359"/>
        <v>0</v>
      </c>
      <c r="AG854" s="228">
        <v>2120101</v>
      </c>
      <c r="AH854" s="247" t="s">
        <v>195</v>
      </c>
      <c r="AI854" s="233">
        <v>1865</v>
      </c>
      <c r="AJ854" s="248">
        <f t="shared" si="360"/>
        <v>1865</v>
      </c>
      <c r="AK854" s="246">
        <f t="shared" si="361"/>
        <v>0</v>
      </c>
      <c r="AL854" s="240">
        <v>21104</v>
      </c>
      <c r="AM854" s="241" t="s">
        <v>1508</v>
      </c>
      <c r="AN854" s="242">
        <v>40</v>
      </c>
      <c r="AO854" s="242">
        <v>172</v>
      </c>
      <c r="AP854" s="256">
        <f t="shared" si="347"/>
        <v>132</v>
      </c>
      <c r="AQ854" s="257">
        <f t="shared" si="348"/>
        <v>3.3</v>
      </c>
      <c r="AR854">
        <f t="shared" si="356"/>
        <v>5</v>
      </c>
    </row>
    <row r="855" customHeight="1" spans="1:44">
      <c r="A855" s="220">
        <v>2110402</v>
      </c>
      <c r="B855" s="220" t="s">
        <v>1511</v>
      </c>
      <c r="C855" s="216">
        <f t="shared" si="349"/>
        <v>560</v>
      </c>
      <c r="D855" s="224">
        <v>40</v>
      </c>
      <c r="E855" s="217">
        <v>172</v>
      </c>
      <c r="F855" s="218">
        <v>193</v>
      </c>
      <c r="G855" s="219">
        <f t="shared" si="350"/>
        <v>-0.655357142857143</v>
      </c>
      <c r="H855" s="219">
        <f t="shared" si="351"/>
        <v>4.825</v>
      </c>
      <c r="I855" s="219">
        <f t="shared" si="352"/>
        <v>1.12209302325581</v>
      </c>
      <c r="J855" s="231">
        <f t="shared" si="353"/>
        <v>7</v>
      </c>
      <c r="K855" s="43">
        <f t="shared" si="363"/>
        <v>965</v>
      </c>
      <c r="L855" s="43">
        <f t="shared" si="354"/>
        <v>7</v>
      </c>
      <c r="M855" s="228">
        <v>2111410</v>
      </c>
      <c r="N855" s="228" t="s">
        <v>1495</v>
      </c>
      <c r="O855" s="233"/>
      <c r="P855">
        <f t="shared" si="355"/>
        <v>7</v>
      </c>
      <c r="Q855">
        <f t="shared" si="357"/>
        <v>0</v>
      </c>
      <c r="U855">
        <f t="shared" si="342"/>
        <v>0</v>
      </c>
      <c r="V855">
        <f t="shared" si="343"/>
        <v>0</v>
      </c>
      <c r="W855">
        <f t="shared" si="358"/>
        <v>0</v>
      </c>
      <c r="Y855">
        <f t="shared" si="344"/>
        <v>0</v>
      </c>
      <c r="AB855" s="228">
        <v>2130805</v>
      </c>
      <c r="AC855">
        <f t="shared" si="345"/>
        <v>0</v>
      </c>
      <c r="AD855">
        <f t="shared" si="346"/>
        <v>0</v>
      </c>
      <c r="AE855">
        <f t="shared" si="359"/>
        <v>0</v>
      </c>
      <c r="AG855" s="228">
        <v>2120102</v>
      </c>
      <c r="AH855" s="247" t="s">
        <v>197</v>
      </c>
      <c r="AI855" s="233">
        <v>61</v>
      </c>
      <c r="AJ855" s="248">
        <f t="shared" si="360"/>
        <v>61</v>
      </c>
      <c r="AK855" s="246">
        <f t="shared" si="361"/>
        <v>0</v>
      </c>
      <c r="AL855" s="240">
        <v>2110401</v>
      </c>
      <c r="AM855" s="240" t="s">
        <v>1510</v>
      </c>
      <c r="AN855" s="249">
        <v>0</v>
      </c>
      <c r="AO855" s="249">
        <v>0</v>
      </c>
      <c r="AP855" s="256">
        <f t="shared" si="347"/>
        <v>0</v>
      </c>
      <c r="AQ855" s="257">
        <f t="shared" si="348"/>
        <v>0</v>
      </c>
      <c r="AR855">
        <f t="shared" si="356"/>
        <v>7</v>
      </c>
    </row>
    <row r="856" hidden="1" spans="1:44">
      <c r="A856" s="215">
        <v>2110403</v>
      </c>
      <c r="B856" s="215" t="s">
        <v>1512</v>
      </c>
      <c r="C856" s="216">
        <f t="shared" si="349"/>
        <v>0</v>
      </c>
      <c r="D856" s="222">
        <v>0</v>
      </c>
      <c r="E856" s="222">
        <v>0</v>
      </c>
      <c r="F856" s="223">
        <v>0</v>
      </c>
      <c r="G856" s="219">
        <f t="shared" si="350"/>
        <v>0</v>
      </c>
      <c r="H856" s="219">
        <f t="shared" si="351"/>
        <v>0</v>
      </c>
      <c r="I856" s="219">
        <f t="shared" si="352"/>
        <v>0</v>
      </c>
      <c r="J856" s="231">
        <f t="shared" si="353"/>
        <v>7</v>
      </c>
      <c r="K856" s="43">
        <f t="shared" si="363"/>
        <v>0</v>
      </c>
      <c r="L856" s="43">
        <f t="shared" si="354"/>
        <v>7</v>
      </c>
      <c r="M856" s="228">
        <v>2111411</v>
      </c>
      <c r="N856" s="228" t="s">
        <v>281</v>
      </c>
      <c r="O856" s="233">
        <v>0</v>
      </c>
      <c r="P856">
        <f t="shared" si="355"/>
        <v>7</v>
      </c>
      <c r="Q856">
        <f t="shared" si="357"/>
        <v>0</v>
      </c>
      <c r="U856">
        <f t="shared" si="342"/>
        <v>0</v>
      </c>
      <c r="V856">
        <f t="shared" si="343"/>
        <v>0</v>
      </c>
      <c r="W856">
        <f t="shared" si="358"/>
        <v>0</v>
      </c>
      <c r="Y856">
        <f t="shared" si="344"/>
        <v>0</v>
      </c>
      <c r="AB856" s="228">
        <v>2130899</v>
      </c>
      <c r="AC856">
        <f t="shared" si="345"/>
        <v>2</v>
      </c>
      <c r="AD856">
        <f t="shared" si="346"/>
        <v>2</v>
      </c>
      <c r="AE856">
        <f t="shared" si="359"/>
        <v>0</v>
      </c>
      <c r="AG856" s="228">
        <v>2120103</v>
      </c>
      <c r="AH856" s="247" t="s">
        <v>199</v>
      </c>
      <c r="AI856" s="233">
        <v>0</v>
      </c>
      <c r="AJ856" s="248">
        <f t="shared" si="360"/>
        <v>0</v>
      </c>
      <c r="AK856" s="246">
        <f t="shared" si="361"/>
        <v>0</v>
      </c>
      <c r="AL856" s="240">
        <v>2110402</v>
      </c>
      <c r="AM856" s="241" t="s">
        <v>1511</v>
      </c>
      <c r="AN856" s="242">
        <v>40</v>
      </c>
      <c r="AO856" s="242">
        <v>172</v>
      </c>
      <c r="AP856" s="256">
        <f t="shared" si="347"/>
        <v>132</v>
      </c>
      <c r="AQ856" s="257">
        <f t="shared" si="348"/>
        <v>3.3</v>
      </c>
      <c r="AR856">
        <f t="shared" si="356"/>
        <v>7</v>
      </c>
    </row>
    <row r="857" hidden="1" spans="1:44">
      <c r="A857" s="215">
        <v>2110404</v>
      </c>
      <c r="B857" s="215" t="s">
        <v>1513</v>
      </c>
      <c r="C857" s="216">
        <f t="shared" si="349"/>
        <v>0</v>
      </c>
      <c r="D857" s="222">
        <v>0</v>
      </c>
      <c r="E857" s="222">
        <v>0</v>
      </c>
      <c r="F857" s="223">
        <v>0</v>
      </c>
      <c r="G857" s="219">
        <f t="shared" si="350"/>
        <v>0</v>
      </c>
      <c r="H857" s="219">
        <f t="shared" si="351"/>
        <v>0</v>
      </c>
      <c r="I857" s="219">
        <f t="shared" si="352"/>
        <v>0</v>
      </c>
      <c r="J857" s="231">
        <f t="shared" si="353"/>
        <v>7</v>
      </c>
      <c r="K857" s="43">
        <f t="shared" si="363"/>
        <v>0</v>
      </c>
      <c r="L857" s="43">
        <f t="shared" si="354"/>
        <v>7</v>
      </c>
      <c r="M857" s="228">
        <v>2111413</v>
      </c>
      <c r="N857" s="228" t="s">
        <v>1498</v>
      </c>
      <c r="O857" s="233">
        <v>0</v>
      </c>
      <c r="P857">
        <f t="shared" si="355"/>
        <v>7</v>
      </c>
      <c r="Q857">
        <f t="shared" si="357"/>
        <v>0</v>
      </c>
      <c r="U857">
        <f t="shared" si="342"/>
        <v>0</v>
      </c>
      <c r="V857">
        <f t="shared" si="343"/>
        <v>0</v>
      </c>
      <c r="W857">
        <f t="shared" si="358"/>
        <v>0</v>
      </c>
      <c r="Y857">
        <f t="shared" si="344"/>
        <v>0</v>
      </c>
      <c r="AB857" s="228">
        <v>2130901</v>
      </c>
      <c r="AC857">
        <f t="shared" si="345"/>
        <v>0</v>
      </c>
      <c r="AD857">
        <f t="shared" si="346"/>
        <v>0</v>
      </c>
      <c r="AE857">
        <f t="shared" si="359"/>
        <v>0</v>
      </c>
      <c r="AG857" s="228">
        <v>2120104</v>
      </c>
      <c r="AH857" s="247" t="s">
        <v>1514</v>
      </c>
      <c r="AI857" s="233">
        <v>0</v>
      </c>
      <c r="AJ857" s="248">
        <f t="shared" si="360"/>
        <v>0</v>
      </c>
      <c r="AK857" s="246">
        <f t="shared" si="361"/>
        <v>0</v>
      </c>
      <c r="AL857" s="240">
        <v>2110403</v>
      </c>
      <c r="AM857" s="240" t="s">
        <v>1512</v>
      </c>
      <c r="AN857" s="249">
        <v>0</v>
      </c>
      <c r="AO857" s="249">
        <v>0</v>
      </c>
      <c r="AP857" s="256">
        <f t="shared" si="347"/>
        <v>0</v>
      </c>
      <c r="AQ857" s="257">
        <f t="shared" si="348"/>
        <v>0</v>
      </c>
      <c r="AR857">
        <f t="shared" si="356"/>
        <v>7</v>
      </c>
    </row>
    <row r="858" hidden="1" spans="1:44">
      <c r="A858" s="215">
        <v>2110499</v>
      </c>
      <c r="B858" s="215" t="s">
        <v>1515</v>
      </c>
      <c r="C858" s="216">
        <f t="shared" si="349"/>
        <v>0</v>
      </c>
      <c r="D858" s="222">
        <v>0</v>
      </c>
      <c r="E858" s="222">
        <v>0</v>
      </c>
      <c r="F858" s="223">
        <v>0</v>
      </c>
      <c r="G858" s="219">
        <f t="shared" si="350"/>
        <v>0</v>
      </c>
      <c r="H858" s="219">
        <f t="shared" si="351"/>
        <v>0</v>
      </c>
      <c r="I858" s="219">
        <f t="shared" si="352"/>
        <v>0</v>
      </c>
      <c r="J858" s="231">
        <f t="shared" si="353"/>
        <v>7</v>
      </c>
      <c r="K858" s="43">
        <f t="shared" si="363"/>
        <v>0</v>
      </c>
      <c r="L858" s="43">
        <f t="shared" si="354"/>
        <v>7</v>
      </c>
      <c r="M858" s="228">
        <v>2111450</v>
      </c>
      <c r="N858" s="228" t="s">
        <v>213</v>
      </c>
      <c r="O858" s="233">
        <v>0</v>
      </c>
      <c r="P858">
        <f t="shared" si="355"/>
        <v>7</v>
      </c>
      <c r="Q858">
        <f t="shared" si="357"/>
        <v>0</v>
      </c>
      <c r="U858">
        <f t="shared" si="342"/>
        <v>0</v>
      </c>
      <c r="V858">
        <f t="shared" si="343"/>
        <v>0</v>
      </c>
      <c r="W858">
        <f t="shared" si="358"/>
        <v>0</v>
      </c>
      <c r="Y858">
        <f t="shared" si="344"/>
        <v>0</v>
      </c>
      <c r="AB858" s="228">
        <v>2130902</v>
      </c>
      <c r="AC858">
        <f t="shared" si="345"/>
        <v>0</v>
      </c>
      <c r="AD858">
        <f t="shared" si="346"/>
        <v>0</v>
      </c>
      <c r="AE858">
        <f t="shared" si="359"/>
        <v>0</v>
      </c>
      <c r="AG858" s="228">
        <v>2120105</v>
      </c>
      <c r="AH858" s="247" t="s">
        <v>1516</v>
      </c>
      <c r="AI858" s="233">
        <v>0</v>
      </c>
      <c r="AJ858" s="248">
        <f t="shared" si="360"/>
        <v>0</v>
      </c>
      <c r="AK858" s="246">
        <f t="shared" si="361"/>
        <v>0</v>
      </c>
      <c r="AL858" s="240">
        <v>2110404</v>
      </c>
      <c r="AM858" s="240" t="s">
        <v>1513</v>
      </c>
      <c r="AN858" s="249">
        <v>0</v>
      </c>
      <c r="AO858" s="249">
        <v>0</v>
      </c>
      <c r="AP858" s="256">
        <f t="shared" si="347"/>
        <v>0</v>
      </c>
      <c r="AQ858" s="257">
        <f t="shared" si="348"/>
        <v>0</v>
      </c>
      <c r="AR858">
        <f t="shared" si="356"/>
        <v>7</v>
      </c>
    </row>
    <row r="859" hidden="1" customHeight="1" spans="1:44">
      <c r="A859" s="215">
        <v>21105</v>
      </c>
      <c r="B859" s="215" t="s">
        <v>1517</v>
      </c>
      <c r="C859" s="216">
        <f t="shared" si="349"/>
        <v>0</v>
      </c>
      <c r="D859" s="217">
        <v>0</v>
      </c>
      <c r="E859" s="217">
        <v>0</v>
      </c>
      <c r="F859" s="218">
        <v>79</v>
      </c>
      <c r="G859" s="219"/>
      <c r="H859" s="219"/>
      <c r="I859" s="219"/>
      <c r="J859" s="231">
        <f t="shared" si="353"/>
        <v>5</v>
      </c>
      <c r="K859" s="43">
        <f t="shared" si="363"/>
        <v>79</v>
      </c>
      <c r="L859" s="43">
        <f t="shared" si="354"/>
        <v>5</v>
      </c>
      <c r="M859" s="228">
        <v>2111499</v>
      </c>
      <c r="N859" s="228" t="s">
        <v>1501</v>
      </c>
      <c r="O859" s="233">
        <v>0</v>
      </c>
      <c r="P859">
        <f t="shared" si="355"/>
        <v>7</v>
      </c>
      <c r="Q859">
        <f t="shared" si="357"/>
        <v>211</v>
      </c>
      <c r="U859">
        <f t="shared" si="342"/>
        <v>0</v>
      </c>
      <c r="V859">
        <f t="shared" si="343"/>
        <v>0</v>
      </c>
      <c r="W859">
        <f t="shared" si="358"/>
        <v>0</v>
      </c>
      <c r="Y859">
        <f t="shared" si="344"/>
        <v>0</v>
      </c>
      <c r="AB859" s="228">
        <v>2130999</v>
      </c>
      <c r="AC859">
        <f t="shared" si="345"/>
        <v>0</v>
      </c>
      <c r="AD859">
        <f t="shared" si="346"/>
        <v>0</v>
      </c>
      <c r="AE859">
        <f t="shared" si="359"/>
        <v>0</v>
      </c>
      <c r="AG859" s="228">
        <v>2120106</v>
      </c>
      <c r="AH859" s="247" t="s">
        <v>1518</v>
      </c>
      <c r="AI859" s="233">
        <v>0</v>
      </c>
      <c r="AJ859" s="248">
        <f t="shared" si="360"/>
        <v>0</v>
      </c>
      <c r="AK859" s="246">
        <f t="shared" si="361"/>
        <v>0</v>
      </c>
      <c r="AL859" s="240">
        <v>2110499</v>
      </c>
      <c r="AM859" s="240" t="s">
        <v>1515</v>
      </c>
      <c r="AN859" s="249">
        <v>0</v>
      </c>
      <c r="AO859" s="249">
        <v>0</v>
      </c>
      <c r="AP859" s="256">
        <f t="shared" si="347"/>
        <v>0</v>
      </c>
      <c r="AQ859" s="257">
        <f t="shared" si="348"/>
        <v>0</v>
      </c>
      <c r="AR859">
        <f t="shared" si="356"/>
        <v>7</v>
      </c>
    </row>
    <row r="860" customHeight="1" spans="1:44">
      <c r="A860" s="220">
        <v>2110501</v>
      </c>
      <c r="B860" s="220" t="s">
        <v>1519</v>
      </c>
      <c r="C860" s="216">
        <f t="shared" si="349"/>
        <v>0</v>
      </c>
      <c r="D860" s="224">
        <v>0</v>
      </c>
      <c r="E860" s="217">
        <v>0</v>
      </c>
      <c r="F860" s="218">
        <v>79</v>
      </c>
      <c r="G860" s="219"/>
      <c r="H860" s="219"/>
      <c r="I860" s="219"/>
      <c r="J860" s="231">
        <f t="shared" si="353"/>
        <v>7</v>
      </c>
      <c r="K860" s="43">
        <f t="shared" si="363"/>
        <v>79</v>
      </c>
      <c r="L860" s="43">
        <f t="shared" si="354"/>
        <v>7</v>
      </c>
      <c r="M860" s="228">
        <v>21199</v>
      </c>
      <c r="N860" s="229" t="s">
        <v>1503</v>
      </c>
      <c r="O860" s="232">
        <f>O861</f>
        <v>0</v>
      </c>
      <c r="P860">
        <f t="shared" si="355"/>
        <v>5</v>
      </c>
      <c r="Q860">
        <f t="shared" si="357"/>
        <v>0</v>
      </c>
      <c r="U860">
        <f t="shared" si="342"/>
        <v>0</v>
      </c>
      <c r="V860">
        <f t="shared" si="343"/>
        <v>0</v>
      </c>
      <c r="W860">
        <f t="shared" si="358"/>
        <v>0</v>
      </c>
      <c r="Y860">
        <f t="shared" si="344"/>
        <v>0</v>
      </c>
      <c r="AB860" s="228">
        <v>2139901</v>
      </c>
      <c r="AC860">
        <f t="shared" si="345"/>
        <v>0</v>
      </c>
      <c r="AD860">
        <f t="shared" si="346"/>
        <v>0</v>
      </c>
      <c r="AE860">
        <f t="shared" si="359"/>
        <v>0</v>
      </c>
      <c r="AG860" s="228">
        <v>2120107</v>
      </c>
      <c r="AH860" s="247" t="s">
        <v>1520</v>
      </c>
      <c r="AI860" s="233">
        <v>0</v>
      </c>
      <c r="AJ860" s="248">
        <f t="shared" si="360"/>
        <v>0</v>
      </c>
      <c r="AK860" s="246">
        <f t="shared" si="361"/>
        <v>0</v>
      </c>
      <c r="AL860" s="240">
        <v>21105</v>
      </c>
      <c r="AM860" s="240" t="s">
        <v>1517</v>
      </c>
      <c r="AN860" s="249">
        <v>0</v>
      </c>
      <c r="AO860" s="249">
        <v>0</v>
      </c>
      <c r="AP860" s="256">
        <f t="shared" si="347"/>
        <v>0</v>
      </c>
      <c r="AQ860" s="257">
        <f t="shared" si="348"/>
        <v>0</v>
      </c>
      <c r="AR860">
        <f t="shared" si="356"/>
        <v>5</v>
      </c>
    </row>
    <row r="861" hidden="1" spans="1:44">
      <c r="A861" s="220">
        <v>2110502</v>
      </c>
      <c r="B861" s="220" t="s">
        <v>1521</v>
      </c>
      <c r="C861" s="216">
        <f t="shared" si="349"/>
        <v>0</v>
      </c>
      <c r="D861" s="221">
        <v>0</v>
      </c>
      <c r="E861" s="222">
        <v>0</v>
      </c>
      <c r="F861" s="223">
        <v>0</v>
      </c>
      <c r="G861" s="219">
        <f t="shared" si="350"/>
        <v>0</v>
      </c>
      <c r="H861" s="219">
        <f t="shared" si="351"/>
        <v>0</v>
      </c>
      <c r="I861" s="219">
        <f t="shared" si="352"/>
        <v>0</v>
      </c>
      <c r="J861" s="231">
        <f t="shared" si="353"/>
        <v>7</v>
      </c>
      <c r="K861" s="43">
        <f t="shared" si="363"/>
        <v>0</v>
      </c>
      <c r="L861" s="43">
        <f t="shared" si="354"/>
        <v>7</v>
      </c>
      <c r="M861" s="228">
        <v>2119901</v>
      </c>
      <c r="N861" s="228" t="s">
        <v>1505</v>
      </c>
      <c r="O861" s="233">
        <v>0</v>
      </c>
      <c r="P861">
        <f t="shared" si="355"/>
        <v>7</v>
      </c>
      <c r="Q861">
        <f t="shared" si="357"/>
        <v>0</v>
      </c>
      <c r="U861">
        <f t="shared" si="342"/>
        <v>0</v>
      </c>
      <c r="V861">
        <f t="shared" si="343"/>
        <v>0</v>
      </c>
      <c r="W861">
        <f t="shared" si="358"/>
        <v>0</v>
      </c>
      <c r="Y861">
        <f t="shared" si="344"/>
        <v>0</v>
      </c>
      <c r="AB861" s="228">
        <v>2139999</v>
      </c>
      <c r="AC861">
        <f t="shared" si="345"/>
        <v>-1664</v>
      </c>
      <c r="AD861">
        <f t="shared" si="346"/>
        <v>-1664</v>
      </c>
      <c r="AE861">
        <f t="shared" si="359"/>
        <v>0</v>
      </c>
      <c r="AG861" s="228">
        <v>2120108</v>
      </c>
      <c r="AH861" s="247" t="s">
        <v>1522</v>
      </c>
      <c r="AI861" s="233">
        <v>0</v>
      </c>
      <c r="AJ861" s="248">
        <f t="shared" si="360"/>
        <v>0</v>
      </c>
      <c r="AK861" s="246">
        <f t="shared" si="361"/>
        <v>0</v>
      </c>
      <c r="AL861" s="240">
        <v>2110501</v>
      </c>
      <c r="AM861" s="240" t="s">
        <v>1519</v>
      </c>
      <c r="AN861" s="249">
        <v>0</v>
      </c>
      <c r="AO861" s="249">
        <v>0</v>
      </c>
      <c r="AP861" s="256">
        <f t="shared" si="347"/>
        <v>0</v>
      </c>
      <c r="AQ861" s="257">
        <f t="shared" si="348"/>
        <v>0</v>
      </c>
      <c r="AR861">
        <f t="shared" si="356"/>
        <v>7</v>
      </c>
    </row>
    <row r="862" hidden="1" spans="1:44">
      <c r="A862" s="220">
        <v>2110503</v>
      </c>
      <c r="B862" s="220" t="s">
        <v>1523</v>
      </c>
      <c r="C862" s="216">
        <f t="shared" si="349"/>
        <v>0</v>
      </c>
      <c r="D862" s="221">
        <v>0</v>
      </c>
      <c r="E862" s="222">
        <v>0</v>
      </c>
      <c r="F862" s="223">
        <v>0</v>
      </c>
      <c r="G862" s="219">
        <f t="shared" si="350"/>
        <v>0</v>
      </c>
      <c r="H862" s="219">
        <f t="shared" si="351"/>
        <v>0</v>
      </c>
      <c r="I862" s="219">
        <f t="shared" si="352"/>
        <v>0</v>
      </c>
      <c r="J862" s="231">
        <f t="shared" si="353"/>
        <v>7</v>
      </c>
      <c r="K862" s="43">
        <f t="shared" si="363"/>
        <v>0</v>
      </c>
      <c r="L862" s="43">
        <f t="shared" si="354"/>
        <v>7</v>
      </c>
      <c r="M862" s="228">
        <v>212</v>
      </c>
      <c r="N862" s="229" t="s">
        <v>1507</v>
      </c>
      <c r="O862" s="230">
        <f>O863+O875+O877+O880+O882+O884</f>
        <v>23561</v>
      </c>
      <c r="P862">
        <f t="shared" si="355"/>
        <v>3</v>
      </c>
      <c r="Q862">
        <f t="shared" si="357"/>
        <v>0</v>
      </c>
      <c r="U862">
        <f t="shared" si="342"/>
        <v>0</v>
      </c>
      <c r="V862">
        <f t="shared" si="343"/>
        <v>0</v>
      </c>
      <c r="W862">
        <f t="shared" si="358"/>
        <v>0</v>
      </c>
      <c r="Y862">
        <f t="shared" si="344"/>
        <v>0</v>
      </c>
      <c r="AB862" s="228">
        <v>2140101</v>
      </c>
      <c r="AC862">
        <f t="shared" si="345"/>
        <v>223</v>
      </c>
      <c r="AD862">
        <f t="shared" si="346"/>
        <v>223</v>
      </c>
      <c r="AE862">
        <f t="shared" si="359"/>
        <v>0</v>
      </c>
      <c r="AG862" s="228">
        <v>2120109</v>
      </c>
      <c r="AH862" s="247" t="s">
        <v>1524</v>
      </c>
      <c r="AI862" s="233">
        <v>0</v>
      </c>
      <c r="AJ862" s="248">
        <f t="shared" si="360"/>
        <v>0</v>
      </c>
      <c r="AK862" s="246">
        <f t="shared" si="361"/>
        <v>0</v>
      </c>
      <c r="AL862" s="240">
        <v>2110502</v>
      </c>
      <c r="AM862" s="240" t="s">
        <v>1521</v>
      </c>
      <c r="AN862" s="249">
        <v>0</v>
      </c>
      <c r="AO862" s="249">
        <v>0</v>
      </c>
      <c r="AP862" s="256">
        <f t="shared" si="347"/>
        <v>0</v>
      </c>
      <c r="AQ862" s="257">
        <f t="shared" si="348"/>
        <v>0</v>
      </c>
      <c r="AR862">
        <f t="shared" si="356"/>
        <v>7</v>
      </c>
    </row>
    <row r="863" hidden="1" spans="1:44">
      <c r="A863" s="220">
        <v>2110506</v>
      </c>
      <c r="B863" s="220" t="s">
        <v>1525</v>
      </c>
      <c r="C863" s="216">
        <f t="shared" si="349"/>
        <v>0</v>
      </c>
      <c r="D863" s="221">
        <v>0</v>
      </c>
      <c r="E863" s="222">
        <v>0</v>
      </c>
      <c r="F863" s="223">
        <v>0</v>
      </c>
      <c r="G863" s="219">
        <f t="shared" si="350"/>
        <v>0</v>
      </c>
      <c r="H863" s="219">
        <f t="shared" si="351"/>
        <v>0</v>
      </c>
      <c r="I863" s="219">
        <f t="shared" si="352"/>
        <v>0</v>
      </c>
      <c r="J863" s="231">
        <f t="shared" si="353"/>
        <v>7</v>
      </c>
      <c r="K863" s="43">
        <f t="shared" si="363"/>
        <v>0</v>
      </c>
      <c r="L863" s="43">
        <f t="shared" si="354"/>
        <v>7</v>
      </c>
      <c r="M863" s="228">
        <v>21201</v>
      </c>
      <c r="N863" s="229" t="s">
        <v>1509</v>
      </c>
      <c r="O863" s="232">
        <f>SUM(O864:O874)</f>
        <v>2513</v>
      </c>
      <c r="P863">
        <f t="shared" si="355"/>
        <v>5</v>
      </c>
      <c r="Q863">
        <f t="shared" si="357"/>
        <v>0</v>
      </c>
      <c r="U863">
        <f t="shared" si="342"/>
        <v>0</v>
      </c>
      <c r="V863">
        <f t="shared" si="343"/>
        <v>0</v>
      </c>
      <c r="W863">
        <f t="shared" si="358"/>
        <v>0</v>
      </c>
      <c r="Y863">
        <f t="shared" si="344"/>
        <v>0</v>
      </c>
      <c r="AB863" s="228">
        <v>2140102</v>
      </c>
      <c r="AC863">
        <f t="shared" si="345"/>
        <v>0</v>
      </c>
      <c r="AD863">
        <f t="shared" si="346"/>
        <v>0</v>
      </c>
      <c r="AE863">
        <f t="shared" si="359"/>
        <v>0</v>
      </c>
      <c r="AG863" s="228">
        <v>2120110</v>
      </c>
      <c r="AH863" s="247" t="s">
        <v>1526</v>
      </c>
      <c r="AI863" s="233">
        <v>0</v>
      </c>
      <c r="AJ863" s="248">
        <f t="shared" si="360"/>
        <v>0</v>
      </c>
      <c r="AK863" s="246">
        <f t="shared" si="361"/>
        <v>0</v>
      </c>
      <c r="AL863" s="240">
        <v>2110503</v>
      </c>
      <c r="AM863" s="240" t="s">
        <v>1523</v>
      </c>
      <c r="AN863" s="249">
        <v>0</v>
      </c>
      <c r="AO863" s="249">
        <v>0</v>
      </c>
      <c r="AP863" s="256">
        <f t="shared" si="347"/>
        <v>0</v>
      </c>
      <c r="AQ863" s="257">
        <f t="shared" si="348"/>
        <v>0</v>
      </c>
      <c r="AR863">
        <f t="shared" si="356"/>
        <v>7</v>
      </c>
    </row>
    <row r="864" hidden="1" spans="1:44">
      <c r="A864" s="220">
        <v>2110599</v>
      </c>
      <c r="B864" s="220" t="s">
        <v>1527</v>
      </c>
      <c r="C864" s="216">
        <f t="shared" si="349"/>
        <v>0</v>
      </c>
      <c r="D864" s="221">
        <v>0</v>
      </c>
      <c r="E864" s="222">
        <v>0</v>
      </c>
      <c r="F864" s="223">
        <v>0</v>
      </c>
      <c r="G864" s="219">
        <f t="shared" si="350"/>
        <v>0</v>
      </c>
      <c r="H864" s="219">
        <f t="shared" si="351"/>
        <v>0</v>
      </c>
      <c r="I864" s="219">
        <f t="shared" si="352"/>
        <v>0</v>
      </c>
      <c r="J864" s="231">
        <f t="shared" si="353"/>
        <v>7</v>
      </c>
      <c r="K864" s="43">
        <f t="shared" si="363"/>
        <v>0</v>
      </c>
      <c r="L864" s="43">
        <f t="shared" si="354"/>
        <v>7</v>
      </c>
      <c r="M864" s="228">
        <v>2120101</v>
      </c>
      <c r="N864" s="228" t="s">
        <v>195</v>
      </c>
      <c r="O864" s="233">
        <v>2479</v>
      </c>
      <c r="P864">
        <f t="shared" si="355"/>
        <v>7</v>
      </c>
      <c r="Q864">
        <f t="shared" si="357"/>
        <v>0</v>
      </c>
      <c r="U864">
        <f t="shared" si="342"/>
        <v>0</v>
      </c>
      <c r="V864">
        <f t="shared" si="343"/>
        <v>0</v>
      </c>
      <c r="W864">
        <f t="shared" si="358"/>
        <v>0</v>
      </c>
      <c r="Y864">
        <f t="shared" si="344"/>
        <v>0</v>
      </c>
      <c r="AB864" s="228">
        <v>2140103</v>
      </c>
      <c r="AC864">
        <f t="shared" si="345"/>
        <v>0</v>
      </c>
      <c r="AD864">
        <f t="shared" si="346"/>
        <v>0</v>
      </c>
      <c r="AE864">
        <f t="shared" si="359"/>
        <v>0</v>
      </c>
      <c r="AG864" s="228">
        <v>2120199</v>
      </c>
      <c r="AH864" s="247" t="s">
        <v>1528</v>
      </c>
      <c r="AI864" s="233">
        <v>0</v>
      </c>
      <c r="AJ864" s="248">
        <f t="shared" si="360"/>
        <v>0</v>
      </c>
      <c r="AK864" s="246">
        <f t="shared" si="361"/>
        <v>0</v>
      </c>
      <c r="AL864" s="240">
        <v>2110506</v>
      </c>
      <c r="AM864" s="240" t="s">
        <v>1525</v>
      </c>
      <c r="AN864" s="249">
        <v>0</v>
      </c>
      <c r="AO864" s="249">
        <v>0</v>
      </c>
      <c r="AP864" s="256">
        <f t="shared" si="347"/>
        <v>0</v>
      </c>
      <c r="AQ864" s="257">
        <f t="shared" si="348"/>
        <v>0</v>
      </c>
      <c r="AR864">
        <f t="shared" si="356"/>
        <v>7</v>
      </c>
    </row>
    <row r="865" hidden="1" customHeight="1" spans="1:44">
      <c r="A865" s="220">
        <v>21106</v>
      </c>
      <c r="B865" s="220" t="s">
        <v>1529</v>
      </c>
      <c r="C865" s="216">
        <f t="shared" si="349"/>
        <v>969</v>
      </c>
      <c r="D865" s="224">
        <v>104</v>
      </c>
      <c r="E865" s="217">
        <v>56</v>
      </c>
      <c r="F865" s="218">
        <v>56</v>
      </c>
      <c r="G865" s="219">
        <f t="shared" si="350"/>
        <v>-0.942208462332301</v>
      </c>
      <c r="H865" s="219">
        <f t="shared" si="351"/>
        <v>0.538461538461538</v>
      </c>
      <c r="I865" s="219">
        <f t="shared" si="352"/>
        <v>1</v>
      </c>
      <c r="J865" s="231">
        <f t="shared" si="353"/>
        <v>5</v>
      </c>
      <c r="K865" s="43">
        <f t="shared" si="363"/>
        <v>1185</v>
      </c>
      <c r="L865" s="43">
        <f t="shared" si="354"/>
        <v>5</v>
      </c>
      <c r="M865" s="228">
        <v>2120102</v>
      </c>
      <c r="N865" s="228" t="s">
        <v>197</v>
      </c>
      <c r="O865" s="233">
        <v>34</v>
      </c>
      <c r="P865">
        <f t="shared" si="355"/>
        <v>7</v>
      </c>
      <c r="Q865">
        <f t="shared" si="357"/>
        <v>211</v>
      </c>
      <c r="U865">
        <f t="shared" si="342"/>
        <v>0</v>
      </c>
      <c r="V865">
        <f t="shared" si="343"/>
        <v>0</v>
      </c>
      <c r="W865">
        <f t="shared" si="358"/>
        <v>0</v>
      </c>
      <c r="Y865">
        <f t="shared" si="344"/>
        <v>0</v>
      </c>
      <c r="AB865" s="228">
        <v>2140104</v>
      </c>
      <c r="AC865">
        <f t="shared" si="345"/>
        <v>0</v>
      </c>
      <c r="AD865">
        <f t="shared" si="346"/>
        <v>0</v>
      </c>
      <c r="AE865">
        <f t="shared" si="359"/>
        <v>0</v>
      </c>
      <c r="AG865" s="228">
        <v>21202</v>
      </c>
      <c r="AH865" s="238" t="s">
        <v>1530</v>
      </c>
      <c r="AI865" s="232">
        <f>AI866</f>
        <v>77</v>
      </c>
      <c r="AJ865" s="239">
        <f t="shared" si="360"/>
        <v>77</v>
      </c>
      <c r="AK865" s="246">
        <f t="shared" si="361"/>
        <v>0</v>
      </c>
      <c r="AL865" s="240">
        <v>2110599</v>
      </c>
      <c r="AM865" s="240" t="s">
        <v>1527</v>
      </c>
      <c r="AN865" s="249">
        <v>0</v>
      </c>
      <c r="AO865" s="249">
        <v>0</v>
      </c>
      <c r="AP865" s="256">
        <f t="shared" si="347"/>
        <v>0</v>
      </c>
      <c r="AQ865" s="257">
        <f t="shared" si="348"/>
        <v>0</v>
      </c>
      <c r="AR865">
        <f t="shared" si="356"/>
        <v>7</v>
      </c>
    </row>
    <row r="866" customHeight="1" spans="1:44">
      <c r="A866" s="220">
        <v>2110602</v>
      </c>
      <c r="B866" s="220" t="s">
        <v>1531</v>
      </c>
      <c r="C866" s="216">
        <f t="shared" si="349"/>
        <v>539</v>
      </c>
      <c r="D866" s="224">
        <v>103</v>
      </c>
      <c r="E866" s="217">
        <v>0</v>
      </c>
      <c r="F866" s="218">
        <v>0</v>
      </c>
      <c r="G866" s="219">
        <f t="shared" si="350"/>
        <v>0</v>
      </c>
      <c r="H866" s="219">
        <f t="shared" si="351"/>
        <v>0</v>
      </c>
      <c r="I866" s="219">
        <f t="shared" si="352"/>
        <v>0</v>
      </c>
      <c r="J866" s="231">
        <f t="shared" si="353"/>
        <v>7</v>
      </c>
      <c r="K866" s="43">
        <f t="shared" si="363"/>
        <v>642</v>
      </c>
      <c r="L866" s="43">
        <f t="shared" si="354"/>
        <v>7</v>
      </c>
      <c r="M866" s="228">
        <v>2120103</v>
      </c>
      <c r="N866" s="228" t="s">
        <v>199</v>
      </c>
      <c r="O866" s="233">
        <v>0</v>
      </c>
      <c r="P866">
        <f t="shared" si="355"/>
        <v>7</v>
      </c>
      <c r="Q866">
        <f t="shared" si="357"/>
        <v>0</v>
      </c>
      <c r="U866">
        <f t="shared" si="342"/>
        <v>0</v>
      </c>
      <c r="V866">
        <f t="shared" si="343"/>
        <v>0</v>
      </c>
      <c r="W866">
        <f t="shared" si="358"/>
        <v>0</v>
      </c>
      <c r="Y866">
        <f t="shared" si="344"/>
        <v>0</v>
      </c>
      <c r="AB866" s="228">
        <v>2140105</v>
      </c>
      <c r="AC866">
        <f t="shared" si="345"/>
        <v>0</v>
      </c>
      <c r="AD866">
        <f t="shared" si="346"/>
        <v>0</v>
      </c>
      <c r="AE866">
        <f t="shared" si="359"/>
        <v>0</v>
      </c>
      <c r="AG866" s="228">
        <v>2120201</v>
      </c>
      <c r="AH866" s="247" t="s">
        <v>1532</v>
      </c>
      <c r="AI866" s="233">
        <v>77</v>
      </c>
      <c r="AJ866" s="248">
        <f t="shared" si="360"/>
        <v>77</v>
      </c>
      <c r="AK866" s="246">
        <f t="shared" si="361"/>
        <v>0</v>
      </c>
      <c r="AL866" s="240">
        <v>21106</v>
      </c>
      <c r="AM866" s="241" t="s">
        <v>1529</v>
      </c>
      <c r="AN866" s="242">
        <v>104</v>
      </c>
      <c r="AO866" s="242">
        <v>56</v>
      </c>
      <c r="AP866" s="256">
        <f t="shared" si="347"/>
        <v>-48</v>
      </c>
      <c r="AQ866" s="257">
        <f t="shared" si="348"/>
        <v>-0.461538461538462</v>
      </c>
      <c r="AR866">
        <f t="shared" si="356"/>
        <v>5</v>
      </c>
    </row>
    <row r="867" hidden="1" spans="1:44">
      <c r="A867" s="220">
        <v>2110603</v>
      </c>
      <c r="B867" s="220" t="s">
        <v>1533</v>
      </c>
      <c r="C867" s="216">
        <f t="shared" si="349"/>
        <v>0</v>
      </c>
      <c r="D867" s="221">
        <v>0</v>
      </c>
      <c r="E867" s="222">
        <v>0</v>
      </c>
      <c r="F867" s="223">
        <v>0</v>
      </c>
      <c r="G867" s="219">
        <f t="shared" si="350"/>
        <v>0</v>
      </c>
      <c r="H867" s="219">
        <f t="shared" si="351"/>
        <v>0</v>
      </c>
      <c r="I867" s="219">
        <f t="shared" si="352"/>
        <v>0</v>
      </c>
      <c r="J867" s="231">
        <f t="shared" si="353"/>
        <v>7</v>
      </c>
      <c r="K867" s="43">
        <f t="shared" si="363"/>
        <v>0</v>
      </c>
      <c r="L867" s="43">
        <f t="shared" si="354"/>
        <v>7</v>
      </c>
      <c r="M867" s="228">
        <v>2120104</v>
      </c>
      <c r="N867" s="228" t="s">
        <v>1514</v>
      </c>
      <c r="O867" s="233">
        <v>0</v>
      </c>
      <c r="P867">
        <f t="shared" si="355"/>
        <v>7</v>
      </c>
      <c r="Q867">
        <f t="shared" si="357"/>
        <v>0</v>
      </c>
      <c r="U867">
        <f t="shared" si="342"/>
        <v>0</v>
      </c>
      <c r="V867">
        <f t="shared" si="343"/>
        <v>0</v>
      </c>
      <c r="W867">
        <f t="shared" si="358"/>
        <v>0</v>
      </c>
      <c r="Y867">
        <f t="shared" si="344"/>
        <v>0</v>
      </c>
      <c r="AB867" s="228">
        <v>2140106</v>
      </c>
      <c r="AC867">
        <f t="shared" si="345"/>
        <v>639</v>
      </c>
      <c r="AD867">
        <f t="shared" si="346"/>
        <v>639</v>
      </c>
      <c r="AE867">
        <f t="shared" si="359"/>
        <v>0</v>
      </c>
      <c r="AG867" s="228">
        <v>21203</v>
      </c>
      <c r="AH867" s="238" t="s">
        <v>1534</v>
      </c>
      <c r="AI867" s="232">
        <f>SUM(AI868:AI869)</f>
        <v>3473</v>
      </c>
      <c r="AJ867" s="239">
        <f t="shared" si="360"/>
        <v>3473</v>
      </c>
      <c r="AK867" s="246">
        <f t="shared" si="361"/>
        <v>0</v>
      </c>
      <c r="AL867" s="240">
        <v>2110602</v>
      </c>
      <c r="AM867" s="241" t="s">
        <v>1531</v>
      </c>
      <c r="AN867" s="242">
        <v>103</v>
      </c>
      <c r="AO867" s="242">
        <v>0</v>
      </c>
      <c r="AP867" s="256">
        <f t="shared" si="347"/>
        <v>-103</v>
      </c>
      <c r="AQ867" s="257">
        <f t="shared" si="348"/>
        <v>-1</v>
      </c>
      <c r="AR867">
        <f t="shared" si="356"/>
        <v>7</v>
      </c>
    </row>
    <row r="868" hidden="1" spans="1:44">
      <c r="A868" s="220">
        <v>2110604</v>
      </c>
      <c r="B868" s="220" t="s">
        <v>1535</v>
      </c>
      <c r="C868" s="216">
        <f t="shared" si="349"/>
        <v>0</v>
      </c>
      <c r="D868" s="221">
        <v>0</v>
      </c>
      <c r="E868" s="222">
        <v>0</v>
      </c>
      <c r="F868" s="223">
        <v>0</v>
      </c>
      <c r="G868" s="219">
        <f t="shared" si="350"/>
        <v>0</v>
      </c>
      <c r="H868" s="219">
        <f t="shared" si="351"/>
        <v>0</v>
      </c>
      <c r="I868" s="219">
        <f t="shared" si="352"/>
        <v>0</v>
      </c>
      <c r="J868" s="231">
        <f t="shared" si="353"/>
        <v>7</v>
      </c>
      <c r="K868" s="43">
        <f t="shared" si="363"/>
        <v>0</v>
      </c>
      <c r="L868" s="43">
        <f t="shared" si="354"/>
        <v>7</v>
      </c>
      <c r="M868" s="228">
        <v>2120105</v>
      </c>
      <c r="N868" s="228" t="s">
        <v>1516</v>
      </c>
      <c r="O868" s="233">
        <v>0</v>
      </c>
      <c r="P868">
        <f t="shared" si="355"/>
        <v>7</v>
      </c>
      <c r="Q868">
        <f t="shared" si="357"/>
        <v>0</v>
      </c>
      <c r="U868">
        <f t="shared" si="342"/>
        <v>0</v>
      </c>
      <c r="V868">
        <f t="shared" si="343"/>
        <v>0</v>
      </c>
      <c r="W868">
        <f t="shared" si="358"/>
        <v>0</v>
      </c>
      <c r="Y868">
        <f t="shared" si="344"/>
        <v>0</v>
      </c>
      <c r="AB868" s="228">
        <v>2140107</v>
      </c>
      <c r="AC868">
        <f t="shared" si="345"/>
        <v>0</v>
      </c>
      <c r="AD868">
        <f t="shared" si="346"/>
        <v>0</v>
      </c>
      <c r="AE868">
        <f t="shared" si="359"/>
        <v>0</v>
      </c>
      <c r="AG868" s="228">
        <v>2120303</v>
      </c>
      <c r="AH868" s="247" t="s">
        <v>1536</v>
      </c>
      <c r="AI868" s="233">
        <v>565</v>
      </c>
      <c r="AJ868" s="248">
        <f t="shared" si="360"/>
        <v>565</v>
      </c>
      <c r="AK868" s="246">
        <f t="shared" si="361"/>
        <v>0</v>
      </c>
      <c r="AL868" s="240">
        <v>2110603</v>
      </c>
      <c r="AM868" s="240" t="s">
        <v>1533</v>
      </c>
      <c r="AN868" s="249">
        <v>0</v>
      </c>
      <c r="AO868" s="249">
        <v>0</v>
      </c>
      <c r="AP868" s="256">
        <f t="shared" si="347"/>
        <v>0</v>
      </c>
      <c r="AQ868" s="257">
        <f t="shared" si="348"/>
        <v>0</v>
      </c>
      <c r="AR868">
        <f t="shared" si="356"/>
        <v>7</v>
      </c>
    </row>
    <row r="869" hidden="1" spans="1:44">
      <c r="A869" s="215">
        <v>2110605</v>
      </c>
      <c r="B869" s="215" t="s">
        <v>1537</v>
      </c>
      <c r="C869" s="216">
        <f t="shared" si="349"/>
        <v>0</v>
      </c>
      <c r="D869" s="222">
        <v>0</v>
      </c>
      <c r="E869" s="222">
        <v>0</v>
      </c>
      <c r="F869" s="223">
        <v>0</v>
      </c>
      <c r="G869" s="219">
        <f t="shared" si="350"/>
        <v>0</v>
      </c>
      <c r="H869" s="219">
        <f t="shared" si="351"/>
        <v>0</v>
      </c>
      <c r="I869" s="219">
        <f t="shared" si="352"/>
        <v>0</v>
      </c>
      <c r="J869" s="231">
        <f t="shared" si="353"/>
        <v>7</v>
      </c>
      <c r="K869" s="43">
        <f t="shared" si="363"/>
        <v>0</v>
      </c>
      <c r="L869" s="43">
        <f t="shared" si="354"/>
        <v>7</v>
      </c>
      <c r="M869" s="228">
        <v>2120106</v>
      </c>
      <c r="N869" s="228" t="s">
        <v>1518</v>
      </c>
      <c r="O869" s="233">
        <v>0</v>
      </c>
      <c r="P869">
        <f t="shared" si="355"/>
        <v>7</v>
      </c>
      <c r="Q869">
        <f t="shared" si="357"/>
        <v>0</v>
      </c>
      <c r="U869">
        <f t="shared" si="342"/>
        <v>0</v>
      </c>
      <c r="V869">
        <f t="shared" si="343"/>
        <v>0</v>
      </c>
      <c r="W869">
        <f t="shared" si="358"/>
        <v>0</v>
      </c>
      <c r="Y869">
        <f t="shared" si="344"/>
        <v>0</v>
      </c>
      <c r="AB869" s="228">
        <v>2140108</v>
      </c>
      <c r="AC869">
        <f t="shared" si="345"/>
        <v>0</v>
      </c>
      <c r="AD869">
        <f t="shared" si="346"/>
        <v>0</v>
      </c>
      <c r="AE869">
        <f t="shared" si="359"/>
        <v>0</v>
      </c>
      <c r="AG869" s="228">
        <v>2120399</v>
      </c>
      <c r="AH869" s="247" t="s">
        <v>1538</v>
      </c>
      <c r="AI869" s="233">
        <v>2908</v>
      </c>
      <c r="AJ869" s="248">
        <f t="shared" si="360"/>
        <v>2908</v>
      </c>
      <c r="AK869" s="246">
        <f t="shared" si="361"/>
        <v>0</v>
      </c>
      <c r="AL869" s="240">
        <v>2110604</v>
      </c>
      <c r="AM869" s="240" t="s">
        <v>1535</v>
      </c>
      <c r="AN869" s="249">
        <v>0</v>
      </c>
      <c r="AO869" s="249">
        <v>0</v>
      </c>
      <c r="AP869" s="256">
        <f t="shared" si="347"/>
        <v>0</v>
      </c>
      <c r="AQ869" s="257">
        <f t="shared" si="348"/>
        <v>0</v>
      </c>
      <c r="AR869">
        <f t="shared" si="356"/>
        <v>7</v>
      </c>
    </row>
    <row r="870" customHeight="1" spans="1:44">
      <c r="A870" s="215">
        <v>2110699</v>
      </c>
      <c r="B870" s="215" t="s">
        <v>1539</v>
      </c>
      <c r="C870" s="216">
        <f t="shared" si="349"/>
        <v>430</v>
      </c>
      <c r="D870" s="217">
        <v>1</v>
      </c>
      <c r="E870" s="217">
        <v>56</v>
      </c>
      <c r="F870" s="218">
        <v>56</v>
      </c>
      <c r="G870" s="219">
        <f t="shared" si="350"/>
        <v>-0.869767441860465</v>
      </c>
      <c r="H870" s="219">
        <f t="shared" si="351"/>
        <v>56</v>
      </c>
      <c r="I870" s="219">
        <f t="shared" si="352"/>
        <v>1</v>
      </c>
      <c r="J870" s="231">
        <f t="shared" si="353"/>
        <v>7</v>
      </c>
      <c r="K870" s="43">
        <f t="shared" si="363"/>
        <v>543</v>
      </c>
      <c r="L870" s="43">
        <f t="shared" si="354"/>
        <v>7</v>
      </c>
      <c r="M870" s="228">
        <v>2120107</v>
      </c>
      <c r="N870" s="228" t="s">
        <v>1520</v>
      </c>
      <c r="O870" s="233">
        <v>0</v>
      </c>
      <c r="P870">
        <f t="shared" si="355"/>
        <v>7</v>
      </c>
      <c r="Q870">
        <f t="shared" si="357"/>
        <v>0</v>
      </c>
      <c r="U870">
        <f t="shared" si="342"/>
        <v>0</v>
      </c>
      <c r="V870">
        <f t="shared" si="343"/>
        <v>0</v>
      </c>
      <c r="W870">
        <f t="shared" si="358"/>
        <v>0</v>
      </c>
      <c r="Y870">
        <f t="shared" si="344"/>
        <v>0</v>
      </c>
      <c r="AB870" s="228">
        <v>2140109</v>
      </c>
      <c r="AC870">
        <f t="shared" si="345"/>
        <v>0</v>
      </c>
      <c r="AD870">
        <f t="shared" si="346"/>
        <v>0</v>
      </c>
      <c r="AE870">
        <f t="shared" si="359"/>
        <v>0</v>
      </c>
      <c r="AG870" s="228">
        <v>21205</v>
      </c>
      <c r="AH870" s="238" t="s">
        <v>1540</v>
      </c>
      <c r="AI870" s="232">
        <f t="shared" ref="AI870:AI874" si="364">AI871</f>
        <v>1650</v>
      </c>
      <c r="AJ870" s="239">
        <f t="shared" si="360"/>
        <v>1650</v>
      </c>
      <c r="AK870" s="246">
        <f t="shared" si="361"/>
        <v>0</v>
      </c>
      <c r="AL870" s="240">
        <v>2110605</v>
      </c>
      <c r="AM870" s="240" t="s">
        <v>1537</v>
      </c>
      <c r="AN870" s="249">
        <v>0</v>
      </c>
      <c r="AO870" s="249">
        <v>0</v>
      </c>
      <c r="AP870" s="256">
        <f t="shared" si="347"/>
        <v>0</v>
      </c>
      <c r="AQ870" s="257">
        <f t="shared" si="348"/>
        <v>0</v>
      </c>
      <c r="AR870">
        <f t="shared" si="356"/>
        <v>7</v>
      </c>
    </row>
    <row r="871" hidden="1" spans="1:44">
      <c r="A871" s="215">
        <v>21107</v>
      </c>
      <c r="B871" s="215" t="s">
        <v>1541</v>
      </c>
      <c r="C871" s="216">
        <f t="shared" si="349"/>
        <v>0</v>
      </c>
      <c r="D871" s="222">
        <v>0</v>
      </c>
      <c r="E871" s="222">
        <v>0</v>
      </c>
      <c r="F871" s="223">
        <v>0</v>
      </c>
      <c r="G871" s="219">
        <f t="shared" si="350"/>
        <v>0</v>
      </c>
      <c r="H871" s="219">
        <f t="shared" si="351"/>
        <v>0</v>
      </c>
      <c r="I871" s="219">
        <f t="shared" si="352"/>
        <v>0</v>
      </c>
      <c r="J871" s="231">
        <f t="shared" si="353"/>
        <v>5</v>
      </c>
      <c r="K871" s="43">
        <f t="shared" si="363"/>
        <v>0</v>
      </c>
      <c r="L871" s="43">
        <f t="shared" si="354"/>
        <v>5</v>
      </c>
      <c r="M871" s="228">
        <v>2120108</v>
      </c>
      <c r="N871" s="228" t="s">
        <v>1522</v>
      </c>
      <c r="O871" s="233">
        <v>0</v>
      </c>
      <c r="P871">
        <f t="shared" si="355"/>
        <v>7</v>
      </c>
      <c r="Q871">
        <f t="shared" si="357"/>
        <v>211</v>
      </c>
      <c r="U871">
        <f t="shared" si="342"/>
        <v>0</v>
      </c>
      <c r="V871">
        <f t="shared" si="343"/>
        <v>0</v>
      </c>
      <c r="W871">
        <f t="shared" si="358"/>
        <v>0</v>
      </c>
      <c r="Y871">
        <f t="shared" si="344"/>
        <v>0</v>
      </c>
      <c r="AB871" s="228">
        <v>2140110</v>
      </c>
      <c r="AC871">
        <f t="shared" si="345"/>
        <v>0</v>
      </c>
      <c r="AD871">
        <f t="shared" si="346"/>
        <v>0</v>
      </c>
      <c r="AE871">
        <f t="shared" si="359"/>
        <v>0</v>
      </c>
      <c r="AG871" s="228">
        <v>2120501</v>
      </c>
      <c r="AH871" s="247" t="s">
        <v>1542</v>
      </c>
      <c r="AI871" s="233">
        <v>1650</v>
      </c>
      <c r="AJ871" s="248">
        <f t="shared" si="360"/>
        <v>1650</v>
      </c>
      <c r="AK871" s="246">
        <f t="shared" si="361"/>
        <v>0</v>
      </c>
      <c r="AL871" s="240">
        <v>2110699</v>
      </c>
      <c r="AM871" s="241" t="s">
        <v>1539</v>
      </c>
      <c r="AN871" s="242">
        <v>1</v>
      </c>
      <c r="AO871" s="242">
        <v>56</v>
      </c>
      <c r="AP871" s="256">
        <f t="shared" si="347"/>
        <v>55</v>
      </c>
      <c r="AQ871" s="257">
        <f t="shared" si="348"/>
        <v>55</v>
      </c>
      <c r="AR871">
        <f t="shared" si="356"/>
        <v>7</v>
      </c>
    </row>
    <row r="872" hidden="1" spans="1:44">
      <c r="A872" s="215">
        <v>2110704</v>
      </c>
      <c r="B872" s="215" t="s">
        <v>1543</v>
      </c>
      <c r="C872" s="216">
        <f t="shared" si="349"/>
        <v>0</v>
      </c>
      <c r="D872" s="222">
        <v>0</v>
      </c>
      <c r="E872" s="222">
        <v>0</v>
      </c>
      <c r="F872" s="223">
        <v>0</v>
      </c>
      <c r="G872" s="219">
        <f t="shared" si="350"/>
        <v>0</v>
      </c>
      <c r="H872" s="219">
        <f t="shared" si="351"/>
        <v>0</v>
      </c>
      <c r="I872" s="219">
        <f t="shared" si="352"/>
        <v>0</v>
      </c>
      <c r="J872" s="231">
        <f t="shared" si="353"/>
        <v>7</v>
      </c>
      <c r="K872" s="43">
        <f t="shared" si="363"/>
        <v>0</v>
      </c>
      <c r="L872" s="43">
        <f t="shared" si="354"/>
        <v>7</v>
      </c>
      <c r="M872" s="228">
        <v>2120109</v>
      </c>
      <c r="N872" s="228" t="s">
        <v>1524</v>
      </c>
      <c r="O872" s="233">
        <v>0</v>
      </c>
      <c r="P872">
        <f t="shared" si="355"/>
        <v>7</v>
      </c>
      <c r="Q872">
        <f t="shared" si="357"/>
        <v>0</v>
      </c>
      <c r="U872">
        <f t="shared" si="342"/>
        <v>0</v>
      </c>
      <c r="V872">
        <f t="shared" si="343"/>
        <v>0</v>
      </c>
      <c r="W872">
        <f t="shared" si="358"/>
        <v>0</v>
      </c>
      <c r="Y872">
        <f t="shared" si="344"/>
        <v>0</v>
      </c>
      <c r="AB872" s="228">
        <v>2140111</v>
      </c>
      <c r="AC872">
        <f t="shared" si="345"/>
        <v>0</v>
      </c>
      <c r="AD872">
        <f t="shared" si="346"/>
        <v>0</v>
      </c>
      <c r="AE872">
        <f t="shared" si="359"/>
        <v>0</v>
      </c>
      <c r="AG872" s="228">
        <v>21206</v>
      </c>
      <c r="AH872" s="238" t="s">
        <v>1544</v>
      </c>
      <c r="AI872" s="232">
        <f t="shared" si="364"/>
        <v>0</v>
      </c>
      <c r="AJ872" s="239">
        <f t="shared" si="360"/>
        <v>0</v>
      </c>
      <c r="AK872" s="246">
        <f t="shared" si="361"/>
        <v>0</v>
      </c>
      <c r="AL872" s="240">
        <v>21107</v>
      </c>
      <c r="AM872" s="240" t="s">
        <v>1541</v>
      </c>
      <c r="AN872" s="249">
        <v>0</v>
      </c>
      <c r="AO872" s="249">
        <v>0</v>
      </c>
      <c r="AP872" s="256">
        <f t="shared" si="347"/>
        <v>0</v>
      </c>
      <c r="AQ872" s="257">
        <f t="shared" si="348"/>
        <v>0</v>
      </c>
      <c r="AR872">
        <f t="shared" si="356"/>
        <v>5</v>
      </c>
    </row>
    <row r="873" hidden="1" spans="1:44">
      <c r="A873" s="215">
        <v>2110799</v>
      </c>
      <c r="B873" s="215" t="s">
        <v>1545</v>
      </c>
      <c r="C873" s="216">
        <f t="shared" si="349"/>
        <v>0</v>
      </c>
      <c r="D873" s="222">
        <v>0</v>
      </c>
      <c r="E873" s="222">
        <v>0</v>
      </c>
      <c r="F873" s="223">
        <v>0</v>
      </c>
      <c r="G873" s="219">
        <f t="shared" si="350"/>
        <v>0</v>
      </c>
      <c r="H873" s="219">
        <f t="shared" si="351"/>
        <v>0</v>
      </c>
      <c r="I873" s="219">
        <f t="shared" si="352"/>
        <v>0</v>
      </c>
      <c r="J873" s="231">
        <f t="shared" si="353"/>
        <v>7</v>
      </c>
      <c r="K873" s="43">
        <f t="shared" si="363"/>
        <v>0</v>
      </c>
      <c r="L873" s="43">
        <f t="shared" si="354"/>
        <v>7</v>
      </c>
      <c r="M873" s="228">
        <v>2120110</v>
      </c>
      <c r="N873" s="228" t="s">
        <v>1526</v>
      </c>
      <c r="O873" s="233">
        <v>0</v>
      </c>
      <c r="P873">
        <f t="shared" si="355"/>
        <v>7</v>
      </c>
      <c r="Q873">
        <f t="shared" si="357"/>
        <v>0</v>
      </c>
      <c r="U873">
        <f t="shared" si="342"/>
        <v>0</v>
      </c>
      <c r="V873">
        <f t="shared" si="343"/>
        <v>0</v>
      </c>
      <c r="W873">
        <f t="shared" si="358"/>
        <v>0</v>
      </c>
      <c r="Y873">
        <f t="shared" si="344"/>
        <v>0</v>
      </c>
      <c r="AB873" s="228">
        <v>2140112</v>
      </c>
      <c r="AC873">
        <f t="shared" si="345"/>
        <v>0</v>
      </c>
      <c r="AD873">
        <f t="shared" si="346"/>
        <v>0</v>
      </c>
      <c r="AE873">
        <f t="shared" si="359"/>
        <v>0</v>
      </c>
      <c r="AG873" s="228">
        <v>2120601</v>
      </c>
      <c r="AH873" s="247" t="s">
        <v>1546</v>
      </c>
      <c r="AI873" s="233">
        <v>0</v>
      </c>
      <c r="AJ873" s="248">
        <f t="shared" si="360"/>
        <v>0</v>
      </c>
      <c r="AK873" s="246">
        <f t="shared" si="361"/>
        <v>0</v>
      </c>
      <c r="AL873" s="240">
        <v>2110704</v>
      </c>
      <c r="AM873" s="240" t="s">
        <v>1543</v>
      </c>
      <c r="AN873" s="249">
        <v>0</v>
      </c>
      <c r="AO873" s="249">
        <v>0</v>
      </c>
      <c r="AP873" s="256">
        <f t="shared" si="347"/>
        <v>0</v>
      </c>
      <c r="AQ873" s="257">
        <f t="shared" si="348"/>
        <v>0</v>
      </c>
      <c r="AR873">
        <f t="shared" si="356"/>
        <v>7</v>
      </c>
    </row>
    <row r="874" hidden="1" spans="1:44">
      <c r="A874" s="215">
        <v>21108</v>
      </c>
      <c r="B874" s="215" t="s">
        <v>1547</v>
      </c>
      <c r="C874" s="216">
        <f t="shared" si="349"/>
        <v>0</v>
      </c>
      <c r="D874" s="222">
        <v>0</v>
      </c>
      <c r="E874" s="222">
        <v>0</v>
      </c>
      <c r="F874" s="223">
        <v>0</v>
      </c>
      <c r="G874" s="219">
        <f t="shared" si="350"/>
        <v>0</v>
      </c>
      <c r="H874" s="219">
        <f t="shared" si="351"/>
        <v>0</v>
      </c>
      <c r="I874" s="219">
        <f t="shared" si="352"/>
        <v>0</v>
      </c>
      <c r="J874" s="231">
        <f t="shared" si="353"/>
        <v>5</v>
      </c>
      <c r="K874" s="43">
        <f t="shared" si="363"/>
        <v>0</v>
      </c>
      <c r="L874" s="43">
        <f t="shared" si="354"/>
        <v>5</v>
      </c>
      <c r="M874" s="228">
        <v>2120199</v>
      </c>
      <c r="N874" s="228" t="s">
        <v>1528</v>
      </c>
      <c r="O874" s="233">
        <v>0</v>
      </c>
      <c r="P874">
        <f t="shared" si="355"/>
        <v>7</v>
      </c>
      <c r="Q874">
        <f t="shared" si="357"/>
        <v>211</v>
      </c>
      <c r="U874">
        <f t="shared" si="342"/>
        <v>0</v>
      </c>
      <c r="V874">
        <f t="shared" si="343"/>
        <v>0</v>
      </c>
      <c r="W874">
        <f t="shared" si="358"/>
        <v>0</v>
      </c>
      <c r="Y874">
        <f t="shared" si="344"/>
        <v>0</v>
      </c>
      <c r="AB874" s="228">
        <v>2140113</v>
      </c>
      <c r="AC874">
        <f t="shared" si="345"/>
        <v>0</v>
      </c>
      <c r="AD874">
        <f t="shared" si="346"/>
        <v>0</v>
      </c>
      <c r="AE874">
        <f t="shared" si="359"/>
        <v>0</v>
      </c>
      <c r="AG874" s="228">
        <v>21299</v>
      </c>
      <c r="AH874" s="238" t="s">
        <v>1548</v>
      </c>
      <c r="AI874" s="232">
        <f t="shared" si="364"/>
        <v>0</v>
      </c>
      <c r="AJ874" s="239">
        <f t="shared" si="360"/>
        <v>0</v>
      </c>
      <c r="AK874" s="246">
        <f t="shared" si="361"/>
        <v>0</v>
      </c>
      <c r="AL874" s="240">
        <v>2110799</v>
      </c>
      <c r="AM874" s="240" t="s">
        <v>1545</v>
      </c>
      <c r="AN874" s="249">
        <v>0</v>
      </c>
      <c r="AO874" s="249">
        <v>0</v>
      </c>
      <c r="AP874" s="256">
        <f t="shared" si="347"/>
        <v>0</v>
      </c>
      <c r="AQ874" s="257">
        <f t="shared" si="348"/>
        <v>0</v>
      </c>
      <c r="AR874">
        <f t="shared" si="356"/>
        <v>7</v>
      </c>
    </row>
    <row r="875" hidden="1" spans="1:44">
      <c r="A875" s="215">
        <v>2110804</v>
      </c>
      <c r="B875" s="215" t="s">
        <v>1549</v>
      </c>
      <c r="C875" s="216">
        <f t="shared" si="349"/>
        <v>0</v>
      </c>
      <c r="D875" s="222">
        <v>0</v>
      </c>
      <c r="E875" s="222">
        <v>0</v>
      </c>
      <c r="F875" s="223">
        <v>0</v>
      </c>
      <c r="G875" s="219">
        <f t="shared" si="350"/>
        <v>0</v>
      </c>
      <c r="H875" s="219">
        <f t="shared" si="351"/>
        <v>0</v>
      </c>
      <c r="I875" s="219">
        <f t="shared" si="352"/>
        <v>0</v>
      </c>
      <c r="J875" s="231">
        <f t="shared" si="353"/>
        <v>7</v>
      </c>
      <c r="K875" s="43">
        <f t="shared" si="363"/>
        <v>0</v>
      </c>
      <c r="L875" s="43">
        <f t="shared" si="354"/>
        <v>7</v>
      </c>
      <c r="M875" s="228">
        <v>21202</v>
      </c>
      <c r="N875" s="229" t="s">
        <v>1530</v>
      </c>
      <c r="O875" s="232">
        <f>O876</f>
        <v>30</v>
      </c>
      <c r="P875">
        <f t="shared" si="355"/>
        <v>5</v>
      </c>
      <c r="Q875">
        <f t="shared" si="357"/>
        <v>0</v>
      </c>
      <c r="U875">
        <f t="shared" si="342"/>
        <v>0</v>
      </c>
      <c r="V875">
        <f t="shared" si="343"/>
        <v>0</v>
      </c>
      <c r="W875">
        <f t="shared" si="358"/>
        <v>0</v>
      </c>
      <c r="Y875">
        <f t="shared" si="344"/>
        <v>0</v>
      </c>
      <c r="AB875" s="228">
        <v>2140114</v>
      </c>
      <c r="AC875">
        <f t="shared" si="345"/>
        <v>0</v>
      </c>
      <c r="AD875">
        <f t="shared" si="346"/>
        <v>0</v>
      </c>
      <c r="AE875">
        <f t="shared" si="359"/>
        <v>0</v>
      </c>
      <c r="AG875" s="228">
        <v>2129999</v>
      </c>
      <c r="AH875" s="247" t="s">
        <v>1550</v>
      </c>
      <c r="AI875" s="233">
        <v>0</v>
      </c>
      <c r="AJ875" s="248">
        <f t="shared" si="360"/>
        <v>0</v>
      </c>
      <c r="AK875" s="246">
        <f t="shared" si="361"/>
        <v>0</v>
      </c>
      <c r="AL875" s="240">
        <v>21108</v>
      </c>
      <c r="AM875" s="240" t="s">
        <v>1547</v>
      </c>
      <c r="AN875" s="249">
        <v>0</v>
      </c>
      <c r="AO875" s="249">
        <v>0</v>
      </c>
      <c r="AP875" s="256">
        <f t="shared" si="347"/>
        <v>0</v>
      </c>
      <c r="AQ875" s="257">
        <f t="shared" si="348"/>
        <v>0</v>
      </c>
      <c r="AR875">
        <f t="shared" si="356"/>
        <v>5</v>
      </c>
    </row>
    <row r="876" hidden="1" spans="1:44">
      <c r="A876" s="220">
        <v>2110899</v>
      </c>
      <c r="B876" s="220" t="s">
        <v>1551</v>
      </c>
      <c r="C876" s="216">
        <f t="shared" si="349"/>
        <v>0</v>
      </c>
      <c r="D876" s="221">
        <v>0</v>
      </c>
      <c r="E876" s="222">
        <v>0</v>
      </c>
      <c r="F876" s="223">
        <v>0</v>
      </c>
      <c r="G876" s="219">
        <f t="shared" si="350"/>
        <v>0</v>
      </c>
      <c r="H876" s="219">
        <f t="shared" si="351"/>
        <v>0</v>
      </c>
      <c r="I876" s="219">
        <f t="shared" si="352"/>
        <v>0</v>
      </c>
      <c r="J876" s="231">
        <f t="shared" si="353"/>
        <v>7</v>
      </c>
      <c r="K876" s="43">
        <f t="shared" si="363"/>
        <v>0</v>
      </c>
      <c r="L876" s="43">
        <f t="shared" si="354"/>
        <v>7</v>
      </c>
      <c r="M876" s="228">
        <v>2120201</v>
      </c>
      <c r="N876" s="228" t="s">
        <v>1532</v>
      </c>
      <c r="O876" s="233">
        <v>30</v>
      </c>
      <c r="P876">
        <f t="shared" si="355"/>
        <v>7</v>
      </c>
      <c r="Q876">
        <f t="shared" si="357"/>
        <v>0</v>
      </c>
      <c r="U876">
        <f t="shared" si="342"/>
        <v>0</v>
      </c>
      <c r="V876">
        <f t="shared" si="343"/>
        <v>0</v>
      </c>
      <c r="W876">
        <f t="shared" si="358"/>
        <v>0</v>
      </c>
      <c r="Y876">
        <f t="shared" si="344"/>
        <v>0</v>
      </c>
      <c r="AB876" s="228">
        <v>2140122</v>
      </c>
      <c r="AC876">
        <f t="shared" si="345"/>
        <v>0</v>
      </c>
      <c r="AD876">
        <f t="shared" si="346"/>
        <v>0</v>
      </c>
      <c r="AE876">
        <f t="shared" si="359"/>
        <v>0</v>
      </c>
      <c r="AG876" s="228">
        <v>213</v>
      </c>
      <c r="AH876" s="238" t="s">
        <v>1552</v>
      </c>
      <c r="AI876" s="232">
        <f>AI877+AI903+AI931+AI959+AI970+AI981+AI987+AI994+AI1001+AI1005</f>
        <v>27258</v>
      </c>
      <c r="AJ876" s="239">
        <f t="shared" si="360"/>
        <v>27258</v>
      </c>
      <c r="AK876" s="246">
        <f t="shared" si="361"/>
        <v>0</v>
      </c>
      <c r="AL876" s="240">
        <v>2110804</v>
      </c>
      <c r="AM876" s="240" t="s">
        <v>1549</v>
      </c>
      <c r="AN876" s="249">
        <v>0</v>
      </c>
      <c r="AO876" s="249">
        <v>0</v>
      </c>
      <c r="AP876" s="256">
        <f t="shared" si="347"/>
        <v>0</v>
      </c>
      <c r="AQ876" s="257">
        <f t="shared" si="348"/>
        <v>0</v>
      </c>
      <c r="AR876">
        <f t="shared" si="356"/>
        <v>7</v>
      </c>
    </row>
    <row r="877" hidden="1" spans="1:44">
      <c r="A877" s="220">
        <v>21109</v>
      </c>
      <c r="B877" s="220" t="s">
        <v>1553</v>
      </c>
      <c r="C877" s="216">
        <f t="shared" si="349"/>
        <v>0</v>
      </c>
      <c r="D877" s="221">
        <v>0</v>
      </c>
      <c r="E877" s="222">
        <v>0</v>
      </c>
      <c r="F877" s="223">
        <v>0</v>
      </c>
      <c r="G877" s="219">
        <f t="shared" si="350"/>
        <v>0</v>
      </c>
      <c r="H877" s="219">
        <f t="shared" si="351"/>
        <v>0</v>
      </c>
      <c r="I877" s="219">
        <f t="shared" si="352"/>
        <v>0</v>
      </c>
      <c r="J877" s="231">
        <f t="shared" si="353"/>
        <v>5</v>
      </c>
      <c r="K877" s="43">
        <f t="shared" si="363"/>
        <v>0</v>
      </c>
      <c r="L877" s="43">
        <f t="shared" si="354"/>
        <v>5</v>
      </c>
      <c r="M877" s="228">
        <v>21203</v>
      </c>
      <c r="N877" s="229" t="s">
        <v>1534</v>
      </c>
      <c r="O877" s="232">
        <f>SUM(O878:O879)</f>
        <v>14256</v>
      </c>
      <c r="P877">
        <f t="shared" si="355"/>
        <v>5</v>
      </c>
      <c r="Q877">
        <f t="shared" si="357"/>
        <v>211</v>
      </c>
      <c r="U877">
        <f t="shared" si="342"/>
        <v>0</v>
      </c>
      <c r="V877">
        <f t="shared" si="343"/>
        <v>0</v>
      </c>
      <c r="W877">
        <f t="shared" si="358"/>
        <v>0</v>
      </c>
      <c r="Y877">
        <f t="shared" si="344"/>
        <v>0</v>
      </c>
      <c r="AB877" s="228">
        <v>2140123</v>
      </c>
      <c r="AC877">
        <f t="shared" si="345"/>
        <v>0</v>
      </c>
      <c r="AD877">
        <f t="shared" si="346"/>
        <v>0</v>
      </c>
      <c r="AE877">
        <f t="shared" si="359"/>
        <v>0</v>
      </c>
      <c r="AG877" s="228">
        <v>21301</v>
      </c>
      <c r="AH877" s="238" t="s">
        <v>1554</v>
      </c>
      <c r="AI877" s="232">
        <f>SUM(AI878:AI902)</f>
        <v>7391</v>
      </c>
      <c r="AJ877" s="239">
        <f t="shared" si="360"/>
        <v>7391</v>
      </c>
      <c r="AK877" s="246">
        <f t="shared" si="361"/>
        <v>0</v>
      </c>
      <c r="AL877" s="240">
        <v>2110899</v>
      </c>
      <c r="AM877" s="240" t="s">
        <v>1551</v>
      </c>
      <c r="AN877" s="249">
        <v>0</v>
      </c>
      <c r="AO877" s="249">
        <v>0</v>
      </c>
      <c r="AP877" s="256">
        <f t="shared" si="347"/>
        <v>0</v>
      </c>
      <c r="AQ877" s="257">
        <f t="shared" si="348"/>
        <v>0</v>
      </c>
      <c r="AR877">
        <f t="shared" si="356"/>
        <v>7</v>
      </c>
    </row>
    <row r="878" hidden="1" spans="1:44">
      <c r="A878" s="220">
        <v>2110901</v>
      </c>
      <c r="B878" s="220" t="s">
        <v>1553</v>
      </c>
      <c r="C878" s="216">
        <f t="shared" si="349"/>
        <v>0</v>
      </c>
      <c r="D878" s="221">
        <v>0</v>
      </c>
      <c r="E878" s="222">
        <v>0</v>
      </c>
      <c r="F878" s="223">
        <v>0</v>
      </c>
      <c r="G878" s="219">
        <f t="shared" si="350"/>
        <v>0</v>
      </c>
      <c r="H878" s="219">
        <f t="shared" si="351"/>
        <v>0</v>
      </c>
      <c r="I878" s="219">
        <f t="shared" si="352"/>
        <v>0</v>
      </c>
      <c r="J878" s="231">
        <f t="shared" si="353"/>
        <v>7</v>
      </c>
      <c r="K878" s="43">
        <f t="shared" si="363"/>
        <v>0</v>
      </c>
      <c r="L878" s="43">
        <f t="shared" si="354"/>
        <v>7</v>
      </c>
      <c r="M878" s="228">
        <v>2120303</v>
      </c>
      <c r="N878" s="228" t="s">
        <v>1536</v>
      </c>
      <c r="O878" s="233">
        <v>400</v>
      </c>
      <c r="P878">
        <f t="shared" si="355"/>
        <v>7</v>
      </c>
      <c r="Q878">
        <f t="shared" si="357"/>
        <v>0</v>
      </c>
      <c r="U878">
        <f t="shared" si="342"/>
        <v>0</v>
      </c>
      <c r="V878">
        <f t="shared" si="343"/>
        <v>0</v>
      </c>
      <c r="W878">
        <f t="shared" si="358"/>
        <v>0</v>
      </c>
      <c r="Y878">
        <f t="shared" si="344"/>
        <v>0</v>
      </c>
      <c r="AB878" s="228">
        <v>2140124</v>
      </c>
      <c r="AC878">
        <f t="shared" si="345"/>
        <v>0</v>
      </c>
      <c r="AD878">
        <f t="shared" si="346"/>
        <v>0</v>
      </c>
      <c r="AE878">
        <f t="shared" si="359"/>
        <v>0</v>
      </c>
      <c r="AG878" s="228">
        <v>2130101</v>
      </c>
      <c r="AH878" s="247" t="s">
        <v>195</v>
      </c>
      <c r="AI878" s="233">
        <v>324</v>
      </c>
      <c r="AJ878" s="248">
        <f t="shared" si="360"/>
        <v>324</v>
      </c>
      <c r="AK878" s="246">
        <f t="shared" si="361"/>
        <v>0</v>
      </c>
      <c r="AL878" s="240">
        <v>21109</v>
      </c>
      <c r="AM878" s="240" t="s">
        <v>1553</v>
      </c>
      <c r="AN878" s="249">
        <v>0</v>
      </c>
      <c r="AO878" s="249">
        <v>0</v>
      </c>
      <c r="AP878" s="256">
        <f t="shared" si="347"/>
        <v>0</v>
      </c>
      <c r="AQ878" s="257">
        <f t="shared" si="348"/>
        <v>0</v>
      </c>
      <c r="AR878">
        <f t="shared" si="356"/>
        <v>5</v>
      </c>
    </row>
    <row r="879" hidden="1" customHeight="1" spans="1:44">
      <c r="A879" s="220">
        <v>21110</v>
      </c>
      <c r="B879" s="220" t="s">
        <v>1555</v>
      </c>
      <c r="C879" s="216">
        <f t="shared" si="349"/>
        <v>0</v>
      </c>
      <c r="D879" s="224">
        <v>0</v>
      </c>
      <c r="E879" s="217">
        <v>236</v>
      </c>
      <c r="F879" s="218">
        <v>236</v>
      </c>
      <c r="G879" s="219"/>
      <c r="H879" s="219"/>
      <c r="I879" s="219">
        <f t="shared" si="352"/>
        <v>1</v>
      </c>
      <c r="J879" s="231">
        <f t="shared" si="353"/>
        <v>5</v>
      </c>
      <c r="K879" s="43">
        <f t="shared" si="363"/>
        <v>472</v>
      </c>
      <c r="L879" s="43">
        <f t="shared" si="354"/>
        <v>5</v>
      </c>
      <c r="M879" s="228">
        <v>2120399</v>
      </c>
      <c r="N879" s="228" t="s">
        <v>1538</v>
      </c>
      <c r="O879" s="233">
        <v>13856</v>
      </c>
      <c r="P879">
        <f t="shared" si="355"/>
        <v>7</v>
      </c>
      <c r="Q879">
        <f t="shared" si="357"/>
        <v>211</v>
      </c>
      <c r="U879">
        <f t="shared" si="342"/>
        <v>0</v>
      </c>
      <c r="V879">
        <f t="shared" si="343"/>
        <v>0</v>
      </c>
      <c r="W879">
        <f t="shared" si="358"/>
        <v>0</v>
      </c>
      <c r="Y879">
        <f t="shared" si="344"/>
        <v>0</v>
      </c>
      <c r="AB879" s="228">
        <v>2140125</v>
      </c>
      <c r="AC879">
        <f t="shared" si="345"/>
        <v>0</v>
      </c>
      <c r="AD879">
        <f t="shared" si="346"/>
        <v>0</v>
      </c>
      <c r="AE879">
        <f t="shared" si="359"/>
        <v>0</v>
      </c>
      <c r="AG879" s="228">
        <v>2130102</v>
      </c>
      <c r="AH879" s="247" t="s">
        <v>197</v>
      </c>
      <c r="AI879" s="233">
        <v>5</v>
      </c>
      <c r="AJ879" s="248">
        <f t="shared" si="360"/>
        <v>5</v>
      </c>
      <c r="AK879" s="246">
        <f t="shared" si="361"/>
        <v>0</v>
      </c>
      <c r="AL879" s="240">
        <v>2110901</v>
      </c>
      <c r="AM879" s="240" t="s">
        <v>1553</v>
      </c>
      <c r="AN879" s="249">
        <v>0</v>
      </c>
      <c r="AO879" s="249">
        <v>0</v>
      </c>
      <c r="AP879" s="256">
        <f t="shared" si="347"/>
        <v>0</v>
      </c>
      <c r="AQ879" s="257">
        <f t="shared" si="348"/>
        <v>0</v>
      </c>
      <c r="AR879">
        <f t="shared" si="356"/>
        <v>7</v>
      </c>
    </row>
    <row r="880" customHeight="1" spans="1:44">
      <c r="A880" s="215">
        <v>2111001</v>
      </c>
      <c r="B880" s="215" t="s">
        <v>1555</v>
      </c>
      <c r="C880" s="216">
        <f t="shared" si="349"/>
        <v>0</v>
      </c>
      <c r="D880" s="217">
        <v>0</v>
      </c>
      <c r="E880" s="217">
        <v>236</v>
      </c>
      <c r="F880" s="218">
        <v>236</v>
      </c>
      <c r="G880" s="219"/>
      <c r="H880" s="219"/>
      <c r="I880" s="219">
        <f t="shared" si="352"/>
        <v>1</v>
      </c>
      <c r="J880" s="231">
        <f t="shared" si="353"/>
        <v>7</v>
      </c>
      <c r="K880" s="43">
        <f t="shared" si="363"/>
        <v>472</v>
      </c>
      <c r="L880" s="43">
        <f t="shared" si="354"/>
        <v>7</v>
      </c>
      <c r="M880" s="228">
        <v>21205</v>
      </c>
      <c r="N880" s="229" t="s">
        <v>1540</v>
      </c>
      <c r="O880" s="232">
        <f t="shared" ref="O880:O884" si="365">O881</f>
        <v>2694</v>
      </c>
      <c r="P880">
        <f t="shared" si="355"/>
        <v>5</v>
      </c>
      <c r="Q880">
        <f t="shared" si="357"/>
        <v>0</v>
      </c>
      <c r="U880">
        <f t="shared" si="342"/>
        <v>0</v>
      </c>
      <c r="V880">
        <f t="shared" si="343"/>
        <v>0</v>
      </c>
      <c r="W880">
        <f t="shared" si="358"/>
        <v>0</v>
      </c>
      <c r="Y880">
        <f t="shared" si="344"/>
        <v>0</v>
      </c>
      <c r="AB880" s="228">
        <v>2140126</v>
      </c>
      <c r="AC880">
        <f t="shared" si="345"/>
        <v>0</v>
      </c>
      <c r="AD880">
        <f t="shared" si="346"/>
        <v>0</v>
      </c>
      <c r="AE880">
        <f t="shared" si="359"/>
        <v>0</v>
      </c>
      <c r="AG880" s="228">
        <v>2130103</v>
      </c>
      <c r="AH880" s="247" t="s">
        <v>199</v>
      </c>
      <c r="AI880" s="233">
        <v>0</v>
      </c>
      <c r="AJ880" s="248">
        <f t="shared" si="360"/>
        <v>0</v>
      </c>
      <c r="AK880" s="246">
        <f t="shared" si="361"/>
        <v>0</v>
      </c>
      <c r="AL880" s="240">
        <v>21110</v>
      </c>
      <c r="AM880" s="241" t="s">
        <v>1555</v>
      </c>
      <c r="AN880" s="242">
        <v>0</v>
      </c>
      <c r="AO880" s="242">
        <v>236</v>
      </c>
      <c r="AP880" s="256">
        <f t="shared" si="347"/>
        <v>236</v>
      </c>
      <c r="AQ880" s="257">
        <f t="shared" si="348"/>
        <v>0</v>
      </c>
      <c r="AR880">
        <f t="shared" si="356"/>
        <v>5</v>
      </c>
    </row>
    <row r="881" hidden="1" customHeight="1" spans="1:44">
      <c r="A881" s="215">
        <v>21111</v>
      </c>
      <c r="B881" s="215" t="s">
        <v>1556</v>
      </c>
      <c r="C881" s="216">
        <f t="shared" si="349"/>
        <v>1</v>
      </c>
      <c r="D881" s="217">
        <v>11</v>
      </c>
      <c r="E881" s="217">
        <v>423</v>
      </c>
      <c r="F881" s="218">
        <v>424</v>
      </c>
      <c r="G881" s="219">
        <f t="shared" si="350"/>
        <v>423</v>
      </c>
      <c r="H881" s="219">
        <f t="shared" si="351"/>
        <v>38.5454545454545</v>
      </c>
      <c r="I881" s="219">
        <f t="shared" si="352"/>
        <v>1.00236406619385</v>
      </c>
      <c r="J881" s="231">
        <f t="shared" si="353"/>
        <v>5</v>
      </c>
      <c r="K881" s="43">
        <f t="shared" si="363"/>
        <v>859</v>
      </c>
      <c r="L881" s="43">
        <f t="shared" si="354"/>
        <v>5</v>
      </c>
      <c r="M881" s="228">
        <v>2120501</v>
      </c>
      <c r="N881" s="228" t="s">
        <v>1542</v>
      </c>
      <c r="O881" s="233">
        <v>2694</v>
      </c>
      <c r="P881">
        <f t="shared" si="355"/>
        <v>7</v>
      </c>
      <c r="Q881">
        <f t="shared" si="357"/>
        <v>211</v>
      </c>
      <c r="U881">
        <f t="shared" si="342"/>
        <v>0</v>
      </c>
      <c r="V881">
        <f t="shared" si="343"/>
        <v>0</v>
      </c>
      <c r="W881">
        <f t="shared" si="358"/>
        <v>0</v>
      </c>
      <c r="Y881">
        <f t="shared" si="344"/>
        <v>0</v>
      </c>
      <c r="AB881" s="228">
        <v>2140127</v>
      </c>
      <c r="AC881">
        <f t="shared" si="345"/>
        <v>0</v>
      </c>
      <c r="AD881">
        <f t="shared" si="346"/>
        <v>0</v>
      </c>
      <c r="AE881">
        <f t="shared" si="359"/>
        <v>0</v>
      </c>
      <c r="AG881" s="228">
        <v>2130104</v>
      </c>
      <c r="AH881" s="247" t="s">
        <v>213</v>
      </c>
      <c r="AI881" s="233">
        <v>2451</v>
      </c>
      <c r="AJ881" s="248">
        <f t="shared" si="360"/>
        <v>2451</v>
      </c>
      <c r="AK881" s="246">
        <f t="shared" si="361"/>
        <v>0</v>
      </c>
      <c r="AL881" s="240">
        <v>2111001</v>
      </c>
      <c r="AM881" s="241" t="s">
        <v>1555</v>
      </c>
      <c r="AN881" s="242">
        <v>0</v>
      </c>
      <c r="AO881" s="242">
        <v>236</v>
      </c>
      <c r="AP881" s="256">
        <f t="shared" si="347"/>
        <v>236</v>
      </c>
      <c r="AQ881" s="257">
        <f t="shared" si="348"/>
        <v>0</v>
      </c>
      <c r="AR881">
        <f t="shared" si="356"/>
        <v>7</v>
      </c>
    </row>
    <row r="882" customHeight="1" spans="1:44">
      <c r="A882" s="215">
        <v>2111101</v>
      </c>
      <c r="B882" s="215" t="s">
        <v>1557</v>
      </c>
      <c r="C882" s="216">
        <f t="shared" si="349"/>
        <v>1</v>
      </c>
      <c r="D882" s="217">
        <v>6</v>
      </c>
      <c r="E882" s="217">
        <v>23</v>
      </c>
      <c r="F882" s="218">
        <v>24</v>
      </c>
      <c r="G882" s="219">
        <f t="shared" si="350"/>
        <v>23</v>
      </c>
      <c r="H882" s="219">
        <f t="shared" si="351"/>
        <v>4</v>
      </c>
      <c r="I882" s="219">
        <f t="shared" si="352"/>
        <v>1.04347826086957</v>
      </c>
      <c r="J882" s="231">
        <f t="shared" si="353"/>
        <v>7</v>
      </c>
      <c r="K882" s="43">
        <f t="shared" si="363"/>
        <v>54</v>
      </c>
      <c r="L882" s="43">
        <f t="shared" si="354"/>
        <v>7</v>
      </c>
      <c r="M882" s="228">
        <v>21206</v>
      </c>
      <c r="N882" s="229" t="s">
        <v>1544</v>
      </c>
      <c r="O882" s="232">
        <f t="shared" si="365"/>
        <v>0</v>
      </c>
      <c r="P882">
        <f t="shared" si="355"/>
        <v>5</v>
      </c>
      <c r="Q882">
        <f t="shared" si="357"/>
        <v>0</v>
      </c>
      <c r="U882">
        <f t="shared" si="342"/>
        <v>0</v>
      </c>
      <c r="V882">
        <f t="shared" si="343"/>
        <v>0</v>
      </c>
      <c r="W882">
        <f t="shared" si="358"/>
        <v>0</v>
      </c>
      <c r="Y882">
        <f t="shared" si="344"/>
        <v>0</v>
      </c>
      <c r="AB882" s="228">
        <v>2140128</v>
      </c>
      <c r="AC882">
        <f t="shared" si="345"/>
        <v>0</v>
      </c>
      <c r="AD882">
        <f t="shared" si="346"/>
        <v>0</v>
      </c>
      <c r="AE882">
        <f t="shared" si="359"/>
        <v>0</v>
      </c>
      <c r="AG882" s="228">
        <v>2130105</v>
      </c>
      <c r="AH882" s="247" t="s">
        <v>1558</v>
      </c>
      <c r="AI882" s="233">
        <v>1815</v>
      </c>
      <c r="AJ882" s="248">
        <f t="shared" si="360"/>
        <v>1815</v>
      </c>
      <c r="AK882" s="246">
        <f t="shared" si="361"/>
        <v>0</v>
      </c>
      <c r="AL882" s="240">
        <v>21111</v>
      </c>
      <c r="AM882" s="241" t="s">
        <v>1556</v>
      </c>
      <c r="AN882" s="242">
        <v>11</v>
      </c>
      <c r="AO882" s="242">
        <v>423</v>
      </c>
      <c r="AP882" s="256">
        <f t="shared" si="347"/>
        <v>412</v>
      </c>
      <c r="AQ882" s="257">
        <f t="shared" si="348"/>
        <v>37.4545454545455</v>
      </c>
      <c r="AR882">
        <f t="shared" si="356"/>
        <v>5</v>
      </c>
    </row>
    <row r="883" hidden="1" spans="1:44">
      <c r="A883" s="215">
        <v>2111102</v>
      </c>
      <c r="B883" s="215" t="s">
        <v>1559</v>
      </c>
      <c r="C883" s="216">
        <f t="shared" si="349"/>
        <v>0</v>
      </c>
      <c r="D883" s="222">
        <v>0</v>
      </c>
      <c r="E883" s="222">
        <v>0</v>
      </c>
      <c r="F883" s="223">
        <v>0</v>
      </c>
      <c r="G883" s="219">
        <f t="shared" si="350"/>
        <v>0</v>
      </c>
      <c r="H883" s="219">
        <f t="shared" si="351"/>
        <v>0</v>
      </c>
      <c r="I883" s="219">
        <f t="shared" si="352"/>
        <v>0</v>
      </c>
      <c r="J883" s="231">
        <f t="shared" si="353"/>
        <v>7</v>
      </c>
      <c r="K883" s="43">
        <f t="shared" si="363"/>
        <v>0</v>
      </c>
      <c r="L883" s="43">
        <f t="shared" si="354"/>
        <v>7</v>
      </c>
      <c r="M883" s="228">
        <v>2120601</v>
      </c>
      <c r="N883" s="228" t="s">
        <v>1546</v>
      </c>
      <c r="O883" s="233">
        <v>0</v>
      </c>
      <c r="P883">
        <f t="shared" si="355"/>
        <v>7</v>
      </c>
      <c r="Q883">
        <f t="shared" si="357"/>
        <v>0</v>
      </c>
      <c r="U883">
        <f t="shared" si="342"/>
        <v>0</v>
      </c>
      <c r="V883">
        <f t="shared" si="343"/>
        <v>0</v>
      </c>
      <c r="W883">
        <f t="shared" si="358"/>
        <v>0</v>
      </c>
      <c r="Y883">
        <f t="shared" si="344"/>
        <v>0</v>
      </c>
      <c r="AB883" s="228">
        <v>2140129</v>
      </c>
      <c r="AC883">
        <f t="shared" si="345"/>
        <v>0</v>
      </c>
      <c r="AD883">
        <f t="shared" si="346"/>
        <v>0</v>
      </c>
      <c r="AE883">
        <f t="shared" si="359"/>
        <v>0</v>
      </c>
      <c r="AG883" s="228">
        <v>2130106</v>
      </c>
      <c r="AH883" s="247" t="s">
        <v>1560</v>
      </c>
      <c r="AI883" s="233">
        <v>800</v>
      </c>
      <c r="AJ883" s="248">
        <f t="shared" si="360"/>
        <v>800</v>
      </c>
      <c r="AK883" s="246">
        <f t="shared" si="361"/>
        <v>0</v>
      </c>
      <c r="AL883" s="240">
        <v>2111101</v>
      </c>
      <c r="AM883" s="241" t="s">
        <v>1557</v>
      </c>
      <c r="AN883" s="242">
        <v>6</v>
      </c>
      <c r="AO883" s="242">
        <v>23</v>
      </c>
      <c r="AP883" s="256">
        <f t="shared" si="347"/>
        <v>17</v>
      </c>
      <c r="AQ883" s="257">
        <f t="shared" si="348"/>
        <v>2.83333333333333</v>
      </c>
      <c r="AR883">
        <f t="shared" si="356"/>
        <v>7</v>
      </c>
    </row>
    <row r="884" customHeight="1" spans="1:44">
      <c r="A884" s="220">
        <v>2111103</v>
      </c>
      <c r="B884" s="220" t="s">
        <v>1561</v>
      </c>
      <c r="C884" s="216">
        <f t="shared" si="349"/>
        <v>0</v>
      </c>
      <c r="D884" s="224">
        <v>0</v>
      </c>
      <c r="E884" s="217">
        <v>400</v>
      </c>
      <c r="F884" s="218">
        <v>400</v>
      </c>
      <c r="G884" s="219"/>
      <c r="H884" s="219"/>
      <c r="I884" s="219">
        <f t="shared" si="352"/>
        <v>1</v>
      </c>
      <c r="J884" s="231">
        <f t="shared" si="353"/>
        <v>7</v>
      </c>
      <c r="K884" s="43">
        <f t="shared" si="363"/>
        <v>800</v>
      </c>
      <c r="L884" s="43">
        <f t="shared" si="354"/>
        <v>7</v>
      </c>
      <c r="M884" s="228">
        <v>21299</v>
      </c>
      <c r="N884" s="229" t="s">
        <v>1548</v>
      </c>
      <c r="O884" s="232">
        <f t="shared" si="365"/>
        <v>4068</v>
      </c>
      <c r="P884">
        <f t="shared" si="355"/>
        <v>5</v>
      </c>
      <c r="Q884">
        <f t="shared" si="357"/>
        <v>0</v>
      </c>
      <c r="U884">
        <f t="shared" si="342"/>
        <v>0</v>
      </c>
      <c r="V884">
        <f t="shared" si="343"/>
        <v>0</v>
      </c>
      <c r="W884">
        <f t="shared" si="358"/>
        <v>0</v>
      </c>
      <c r="Y884">
        <f t="shared" si="344"/>
        <v>0</v>
      </c>
      <c r="AB884" s="228">
        <v>2140130</v>
      </c>
      <c r="AC884">
        <f t="shared" si="345"/>
        <v>0</v>
      </c>
      <c r="AD884">
        <f t="shared" si="346"/>
        <v>0</v>
      </c>
      <c r="AE884">
        <f t="shared" si="359"/>
        <v>0</v>
      </c>
      <c r="AG884" s="228">
        <v>2130108</v>
      </c>
      <c r="AH884" s="247" t="s">
        <v>1562</v>
      </c>
      <c r="AI884" s="233">
        <v>96</v>
      </c>
      <c r="AJ884" s="248">
        <f t="shared" si="360"/>
        <v>96</v>
      </c>
      <c r="AK884" s="246">
        <f t="shared" si="361"/>
        <v>0</v>
      </c>
      <c r="AL884" s="240">
        <v>2111102</v>
      </c>
      <c r="AM884" s="240" t="s">
        <v>1559</v>
      </c>
      <c r="AN884" s="249">
        <v>0</v>
      </c>
      <c r="AO884" s="249">
        <v>0</v>
      </c>
      <c r="AP884" s="256">
        <f t="shared" si="347"/>
        <v>0</v>
      </c>
      <c r="AQ884" s="257">
        <f t="shared" si="348"/>
        <v>0</v>
      </c>
      <c r="AR884">
        <f t="shared" si="356"/>
        <v>7</v>
      </c>
    </row>
    <row r="885" hidden="1" spans="1:44">
      <c r="A885" s="215">
        <v>2111104</v>
      </c>
      <c r="B885" s="215" t="s">
        <v>1563</v>
      </c>
      <c r="C885" s="216">
        <f t="shared" si="349"/>
        <v>0</v>
      </c>
      <c r="D885" s="222">
        <v>0</v>
      </c>
      <c r="E885" s="222">
        <v>0</v>
      </c>
      <c r="F885" s="223">
        <v>0</v>
      </c>
      <c r="G885" s="219">
        <f t="shared" si="350"/>
        <v>0</v>
      </c>
      <c r="H885" s="219">
        <f t="shared" si="351"/>
        <v>0</v>
      </c>
      <c r="I885" s="219">
        <f t="shared" si="352"/>
        <v>0</v>
      </c>
      <c r="J885" s="231">
        <f t="shared" si="353"/>
        <v>7</v>
      </c>
      <c r="K885" s="43">
        <f t="shared" si="363"/>
        <v>0</v>
      </c>
      <c r="L885" s="43">
        <f t="shared" si="354"/>
        <v>7</v>
      </c>
      <c r="M885" s="228">
        <v>2129999</v>
      </c>
      <c r="N885" s="228" t="s">
        <v>1550</v>
      </c>
      <c r="O885" s="233">
        <v>4068</v>
      </c>
      <c r="P885">
        <f t="shared" si="355"/>
        <v>7</v>
      </c>
      <c r="Q885">
        <f t="shared" si="357"/>
        <v>0</v>
      </c>
      <c r="U885">
        <f t="shared" si="342"/>
        <v>0</v>
      </c>
      <c r="V885">
        <f t="shared" si="343"/>
        <v>0</v>
      </c>
      <c r="W885">
        <f t="shared" si="358"/>
        <v>0</v>
      </c>
      <c r="Y885">
        <f t="shared" si="344"/>
        <v>0</v>
      </c>
      <c r="AB885" s="228">
        <v>2140131</v>
      </c>
      <c r="AC885">
        <f t="shared" si="345"/>
        <v>0</v>
      </c>
      <c r="AD885">
        <f t="shared" si="346"/>
        <v>0</v>
      </c>
      <c r="AE885">
        <f t="shared" si="359"/>
        <v>0</v>
      </c>
      <c r="AG885" s="228">
        <v>2130109</v>
      </c>
      <c r="AH885" s="247" t="s">
        <v>1564</v>
      </c>
      <c r="AI885" s="233">
        <v>77</v>
      </c>
      <c r="AJ885" s="248">
        <f t="shared" si="360"/>
        <v>77</v>
      </c>
      <c r="AK885" s="246">
        <f t="shared" si="361"/>
        <v>0</v>
      </c>
      <c r="AL885" s="240">
        <v>2111103</v>
      </c>
      <c r="AM885" s="241" t="s">
        <v>1561</v>
      </c>
      <c r="AN885" s="242">
        <v>0</v>
      </c>
      <c r="AO885" s="242">
        <v>400</v>
      </c>
      <c r="AP885" s="256">
        <f t="shared" si="347"/>
        <v>400</v>
      </c>
      <c r="AQ885" s="257">
        <f t="shared" si="348"/>
        <v>0</v>
      </c>
      <c r="AR885">
        <f t="shared" si="356"/>
        <v>7</v>
      </c>
    </row>
    <row r="886" customHeight="1" spans="1:44">
      <c r="A886" s="215">
        <v>2111199</v>
      </c>
      <c r="B886" s="215" t="s">
        <v>1565</v>
      </c>
      <c r="C886" s="216">
        <f t="shared" si="349"/>
        <v>0</v>
      </c>
      <c r="D886" s="217">
        <v>5</v>
      </c>
      <c r="E886" s="217">
        <v>0</v>
      </c>
      <c r="F886" s="218">
        <v>0</v>
      </c>
      <c r="G886" s="219">
        <f t="shared" si="350"/>
        <v>0</v>
      </c>
      <c r="H886" s="219">
        <f t="shared" si="351"/>
        <v>0</v>
      </c>
      <c r="I886" s="219">
        <f t="shared" si="352"/>
        <v>0</v>
      </c>
      <c r="J886" s="231">
        <f t="shared" si="353"/>
        <v>7</v>
      </c>
      <c r="K886" s="43">
        <f t="shared" si="363"/>
        <v>5</v>
      </c>
      <c r="L886" s="43">
        <f t="shared" si="354"/>
        <v>7</v>
      </c>
      <c r="M886" s="228">
        <v>213</v>
      </c>
      <c r="N886" s="229" t="s">
        <v>1552</v>
      </c>
      <c r="O886" s="230">
        <f>O887+O913+O941+O969+O980+O991+O997+O1004+O1011+O1015</f>
        <v>33709</v>
      </c>
      <c r="P886">
        <f t="shared" si="355"/>
        <v>3</v>
      </c>
      <c r="Q886">
        <f t="shared" si="357"/>
        <v>0</v>
      </c>
      <c r="U886">
        <f t="shared" si="342"/>
        <v>0</v>
      </c>
      <c r="V886">
        <f t="shared" si="343"/>
        <v>0</v>
      </c>
      <c r="W886">
        <f t="shared" si="358"/>
        <v>0</v>
      </c>
      <c r="Y886">
        <f t="shared" si="344"/>
        <v>0</v>
      </c>
      <c r="AB886" s="228">
        <v>2140133</v>
      </c>
      <c r="AC886">
        <f t="shared" si="345"/>
        <v>0</v>
      </c>
      <c r="AD886">
        <f t="shared" si="346"/>
        <v>0</v>
      </c>
      <c r="AE886">
        <f t="shared" si="359"/>
        <v>0</v>
      </c>
      <c r="AG886" s="228">
        <v>2130110</v>
      </c>
      <c r="AH886" s="247" t="s">
        <v>1566</v>
      </c>
      <c r="AI886" s="233">
        <v>160</v>
      </c>
      <c r="AJ886" s="248">
        <f t="shared" si="360"/>
        <v>160</v>
      </c>
      <c r="AK886" s="246">
        <f t="shared" si="361"/>
        <v>0</v>
      </c>
      <c r="AL886" s="240">
        <v>2111104</v>
      </c>
      <c r="AM886" s="240" t="s">
        <v>1563</v>
      </c>
      <c r="AN886" s="249">
        <v>0</v>
      </c>
      <c r="AO886" s="249">
        <v>0</v>
      </c>
      <c r="AP886" s="256">
        <f t="shared" si="347"/>
        <v>0</v>
      </c>
      <c r="AQ886" s="257">
        <f t="shared" si="348"/>
        <v>0</v>
      </c>
      <c r="AR886">
        <f t="shared" si="356"/>
        <v>7</v>
      </c>
    </row>
    <row r="887" hidden="1" spans="1:44">
      <c r="A887" s="215">
        <v>21112</v>
      </c>
      <c r="B887" s="215" t="s">
        <v>1567</v>
      </c>
      <c r="C887" s="216">
        <f t="shared" si="349"/>
        <v>0</v>
      </c>
      <c r="D887" s="222">
        <v>0</v>
      </c>
      <c r="E887" s="222">
        <v>0</v>
      </c>
      <c r="F887" s="223">
        <v>0</v>
      </c>
      <c r="G887" s="219">
        <f t="shared" si="350"/>
        <v>0</v>
      </c>
      <c r="H887" s="219">
        <f t="shared" si="351"/>
        <v>0</v>
      </c>
      <c r="I887" s="219">
        <f t="shared" si="352"/>
        <v>0</v>
      </c>
      <c r="J887" s="231">
        <f t="shared" si="353"/>
        <v>5</v>
      </c>
      <c r="K887" s="43">
        <f t="shared" si="363"/>
        <v>0</v>
      </c>
      <c r="L887" s="43">
        <f t="shared" si="354"/>
        <v>5</v>
      </c>
      <c r="M887" s="228">
        <v>21301</v>
      </c>
      <c r="N887" s="229" t="s">
        <v>1554</v>
      </c>
      <c r="O887" s="232">
        <f>SUM(O888:O912)</f>
        <v>8930</v>
      </c>
      <c r="P887">
        <f t="shared" si="355"/>
        <v>5</v>
      </c>
      <c r="Q887">
        <f t="shared" si="357"/>
        <v>211</v>
      </c>
      <c r="U887">
        <f t="shared" si="342"/>
        <v>0</v>
      </c>
      <c r="V887">
        <f t="shared" si="343"/>
        <v>0</v>
      </c>
      <c r="W887">
        <f t="shared" si="358"/>
        <v>0</v>
      </c>
      <c r="Y887">
        <f t="shared" si="344"/>
        <v>0</v>
      </c>
      <c r="AB887" s="228">
        <v>2140136</v>
      </c>
      <c r="AC887">
        <f t="shared" si="345"/>
        <v>0</v>
      </c>
      <c r="AD887">
        <f t="shared" si="346"/>
        <v>0</v>
      </c>
      <c r="AE887">
        <f t="shared" si="359"/>
        <v>0</v>
      </c>
      <c r="AG887" s="228">
        <v>2130111</v>
      </c>
      <c r="AH887" s="247" t="s">
        <v>1568</v>
      </c>
      <c r="AI887" s="233">
        <v>3</v>
      </c>
      <c r="AJ887" s="248">
        <f t="shared" si="360"/>
        <v>3</v>
      </c>
      <c r="AK887" s="246">
        <f t="shared" si="361"/>
        <v>0</v>
      </c>
      <c r="AL887" s="240">
        <v>2111199</v>
      </c>
      <c r="AM887" s="241" t="s">
        <v>1565</v>
      </c>
      <c r="AN887" s="242">
        <v>5</v>
      </c>
      <c r="AO887" s="242">
        <v>0</v>
      </c>
      <c r="AP887" s="256">
        <f t="shared" si="347"/>
        <v>-5</v>
      </c>
      <c r="AQ887" s="257">
        <f t="shared" si="348"/>
        <v>-1</v>
      </c>
      <c r="AR887">
        <f t="shared" si="356"/>
        <v>7</v>
      </c>
    </row>
    <row r="888" hidden="1" spans="1:44">
      <c r="A888" s="215">
        <v>2111201</v>
      </c>
      <c r="B888" s="215" t="s">
        <v>1567</v>
      </c>
      <c r="C888" s="216">
        <f t="shared" si="349"/>
        <v>0</v>
      </c>
      <c r="D888" s="222">
        <v>0</v>
      </c>
      <c r="E888" s="222">
        <v>0</v>
      </c>
      <c r="F888" s="223">
        <v>0</v>
      </c>
      <c r="G888" s="219">
        <f t="shared" si="350"/>
        <v>0</v>
      </c>
      <c r="H888" s="219">
        <f t="shared" si="351"/>
        <v>0</v>
      </c>
      <c r="I888" s="219">
        <f t="shared" si="352"/>
        <v>0</v>
      </c>
      <c r="J888" s="231">
        <f t="shared" si="353"/>
        <v>7</v>
      </c>
      <c r="K888" s="43">
        <f t="shared" si="363"/>
        <v>0</v>
      </c>
      <c r="L888" s="43">
        <f t="shared" si="354"/>
        <v>7</v>
      </c>
      <c r="M888" s="228">
        <v>2130101</v>
      </c>
      <c r="N888" s="228" t="s">
        <v>195</v>
      </c>
      <c r="O888" s="233">
        <v>464</v>
      </c>
      <c r="P888">
        <f t="shared" si="355"/>
        <v>7</v>
      </c>
      <c r="Q888">
        <f t="shared" si="357"/>
        <v>0</v>
      </c>
      <c r="U888">
        <f t="shared" si="342"/>
        <v>0</v>
      </c>
      <c r="V888">
        <f t="shared" si="343"/>
        <v>0</v>
      </c>
      <c r="W888">
        <f t="shared" si="358"/>
        <v>0</v>
      </c>
      <c r="Y888">
        <f t="shared" si="344"/>
        <v>0</v>
      </c>
      <c r="AB888" s="228">
        <v>2140138</v>
      </c>
      <c r="AC888">
        <f t="shared" si="345"/>
        <v>1891</v>
      </c>
      <c r="AD888">
        <f t="shared" si="346"/>
        <v>1891</v>
      </c>
      <c r="AE888">
        <f t="shared" si="359"/>
        <v>0</v>
      </c>
      <c r="AG888" s="228">
        <v>2130112</v>
      </c>
      <c r="AH888" s="247" t="s">
        <v>1569</v>
      </c>
      <c r="AI888" s="233">
        <v>2</v>
      </c>
      <c r="AJ888" s="248">
        <f t="shared" si="360"/>
        <v>2</v>
      </c>
      <c r="AK888" s="246">
        <f t="shared" si="361"/>
        <v>0</v>
      </c>
      <c r="AL888" s="240">
        <v>21112</v>
      </c>
      <c r="AM888" s="240" t="s">
        <v>1567</v>
      </c>
      <c r="AN888" s="249">
        <v>0</v>
      </c>
      <c r="AO888" s="249">
        <v>0</v>
      </c>
      <c r="AP888" s="256">
        <f t="shared" si="347"/>
        <v>0</v>
      </c>
      <c r="AQ888" s="257">
        <f t="shared" si="348"/>
        <v>0</v>
      </c>
      <c r="AR888">
        <f t="shared" si="356"/>
        <v>5</v>
      </c>
    </row>
    <row r="889" hidden="1" spans="1:44">
      <c r="A889" s="215">
        <v>21113</v>
      </c>
      <c r="B889" s="215" t="s">
        <v>1570</v>
      </c>
      <c r="C889" s="216">
        <f t="shared" si="349"/>
        <v>0</v>
      </c>
      <c r="D889" s="222">
        <v>0</v>
      </c>
      <c r="E889" s="222">
        <v>0</v>
      </c>
      <c r="F889" s="223">
        <v>0</v>
      </c>
      <c r="G889" s="219">
        <f t="shared" si="350"/>
        <v>0</v>
      </c>
      <c r="H889" s="219">
        <f t="shared" si="351"/>
        <v>0</v>
      </c>
      <c r="I889" s="219">
        <f t="shared" si="352"/>
        <v>0</v>
      </c>
      <c r="J889" s="231">
        <f t="shared" si="353"/>
        <v>5</v>
      </c>
      <c r="K889" s="43">
        <f t="shared" si="363"/>
        <v>0</v>
      </c>
      <c r="L889" s="43">
        <f t="shared" si="354"/>
        <v>5</v>
      </c>
      <c r="M889" s="228">
        <v>2130102</v>
      </c>
      <c r="N889" s="228" t="s">
        <v>197</v>
      </c>
      <c r="O889" s="233">
        <v>121</v>
      </c>
      <c r="P889">
        <f t="shared" si="355"/>
        <v>7</v>
      </c>
      <c r="Q889">
        <f t="shared" si="357"/>
        <v>211</v>
      </c>
      <c r="U889">
        <f t="shared" si="342"/>
        <v>0</v>
      </c>
      <c r="V889">
        <f t="shared" si="343"/>
        <v>0</v>
      </c>
      <c r="W889">
        <f t="shared" si="358"/>
        <v>0</v>
      </c>
      <c r="Y889">
        <f t="shared" si="344"/>
        <v>0</v>
      </c>
      <c r="AB889" s="228">
        <v>2140139</v>
      </c>
      <c r="AC889">
        <f t="shared" si="345"/>
        <v>0</v>
      </c>
      <c r="AD889">
        <f t="shared" si="346"/>
        <v>0</v>
      </c>
      <c r="AE889">
        <f t="shared" si="359"/>
        <v>0</v>
      </c>
      <c r="AG889" s="228">
        <v>2130114</v>
      </c>
      <c r="AH889" s="247" t="s">
        <v>1571</v>
      </c>
      <c r="AI889" s="233">
        <v>0</v>
      </c>
      <c r="AJ889" s="248">
        <f t="shared" si="360"/>
        <v>0</v>
      </c>
      <c r="AK889" s="246">
        <f t="shared" si="361"/>
        <v>0</v>
      </c>
      <c r="AL889" s="240">
        <v>2111201</v>
      </c>
      <c r="AM889" s="240" t="s">
        <v>1567</v>
      </c>
      <c r="AN889" s="249">
        <v>0</v>
      </c>
      <c r="AO889" s="249">
        <v>0</v>
      </c>
      <c r="AP889" s="256">
        <f t="shared" si="347"/>
        <v>0</v>
      </c>
      <c r="AQ889" s="257">
        <f t="shared" si="348"/>
        <v>0</v>
      </c>
      <c r="AR889">
        <f t="shared" si="356"/>
        <v>7</v>
      </c>
    </row>
    <row r="890" hidden="1" spans="1:44">
      <c r="A890" s="215">
        <v>2111301</v>
      </c>
      <c r="B890" s="215" t="s">
        <v>1570</v>
      </c>
      <c r="C890" s="216">
        <f t="shared" si="349"/>
        <v>0</v>
      </c>
      <c r="D890" s="222">
        <v>0</v>
      </c>
      <c r="E890" s="222">
        <v>0</v>
      </c>
      <c r="F890" s="223">
        <v>0</v>
      </c>
      <c r="G890" s="219">
        <f t="shared" si="350"/>
        <v>0</v>
      </c>
      <c r="H890" s="219">
        <f t="shared" si="351"/>
        <v>0</v>
      </c>
      <c r="I890" s="219">
        <f t="shared" si="352"/>
        <v>0</v>
      </c>
      <c r="J890" s="231">
        <f t="shared" si="353"/>
        <v>7</v>
      </c>
      <c r="K890" s="43">
        <f t="shared" si="363"/>
        <v>0</v>
      </c>
      <c r="L890" s="43">
        <f t="shared" si="354"/>
        <v>7</v>
      </c>
      <c r="M890" s="228">
        <v>2130103</v>
      </c>
      <c r="N890" s="228" t="s">
        <v>199</v>
      </c>
      <c r="O890" s="233">
        <v>0</v>
      </c>
      <c r="P890">
        <f t="shared" si="355"/>
        <v>7</v>
      </c>
      <c r="Q890">
        <f t="shared" si="357"/>
        <v>0</v>
      </c>
      <c r="U890">
        <f t="shared" si="342"/>
        <v>0</v>
      </c>
      <c r="V890">
        <f t="shared" si="343"/>
        <v>0</v>
      </c>
      <c r="W890">
        <f t="shared" si="358"/>
        <v>0</v>
      </c>
      <c r="Y890">
        <f t="shared" si="344"/>
        <v>0</v>
      </c>
      <c r="AB890" s="228">
        <v>2140199</v>
      </c>
      <c r="AC890">
        <f t="shared" si="345"/>
        <v>0</v>
      </c>
      <c r="AD890">
        <f t="shared" si="346"/>
        <v>0</v>
      </c>
      <c r="AE890">
        <f t="shared" si="359"/>
        <v>0</v>
      </c>
      <c r="AG890" s="228">
        <v>2130119</v>
      </c>
      <c r="AH890" s="247" t="s">
        <v>1572</v>
      </c>
      <c r="AI890" s="233">
        <v>72</v>
      </c>
      <c r="AJ890" s="248">
        <f t="shared" si="360"/>
        <v>72</v>
      </c>
      <c r="AK890" s="246">
        <f t="shared" si="361"/>
        <v>0</v>
      </c>
      <c r="AL890" s="240">
        <v>21113</v>
      </c>
      <c r="AM890" s="240" t="s">
        <v>1570</v>
      </c>
      <c r="AN890" s="249">
        <v>0</v>
      </c>
      <c r="AO890" s="249">
        <v>0</v>
      </c>
      <c r="AP890" s="256">
        <f t="shared" si="347"/>
        <v>0</v>
      </c>
      <c r="AQ890" s="257">
        <f t="shared" si="348"/>
        <v>0</v>
      </c>
      <c r="AR890">
        <f t="shared" si="356"/>
        <v>5</v>
      </c>
    </row>
    <row r="891" hidden="1" spans="1:44">
      <c r="A891" s="215">
        <v>21114</v>
      </c>
      <c r="B891" s="215" t="s">
        <v>1573</v>
      </c>
      <c r="C891" s="216">
        <f t="shared" si="349"/>
        <v>0</v>
      </c>
      <c r="D891" s="222">
        <v>0</v>
      </c>
      <c r="E891" s="222">
        <v>0</v>
      </c>
      <c r="F891" s="223">
        <v>0</v>
      </c>
      <c r="G891" s="219">
        <f t="shared" si="350"/>
        <v>0</v>
      </c>
      <c r="H891" s="219">
        <f t="shared" si="351"/>
        <v>0</v>
      </c>
      <c r="I891" s="219">
        <f t="shared" si="352"/>
        <v>0</v>
      </c>
      <c r="J891" s="231">
        <f t="shared" si="353"/>
        <v>5</v>
      </c>
      <c r="K891" s="43">
        <f t="shared" si="363"/>
        <v>0</v>
      </c>
      <c r="L891" s="43">
        <f t="shared" si="354"/>
        <v>5</v>
      </c>
      <c r="M891" s="228">
        <v>2130104</v>
      </c>
      <c r="N891" s="228" t="s">
        <v>213</v>
      </c>
      <c r="O891" s="233">
        <v>2710</v>
      </c>
      <c r="P891">
        <f t="shared" si="355"/>
        <v>7</v>
      </c>
      <c r="Q891">
        <f t="shared" si="357"/>
        <v>211</v>
      </c>
      <c r="U891">
        <f t="shared" si="342"/>
        <v>0</v>
      </c>
      <c r="V891">
        <f t="shared" si="343"/>
        <v>0</v>
      </c>
      <c r="W891">
        <f t="shared" si="358"/>
        <v>0</v>
      </c>
      <c r="Y891">
        <f t="shared" si="344"/>
        <v>0</v>
      </c>
      <c r="AB891" s="228">
        <v>2140201</v>
      </c>
      <c r="AC891">
        <f t="shared" si="345"/>
        <v>0</v>
      </c>
      <c r="AD891">
        <f t="shared" si="346"/>
        <v>0</v>
      </c>
      <c r="AE891">
        <f t="shared" si="359"/>
        <v>0</v>
      </c>
      <c r="AG891" s="228">
        <v>2130120</v>
      </c>
      <c r="AH891" s="247" t="s">
        <v>1574</v>
      </c>
      <c r="AI891" s="233">
        <v>0</v>
      </c>
      <c r="AJ891" s="248">
        <f t="shared" si="360"/>
        <v>0</v>
      </c>
      <c r="AK891" s="246">
        <f t="shared" si="361"/>
        <v>0</v>
      </c>
      <c r="AL891" s="240">
        <v>2111301</v>
      </c>
      <c r="AM891" s="240" t="s">
        <v>1570</v>
      </c>
      <c r="AN891" s="249">
        <v>0</v>
      </c>
      <c r="AO891" s="249">
        <v>0</v>
      </c>
      <c r="AP891" s="256">
        <f t="shared" si="347"/>
        <v>0</v>
      </c>
      <c r="AQ891" s="257">
        <f t="shared" si="348"/>
        <v>0</v>
      </c>
      <c r="AR891">
        <f t="shared" si="356"/>
        <v>7</v>
      </c>
    </row>
    <row r="892" hidden="1" spans="1:44">
      <c r="A892" s="215">
        <v>2111401</v>
      </c>
      <c r="B892" s="215" t="s">
        <v>194</v>
      </c>
      <c r="C892" s="216">
        <f t="shared" si="349"/>
        <v>0</v>
      </c>
      <c r="D892" s="222">
        <v>0</v>
      </c>
      <c r="E892" s="222">
        <v>0</v>
      </c>
      <c r="F892" s="223">
        <v>0</v>
      </c>
      <c r="G892" s="219">
        <f t="shared" si="350"/>
        <v>0</v>
      </c>
      <c r="H892" s="219">
        <f t="shared" si="351"/>
        <v>0</v>
      </c>
      <c r="I892" s="219">
        <f t="shared" si="352"/>
        <v>0</v>
      </c>
      <c r="J892" s="231">
        <f t="shared" si="353"/>
        <v>7</v>
      </c>
      <c r="K892" s="43">
        <f t="shared" ref="K892:K909" si="366">SUM(C892:F892)</f>
        <v>0</v>
      </c>
      <c r="L892" s="43">
        <f t="shared" si="354"/>
        <v>7</v>
      </c>
      <c r="M892" s="228">
        <v>2130105</v>
      </c>
      <c r="N892" s="228" t="s">
        <v>1558</v>
      </c>
      <c r="O892" s="233">
        <v>2329</v>
      </c>
      <c r="P892">
        <f t="shared" si="355"/>
        <v>7</v>
      </c>
      <c r="Q892">
        <f t="shared" si="357"/>
        <v>0</v>
      </c>
      <c r="U892">
        <f t="shared" si="342"/>
        <v>0</v>
      </c>
      <c r="V892">
        <f t="shared" si="343"/>
        <v>0</v>
      </c>
      <c r="W892">
        <f t="shared" si="358"/>
        <v>0</v>
      </c>
      <c r="Y892">
        <f t="shared" si="344"/>
        <v>0</v>
      </c>
      <c r="AB892" s="228">
        <v>2140202</v>
      </c>
      <c r="AC892">
        <f t="shared" si="345"/>
        <v>0</v>
      </c>
      <c r="AD892">
        <f t="shared" si="346"/>
        <v>0</v>
      </c>
      <c r="AE892">
        <f t="shared" si="359"/>
        <v>0</v>
      </c>
      <c r="AG892" s="228">
        <v>2130121</v>
      </c>
      <c r="AH892" s="247" t="s">
        <v>1575</v>
      </c>
      <c r="AI892" s="233">
        <v>0</v>
      </c>
      <c r="AJ892" s="248">
        <f t="shared" si="360"/>
        <v>0</v>
      </c>
      <c r="AK892" s="246">
        <f t="shared" si="361"/>
        <v>0</v>
      </c>
      <c r="AL892" s="240">
        <v>21114</v>
      </c>
      <c r="AM892" s="240" t="s">
        <v>1573</v>
      </c>
      <c r="AN892" s="249">
        <v>0</v>
      </c>
      <c r="AO892" s="249">
        <v>0</v>
      </c>
      <c r="AP892" s="256">
        <f t="shared" si="347"/>
        <v>0</v>
      </c>
      <c r="AQ892" s="257">
        <f t="shared" si="348"/>
        <v>0</v>
      </c>
      <c r="AR892">
        <f t="shared" si="356"/>
        <v>5</v>
      </c>
    </row>
    <row r="893" hidden="1" spans="1:44">
      <c r="A893" s="220">
        <v>2111402</v>
      </c>
      <c r="B893" s="220" t="s">
        <v>196</v>
      </c>
      <c r="C893" s="216">
        <f t="shared" si="349"/>
        <v>0</v>
      </c>
      <c r="D893" s="221">
        <v>0</v>
      </c>
      <c r="E893" s="222">
        <v>0</v>
      </c>
      <c r="F893" s="223">
        <v>0</v>
      </c>
      <c r="G893" s="219">
        <f t="shared" si="350"/>
        <v>0</v>
      </c>
      <c r="H893" s="219">
        <f t="shared" si="351"/>
        <v>0</v>
      </c>
      <c r="I893" s="219">
        <f t="shared" si="352"/>
        <v>0</v>
      </c>
      <c r="J893" s="231">
        <f t="shared" si="353"/>
        <v>7</v>
      </c>
      <c r="K893" s="43">
        <f t="shared" si="366"/>
        <v>0</v>
      </c>
      <c r="L893" s="43">
        <f t="shared" si="354"/>
        <v>7</v>
      </c>
      <c r="M893" s="228">
        <v>2130106</v>
      </c>
      <c r="N893" s="228" t="s">
        <v>1560</v>
      </c>
      <c r="O893" s="233">
        <v>1297</v>
      </c>
      <c r="P893">
        <f t="shared" si="355"/>
        <v>7</v>
      </c>
      <c r="Q893">
        <f t="shared" si="357"/>
        <v>0</v>
      </c>
      <c r="U893">
        <f t="shared" si="342"/>
        <v>0</v>
      </c>
      <c r="V893">
        <f t="shared" si="343"/>
        <v>0</v>
      </c>
      <c r="W893">
        <f t="shared" si="358"/>
        <v>0</v>
      </c>
      <c r="Y893">
        <f t="shared" si="344"/>
        <v>0</v>
      </c>
      <c r="AB893" s="228">
        <v>2140203</v>
      </c>
      <c r="AC893">
        <f t="shared" si="345"/>
        <v>0</v>
      </c>
      <c r="AD893">
        <f t="shared" si="346"/>
        <v>0</v>
      </c>
      <c r="AE893">
        <f t="shared" si="359"/>
        <v>0</v>
      </c>
      <c r="AG893" s="228">
        <v>2130122</v>
      </c>
      <c r="AH893" s="247" t="s">
        <v>1576</v>
      </c>
      <c r="AI893" s="233">
        <v>542</v>
      </c>
      <c r="AJ893" s="248">
        <f t="shared" si="360"/>
        <v>542</v>
      </c>
      <c r="AK893" s="246">
        <f t="shared" si="361"/>
        <v>0</v>
      </c>
      <c r="AL893" s="240">
        <v>2111401</v>
      </c>
      <c r="AM893" s="240" t="s">
        <v>194</v>
      </c>
      <c r="AN893" s="249">
        <v>0</v>
      </c>
      <c r="AO893" s="249">
        <v>0</v>
      </c>
      <c r="AP893" s="256">
        <f t="shared" si="347"/>
        <v>0</v>
      </c>
      <c r="AQ893" s="257">
        <f t="shared" si="348"/>
        <v>0</v>
      </c>
      <c r="AR893">
        <f t="shared" si="356"/>
        <v>7</v>
      </c>
    </row>
    <row r="894" hidden="1" spans="1:44">
      <c r="A894" s="215">
        <v>2111403</v>
      </c>
      <c r="B894" s="215" t="s">
        <v>198</v>
      </c>
      <c r="C894" s="216">
        <f t="shared" si="349"/>
        <v>0</v>
      </c>
      <c r="D894" s="222">
        <v>0</v>
      </c>
      <c r="E894" s="222">
        <v>0</v>
      </c>
      <c r="F894" s="223">
        <v>0</v>
      </c>
      <c r="G894" s="219">
        <f t="shared" si="350"/>
        <v>0</v>
      </c>
      <c r="H894" s="219">
        <f t="shared" si="351"/>
        <v>0</v>
      </c>
      <c r="I894" s="219">
        <f t="shared" si="352"/>
        <v>0</v>
      </c>
      <c r="J894" s="231">
        <f t="shared" si="353"/>
        <v>7</v>
      </c>
      <c r="K894" s="43">
        <f t="shared" si="366"/>
        <v>0</v>
      </c>
      <c r="L894" s="43">
        <f t="shared" si="354"/>
        <v>7</v>
      </c>
      <c r="M894" s="228">
        <v>2130108</v>
      </c>
      <c r="N894" s="228" t="s">
        <v>1562</v>
      </c>
      <c r="O894" s="233">
        <v>102</v>
      </c>
      <c r="P894">
        <f t="shared" si="355"/>
        <v>7</v>
      </c>
      <c r="Q894">
        <f t="shared" si="357"/>
        <v>0</v>
      </c>
      <c r="U894">
        <f t="shared" si="342"/>
        <v>0</v>
      </c>
      <c r="V894">
        <f t="shared" si="343"/>
        <v>0</v>
      </c>
      <c r="W894">
        <f t="shared" si="358"/>
        <v>0</v>
      </c>
      <c r="Y894">
        <f t="shared" si="344"/>
        <v>0</v>
      </c>
      <c r="AB894" s="228">
        <v>2140204</v>
      </c>
      <c r="AC894">
        <f t="shared" si="345"/>
        <v>0</v>
      </c>
      <c r="AD894">
        <f t="shared" si="346"/>
        <v>0</v>
      </c>
      <c r="AE894">
        <f t="shared" si="359"/>
        <v>0</v>
      </c>
      <c r="AG894" s="228">
        <v>2130124</v>
      </c>
      <c r="AH894" s="247" t="s">
        <v>1577</v>
      </c>
      <c r="AI894" s="233">
        <v>256</v>
      </c>
      <c r="AJ894" s="248">
        <f t="shared" si="360"/>
        <v>256</v>
      </c>
      <c r="AK894" s="246">
        <f t="shared" si="361"/>
        <v>0</v>
      </c>
      <c r="AL894" s="240">
        <v>2111402</v>
      </c>
      <c r="AM894" s="240" t="s">
        <v>196</v>
      </c>
      <c r="AN894" s="249">
        <v>0</v>
      </c>
      <c r="AO894" s="249">
        <v>0</v>
      </c>
      <c r="AP894" s="256">
        <f t="shared" si="347"/>
        <v>0</v>
      </c>
      <c r="AQ894" s="257">
        <f t="shared" si="348"/>
        <v>0</v>
      </c>
      <c r="AR894">
        <f t="shared" si="356"/>
        <v>7</v>
      </c>
    </row>
    <row r="895" hidden="1" spans="1:44">
      <c r="A895" s="220">
        <v>2111404</v>
      </c>
      <c r="B895" s="220" t="s">
        <v>1578</v>
      </c>
      <c r="C895" s="216">
        <f t="shared" si="349"/>
        <v>0</v>
      </c>
      <c r="D895" s="221">
        <v>0</v>
      </c>
      <c r="E895" s="222">
        <v>0</v>
      </c>
      <c r="F895" s="223">
        <v>0</v>
      </c>
      <c r="G895" s="219">
        <f t="shared" si="350"/>
        <v>0</v>
      </c>
      <c r="H895" s="219">
        <f t="shared" si="351"/>
        <v>0</v>
      </c>
      <c r="I895" s="219">
        <f t="shared" si="352"/>
        <v>0</v>
      </c>
      <c r="J895" s="231">
        <f t="shared" si="353"/>
        <v>7</v>
      </c>
      <c r="K895" s="43">
        <f t="shared" si="366"/>
        <v>0</v>
      </c>
      <c r="L895" s="43">
        <f t="shared" si="354"/>
        <v>7</v>
      </c>
      <c r="M895" s="228">
        <v>2130109</v>
      </c>
      <c r="N895" s="228" t="s">
        <v>1564</v>
      </c>
      <c r="O895" s="233">
        <v>23</v>
      </c>
      <c r="P895">
        <f t="shared" si="355"/>
        <v>7</v>
      </c>
      <c r="Q895">
        <f t="shared" si="357"/>
        <v>0</v>
      </c>
      <c r="U895">
        <f t="shared" si="342"/>
        <v>0</v>
      </c>
      <c r="V895">
        <f t="shared" si="343"/>
        <v>0</v>
      </c>
      <c r="W895">
        <f t="shared" si="358"/>
        <v>0</v>
      </c>
      <c r="Y895">
        <f t="shared" si="344"/>
        <v>0</v>
      </c>
      <c r="AB895" s="228">
        <v>2140205</v>
      </c>
      <c r="AC895">
        <f t="shared" si="345"/>
        <v>0</v>
      </c>
      <c r="AD895">
        <f t="shared" si="346"/>
        <v>0</v>
      </c>
      <c r="AE895">
        <f t="shared" si="359"/>
        <v>0</v>
      </c>
      <c r="AG895" s="228">
        <v>2130125</v>
      </c>
      <c r="AH895" s="247" t="s">
        <v>1579</v>
      </c>
      <c r="AI895" s="233">
        <v>0</v>
      </c>
      <c r="AJ895" s="248">
        <f t="shared" si="360"/>
        <v>0</v>
      </c>
      <c r="AK895" s="246">
        <f t="shared" si="361"/>
        <v>0</v>
      </c>
      <c r="AL895" s="240">
        <v>2111403</v>
      </c>
      <c r="AM895" s="240" t="s">
        <v>198</v>
      </c>
      <c r="AN895" s="249">
        <v>0</v>
      </c>
      <c r="AO895" s="249">
        <v>0</v>
      </c>
      <c r="AP895" s="256">
        <f t="shared" si="347"/>
        <v>0</v>
      </c>
      <c r="AQ895" s="257">
        <f t="shared" si="348"/>
        <v>0</v>
      </c>
      <c r="AR895">
        <f t="shared" si="356"/>
        <v>7</v>
      </c>
    </row>
    <row r="896" hidden="1" spans="1:44">
      <c r="A896" s="220">
        <v>2111405</v>
      </c>
      <c r="B896" s="220" t="s">
        <v>1580</v>
      </c>
      <c r="C896" s="216">
        <f t="shared" si="349"/>
        <v>0</v>
      </c>
      <c r="D896" s="221">
        <v>0</v>
      </c>
      <c r="E896" s="222">
        <v>0</v>
      </c>
      <c r="F896" s="223">
        <v>0</v>
      </c>
      <c r="G896" s="219">
        <f t="shared" si="350"/>
        <v>0</v>
      </c>
      <c r="H896" s="219">
        <f t="shared" si="351"/>
        <v>0</v>
      </c>
      <c r="I896" s="219">
        <f t="shared" si="352"/>
        <v>0</v>
      </c>
      <c r="J896" s="231">
        <f t="shared" si="353"/>
        <v>7</v>
      </c>
      <c r="K896" s="43">
        <f t="shared" si="366"/>
        <v>0</v>
      </c>
      <c r="L896" s="43">
        <f t="shared" si="354"/>
        <v>7</v>
      </c>
      <c r="M896" s="228">
        <v>2130110</v>
      </c>
      <c r="N896" s="228" t="s">
        <v>1566</v>
      </c>
      <c r="O896" s="233">
        <v>5</v>
      </c>
      <c r="P896">
        <f t="shared" si="355"/>
        <v>7</v>
      </c>
      <c r="Q896">
        <f t="shared" si="357"/>
        <v>0</v>
      </c>
      <c r="U896">
        <f t="shared" si="342"/>
        <v>0</v>
      </c>
      <c r="V896">
        <f t="shared" si="343"/>
        <v>0</v>
      </c>
      <c r="W896">
        <f t="shared" si="358"/>
        <v>0</v>
      </c>
      <c r="Y896">
        <f t="shared" si="344"/>
        <v>0</v>
      </c>
      <c r="AB896" s="228">
        <v>2140206</v>
      </c>
      <c r="AC896">
        <f t="shared" si="345"/>
        <v>0</v>
      </c>
      <c r="AD896">
        <f t="shared" si="346"/>
        <v>0</v>
      </c>
      <c r="AE896">
        <f t="shared" si="359"/>
        <v>0</v>
      </c>
      <c r="AG896" s="228">
        <v>2130126</v>
      </c>
      <c r="AH896" s="247" t="s">
        <v>1581</v>
      </c>
      <c r="AI896" s="233">
        <v>477</v>
      </c>
      <c r="AJ896" s="248">
        <f t="shared" si="360"/>
        <v>477</v>
      </c>
      <c r="AK896" s="246">
        <f t="shared" si="361"/>
        <v>0</v>
      </c>
      <c r="AL896" s="240">
        <v>2111404</v>
      </c>
      <c r="AM896" s="240" t="s">
        <v>1578</v>
      </c>
      <c r="AN896" s="249">
        <v>0</v>
      </c>
      <c r="AO896" s="249">
        <v>0</v>
      </c>
      <c r="AP896" s="256">
        <f t="shared" si="347"/>
        <v>0</v>
      </c>
      <c r="AQ896" s="257">
        <f t="shared" si="348"/>
        <v>0</v>
      </c>
      <c r="AR896">
        <f t="shared" si="356"/>
        <v>7</v>
      </c>
    </row>
    <row r="897" hidden="1" spans="1:44">
      <c r="A897" s="215">
        <v>2111406</v>
      </c>
      <c r="B897" s="215" t="s">
        <v>1582</v>
      </c>
      <c r="C897" s="216">
        <f t="shared" si="349"/>
        <v>0</v>
      </c>
      <c r="D897" s="222">
        <v>0</v>
      </c>
      <c r="E897" s="222">
        <v>0</v>
      </c>
      <c r="F897" s="223">
        <v>0</v>
      </c>
      <c r="G897" s="219">
        <f t="shared" si="350"/>
        <v>0</v>
      </c>
      <c r="H897" s="219">
        <f t="shared" si="351"/>
        <v>0</v>
      </c>
      <c r="I897" s="219">
        <f t="shared" si="352"/>
        <v>0</v>
      </c>
      <c r="J897" s="231">
        <f t="shared" si="353"/>
        <v>7</v>
      </c>
      <c r="K897" s="43">
        <f t="shared" si="366"/>
        <v>0</v>
      </c>
      <c r="L897" s="43">
        <f t="shared" si="354"/>
        <v>7</v>
      </c>
      <c r="M897" s="228">
        <v>2130111</v>
      </c>
      <c r="N897" s="228" t="s">
        <v>1568</v>
      </c>
      <c r="O897" s="233">
        <v>8</v>
      </c>
      <c r="P897">
        <f t="shared" si="355"/>
        <v>7</v>
      </c>
      <c r="Q897">
        <f t="shared" si="357"/>
        <v>0</v>
      </c>
      <c r="U897">
        <f t="shared" ref="U897:U960" si="367">SUMIF(A:A,T897,F:F)</f>
        <v>0</v>
      </c>
      <c r="V897">
        <f t="shared" ref="V897:V960" si="368">SUMIF(M:M,T897,O:O)</f>
        <v>0</v>
      </c>
      <c r="W897">
        <f t="shared" si="358"/>
        <v>0</v>
      </c>
      <c r="Y897">
        <f t="shared" ref="Y897:Y960" si="369">SUMIF(A:A,X897,F:F)</f>
        <v>0</v>
      </c>
      <c r="AB897" s="228">
        <v>2140207</v>
      </c>
      <c r="AC897">
        <f t="shared" ref="AC897:AC960" si="370">SUMIF(A:A,AB897,F:F)</f>
        <v>0</v>
      </c>
      <c r="AD897">
        <f t="shared" ref="AD897:AD960" si="371">SUMIF(M:M,AB897,O:O)</f>
        <v>0</v>
      </c>
      <c r="AE897">
        <f t="shared" si="359"/>
        <v>0</v>
      </c>
      <c r="AG897" s="228">
        <v>2130129</v>
      </c>
      <c r="AH897" s="247" t="s">
        <v>1583</v>
      </c>
      <c r="AI897" s="233">
        <v>0</v>
      </c>
      <c r="AJ897" s="248">
        <f t="shared" si="360"/>
        <v>0</v>
      </c>
      <c r="AK897" s="246">
        <f t="shared" si="361"/>
        <v>0</v>
      </c>
      <c r="AL897" s="240">
        <v>2111405</v>
      </c>
      <c r="AM897" s="240" t="s">
        <v>1580</v>
      </c>
      <c r="AN897" s="249">
        <v>0</v>
      </c>
      <c r="AO897" s="249">
        <v>0</v>
      </c>
      <c r="AP897" s="256">
        <f t="shared" si="347"/>
        <v>0</v>
      </c>
      <c r="AQ897" s="257">
        <f t="shared" si="348"/>
        <v>0</v>
      </c>
      <c r="AR897">
        <f t="shared" si="356"/>
        <v>7</v>
      </c>
    </row>
    <row r="898" hidden="1" spans="1:44">
      <c r="A898" s="220">
        <v>2111407</v>
      </c>
      <c r="B898" s="220" t="s">
        <v>1584</v>
      </c>
      <c r="C898" s="216">
        <f t="shared" si="349"/>
        <v>0</v>
      </c>
      <c r="D898" s="221">
        <v>0</v>
      </c>
      <c r="E898" s="222">
        <v>0</v>
      </c>
      <c r="F898" s="223">
        <v>0</v>
      </c>
      <c r="G898" s="219">
        <f t="shared" si="350"/>
        <v>0</v>
      </c>
      <c r="H898" s="219">
        <f t="shared" si="351"/>
        <v>0</v>
      </c>
      <c r="I898" s="219">
        <f t="shared" si="352"/>
        <v>0</v>
      </c>
      <c r="J898" s="231">
        <f t="shared" si="353"/>
        <v>7</v>
      </c>
      <c r="K898" s="43">
        <f t="shared" si="366"/>
        <v>0</v>
      </c>
      <c r="L898" s="43">
        <f t="shared" si="354"/>
        <v>7</v>
      </c>
      <c r="M898" s="228">
        <v>2130112</v>
      </c>
      <c r="N898" s="228" t="s">
        <v>1569</v>
      </c>
      <c r="O898" s="233">
        <v>83</v>
      </c>
      <c r="P898">
        <f t="shared" si="355"/>
        <v>7</v>
      </c>
      <c r="Q898">
        <f t="shared" si="357"/>
        <v>0</v>
      </c>
      <c r="U898">
        <f t="shared" si="367"/>
        <v>0</v>
      </c>
      <c r="V898">
        <f t="shared" si="368"/>
        <v>0</v>
      </c>
      <c r="W898">
        <f t="shared" si="358"/>
        <v>0</v>
      </c>
      <c r="Y898">
        <f t="shared" si="369"/>
        <v>0</v>
      </c>
      <c r="AB898" s="228">
        <v>2140208</v>
      </c>
      <c r="AC898">
        <f t="shared" si="370"/>
        <v>0</v>
      </c>
      <c r="AD898">
        <f t="shared" si="371"/>
        <v>0</v>
      </c>
      <c r="AE898">
        <f t="shared" si="359"/>
        <v>0</v>
      </c>
      <c r="AG898" s="228">
        <v>2130135</v>
      </c>
      <c r="AH898" s="247" t="s">
        <v>1585</v>
      </c>
      <c r="AI898" s="233">
        <v>0</v>
      </c>
      <c r="AJ898" s="248">
        <f t="shared" si="360"/>
        <v>0</v>
      </c>
      <c r="AK898" s="246">
        <f t="shared" si="361"/>
        <v>0</v>
      </c>
      <c r="AL898" s="240">
        <v>2111406</v>
      </c>
      <c r="AM898" s="240" t="s">
        <v>1582</v>
      </c>
      <c r="AN898" s="249">
        <v>0</v>
      </c>
      <c r="AO898" s="249">
        <v>0</v>
      </c>
      <c r="AP898" s="256">
        <f t="shared" si="347"/>
        <v>0</v>
      </c>
      <c r="AQ898" s="257">
        <f t="shared" si="348"/>
        <v>0</v>
      </c>
      <c r="AR898">
        <f t="shared" si="356"/>
        <v>7</v>
      </c>
    </row>
    <row r="899" hidden="1" spans="1:44">
      <c r="A899" s="215">
        <v>2111408</v>
      </c>
      <c r="B899" s="215" t="s">
        <v>1586</v>
      </c>
      <c r="C899" s="216">
        <f t="shared" si="349"/>
        <v>0</v>
      </c>
      <c r="D899" s="222">
        <v>0</v>
      </c>
      <c r="E899" s="222">
        <v>0</v>
      </c>
      <c r="F899" s="223">
        <v>0</v>
      </c>
      <c r="G899" s="219">
        <f t="shared" si="350"/>
        <v>0</v>
      </c>
      <c r="H899" s="219">
        <f t="shared" si="351"/>
        <v>0</v>
      </c>
      <c r="I899" s="219">
        <f t="shared" si="352"/>
        <v>0</v>
      </c>
      <c r="J899" s="231">
        <f t="shared" si="353"/>
        <v>7</v>
      </c>
      <c r="K899" s="43">
        <f t="shared" si="366"/>
        <v>0</v>
      </c>
      <c r="L899" s="43">
        <f t="shared" si="354"/>
        <v>7</v>
      </c>
      <c r="M899" s="228">
        <v>2130114</v>
      </c>
      <c r="N899" s="228" t="s">
        <v>1571</v>
      </c>
      <c r="O899" s="233">
        <v>0</v>
      </c>
      <c r="P899">
        <f t="shared" si="355"/>
        <v>7</v>
      </c>
      <c r="Q899">
        <f t="shared" si="357"/>
        <v>0</v>
      </c>
      <c r="U899">
        <f t="shared" si="367"/>
        <v>0</v>
      </c>
      <c r="V899">
        <f t="shared" si="368"/>
        <v>0</v>
      </c>
      <c r="W899">
        <f t="shared" si="358"/>
        <v>0</v>
      </c>
      <c r="Y899">
        <f t="shared" si="369"/>
        <v>0</v>
      </c>
      <c r="AB899" s="228">
        <v>2140299</v>
      </c>
      <c r="AC899">
        <f t="shared" si="370"/>
        <v>0</v>
      </c>
      <c r="AD899">
        <f t="shared" si="371"/>
        <v>0</v>
      </c>
      <c r="AE899">
        <f t="shared" si="359"/>
        <v>0</v>
      </c>
      <c r="AG899" s="228">
        <v>2130142</v>
      </c>
      <c r="AH899" s="247" t="s">
        <v>1587</v>
      </c>
      <c r="AI899" s="233">
        <v>109</v>
      </c>
      <c r="AJ899" s="248">
        <f t="shared" si="360"/>
        <v>109</v>
      </c>
      <c r="AK899" s="246">
        <f t="shared" si="361"/>
        <v>0</v>
      </c>
      <c r="AL899" s="240">
        <v>2111407</v>
      </c>
      <c r="AM899" s="240" t="s">
        <v>1584</v>
      </c>
      <c r="AN899" s="249">
        <v>0</v>
      </c>
      <c r="AO899" s="249">
        <v>0</v>
      </c>
      <c r="AP899" s="256">
        <f t="shared" si="347"/>
        <v>0</v>
      </c>
      <c r="AQ899" s="257">
        <f t="shared" si="348"/>
        <v>0</v>
      </c>
      <c r="AR899">
        <f t="shared" si="356"/>
        <v>7</v>
      </c>
    </row>
    <row r="900" hidden="1" spans="1:44">
      <c r="A900" s="220">
        <v>2111409</v>
      </c>
      <c r="B900" s="220" t="s">
        <v>1588</v>
      </c>
      <c r="C900" s="216">
        <f t="shared" si="349"/>
        <v>0</v>
      </c>
      <c r="D900" s="221">
        <v>0</v>
      </c>
      <c r="E900" s="222">
        <v>0</v>
      </c>
      <c r="F900" s="223">
        <v>0</v>
      </c>
      <c r="G900" s="219">
        <f t="shared" si="350"/>
        <v>0</v>
      </c>
      <c r="H900" s="219">
        <f t="shared" si="351"/>
        <v>0</v>
      </c>
      <c r="I900" s="219">
        <f t="shared" si="352"/>
        <v>0</v>
      </c>
      <c r="J900" s="231">
        <f t="shared" si="353"/>
        <v>7</v>
      </c>
      <c r="K900" s="43">
        <f t="shared" si="366"/>
        <v>0</v>
      </c>
      <c r="L900" s="43">
        <f t="shared" si="354"/>
        <v>7</v>
      </c>
      <c r="M900" s="228">
        <v>2130119</v>
      </c>
      <c r="N900" s="228" t="s">
        <v>1572</v>
      </c>
      <c r="O900" s="233">
        <v>17</v>
      </c>
      <c r="P900">
        <f t="shared" si="355"/>
        <v>7</v>
      </c>
      <c r="Q900">
        <f t="shared" si="357"/>
        <v>0</v>
      </c>
      <c r="U900">
        <f t="shared" si="367"/>
        <v>0</v>
      </c>
      <c r="V900">
        <f t="shared" si="368"/>
        <v>0</v>
      </c>
      <c r="W900">
        <f t="shared" si="358"/>
        <v>0</v>
      </c>
      <c r="Y900">
        <f t="shared" si="369"/>
        <v>0</v>
      </c>
      <c r="AB900" s="228">
        <v>2140301</v>
      </c>
      <c r="AC900">
        <f t="shared" si="370"/>
        <v>0</v>
      </c>
      <c r="AD900">
        <f t="shared" si="371"/>
        <v>0</v>
      </c>
      <c r="AE900">
        <f t="shared" si="359"/>
        <v>0</v>
      </c>
      <c r="AG900" s="228">
        <v>2130148</v>
      </c>
      <c r="AH900" s="247" t="s">
        <v>1589</v>
      </c>
      <c r="AI900" s="233">
        <v>0</v>
      </c>
      <c r="AJ900" s="248">
        <f t="shared" si="360"/>
        <v>0</v>
      </c>
      <c r="AK900" s="246">
        <f t="shared" si="361"/>
        <v>0</v>
      </c>
      <c r="AL900" s="240">
        <v>2111408</v>
      </c>
      <c r="AM900" s="240" t="s">
        <v>1586</v>
      </c>
      <c r="AN900" s="249">
        <v>0</v>
      </c>
      <c r="AO900" s="249">
        <v>0</v>
      </c>
      <c r="AP900" s="256">
        <f t="shared" si="347"/>
        <v>0</v>
      </c>
      <c r="AQ900" s="257">
        <f t="shared" si="348"/>
        <v>0</v>
      </c>
      <c r="AR900">
        <f t="shared" si="356"/>
        <v>7</v>
      </c>
    </row>
    <row r="901" hidden="1" spans="1:44">
      <c r="A901" s="215">
        <v>2111410</v>
      </c>
      <c r="B901" s="215" t="s">
        <v>1590</v>
      </c>
      <c r="C901" s="216">
        <f t="shared" si="349"/>
        <v>0</v>
      </c>
      <c r="D901" s="222">
        <v>0</v>
      </c>
      <c r="E901" s="222">
        <v>0</v>
      </c>
      <c r="F901" s="223">
        <v>0</v>
      </c>
      <c r="G901" s="219">
        <f t="shared" si="350"/>
        <v>0</v>
      </c>
      <c r="H901" s="219">
        <f t="shared" si="351"/>
        <v>0</v>
      </c>
      <c r="I901" s="219">
        <f t="shared" si="352"/>
        <v>0</v>
      </c>
      <c r="J901" s="231">
        <f t="shared" si="353"/>
        <v>7</v>
      </c>
      <c r="K901" s="43">
        <f t="shared" si="366"/>
        <v>0</v>
      </c>
      <c r="L901" s="43">
        <f t="shared" si="354"/>
        <v>7</v>
      </c>
      <c r="M901" s="228">
        <v>2130120</v>
      </c>
      <c r="N901" s="228" t="s">
        <v>1574</v>
      </c>
      <c r="O901" s="233">
        <v>0</v>
      </c>
      <c r="P901">
        <f t="shared" si="355"/>
        <v>7</v>
      </c>
      <c r="Q901">
        <f t="shared" si="357"/>
        <v>0</v>
      </c>
      <c r="U901">
        <f t="shared" si="367"/>
        <v>0</v>
      </c>
      <c r="V901">
        <f t="shared" si="368"/>
        <v>0</v>
      </c>
      <c r="W901">
        <f t="shared" si="358"/>
        <v>0</v>
      </c>
      <c r="Y901">
        <f t="shared" si="369"/>
        <v>0</v>
      </c>
      <c r="AB901" s="228">
        <v>2140302</v>
      </c>
      <c r="AC901">
        <f t="shared" si="370"/>
        <v>0</v>
      </c>
      <c r="AD901">
        <f t="shared" si="371"/>
        <v>0</v>
      </c>
      <c r="AE901">
        <f t="shared" si="359"/>
        <v>0</v>
      </c>
      <c r="AG901" s="228">
        <v>2130152</v>
      </c>
      <c r="AH901" s="247" t="s">
        <v>1591</v>
      </c>
      <c r="AI901" s="233">
        <v>79</v>
      </c>
      <c r="AJ901" s="248">
        <f t="shared" si="360"/>
        <v>79</v>
      </c>
      <c r="AK901" s="246">
        <f t="shared" si="361"/>
        <v>0</v>
      </c>
      <c r="AL901" s="240">
        <v>2111409</v>
      </c>
      <c r="AM901" s="240" t="s">
        <v>1588</v>
      </c>
      <c r="AN901" s="249">
        <v>0</v>
      </c>
      <c r="AO901" s="249">
        <v>0</v>
      </c>
      <c r="AP901" s="256">
        <f t="shared" si="347"/>
        <v>0</v>
      </c>
      <c r="AQ901" s="257">
        <f t="shared" si="348"/>
        <v>0</v>
      </c>
      <c r="AR901">
        <f t="shared" si="356"/>
        <v>7</v>
      </c>
    </row>
    <row r="902" hidden="1" spans="1:44">
      <c r="A902" s="220">
        <v>2111411</v>
      </c>
      <c r="B902" s="220" t="s">
        <v>280</v>
      </c>
      <c r="C902" s="216">
        <f t="shared" si="349"/>
        <v>0</v>
      </c>
      <c r="D902" s="221">
        <v>0</v>
      </c>
      <c r="E902" s="222">
        <v>0</v>
      </c>
      <c r="F902" s="223">
        <v>0</v>
      </c>
      <c r="G902" s="219">
        <f t="shared" si="350"/>
        <v>0</v>
      </c>
      <c r="H902" s="219">
        <f t="shared" si="351"/>
        <v>0</v>
      </c>
      <c r="I902" s="219">
        <f t="shared" si="352"/>
        <v>0</v>
      </c>
      <c r="J902" s="231">
        <f t="shared" si="353"/>
        <v>7</v>
      </c>
      <c r="K902" s="43">
        <f t="shared" si="366"/>
        <v>0</v>
      </c>
      <c r="L902" s="43">
        <f t="shared" si="354"/>
        <v>7</v>
      </c>
      <c r="M902" s="228">
        <v>2130121</v>
      </c>
      <c r="N902" s="228" t="s">
        <v>1575</v>
      </c>
      <c r="O902" s="233">
        <v>0</v>
      </c>
      <c r="P902">
        <f t="shared" si="355"/>
        <v>7</v>
      </c>
      <c r="Q902">
        <f t="shared" si="357"/>
        <v>0</v>
      </c>
      <c r="U902">
        <f t="shared" si="367"/>
        <v>0</v>
      </c>
      <c r="V902">
        <f t="shared" si="368"/>
        <v>0</v>
      </c>
      <c r="W902">
        <f t="shared" si="358"/>
        <v>0</v>
      </c>
      <c r="Y902">
        <f t="shared" si="369"/>
        <v>0</v>
      </c>
      <c r="AB902" s="228">
        <v>2140303</v>
      </c>
      <c r="AC902">
        <f t="shared" si="370"/>
        <v>0</v>
      </c>
      <c r="AD902">
        <f t="shared" si="371"/>
        <v>0</v>
      </c>
      <c r="AE902">
        <f t="shared" si="359"/>
        <v>0</v>
      </c>
      <c r="AG902" s="228">
        <v>2130199</v>
      </c>
      <c r="AH902" s="247" t="s">
        <v>1592</v>
      </c>
      <c r="AI902" s="233">
        <v>123</v>
      </c>
      <c r="AJ902" s="248">
        <f t="shared" si="360"/>
        <v>123</v>
      </c>
      <c r="AK902" s="246">
        <f t="shared" si="361"/>
        <v>0</v>
      </c>
      <c r="AL902" s="240">
        <v>2111410</v>
      </c>
      <c r="AM902" s="240" t="s">
        <v>1590</v>
      </c>
      <c r="AN902" s="249">
        <v>0</v>
      </c>
      <c r="AO902" s="249">
        <v>0</v>
      </c>
      <c r="AP902" s="256">
        <f t="shared" ref="AP902:AP965" si="372">AO902-AN902</f>
        <v>0</v>
      </c>
      <c r="AQ902" s="257">
        <f t="shared" ref="AQ902:AQ965" si="373">IF(AN902&lt;&gt;0,AP902/AN902,)</f>
        <v>0</v>
      </c>
      <c r="AR902">
        <f t="shared" si="356"/>
        <v>7</v>
      </c>
    </row>
    <row r="903" hidden="1" spans="1:44">
      <c r="A903" s="220">
        <v>2111413</v>
      </c>
      <c r="B903" s="220" t="s">
        <v>1593</v>
      </c>
      <c r="C903" s="216">
        <f t="shared" ref="C903:C966" si="374">SUMIF(AG:AG,A903,AI:AI)</f>
        <v>0</v>
      </c>
      <c r="D903" s="221">
        <v>0</v>
      </c>
      <c r="E903" s="222">
        <v>0</v>
      </c>
      <c r="F903" s="223">
        <v>0</v>
      </c>
      <c r="G903" s="219">
        <f t="shared" ref="G903:G966" si="375">IF(F903&lt;&gt;0,F903/C903-1,)</f>
        <v>0</v>
      </c>
      <c r="H903" s="219">
        <f t="shared" ref="H903:H966" si="376">IF(F903&lt;&gt;0,F903/D903,)</f>
        <v>0</v>
      </c>
      <c r="I903" s="219">
        <f t="shared" ref="I903:I966" si="377">IF(F903&lt;&gt;0,F903/E903,)</f>
        <v>0</v>
      </c>
      <c r="J903" s="231">
        <f t="shared" si="353"/>
        <v>7</v>
      </c>
      <c r="K903" s="43">
        <f t="shared" si="366"/>
        <v>0</v>
      </c>
      <c r="L903" s="43">
        <f t="shared" si="354"/>
        <v>7</v>
      </c>
      <c r="M903" s="228">
        <v>2130122</v>
      </c>
      <c r="N903" s="228" t="s">
        <v>1576</v>
      </c>
      <c r="O903" s="233">
        <v>65</v>
      </c>
      <c r="P903">
        <f t="shared" si="355"/>
        <v>7</v>
      </c>
      <c r="Q903">
        <f t="shared" si="357"/>
        <v>0</v>
      </c>
      <c r="U903">
        <f t="shared" si="367"/>
        <v>0</v>
      </c>
      <c r="V903">
        <f t="shared" si="368"/>
        <v>0</v>
      </c>
      <c r="W903">
        <f t="shared" si="358"/>
        <v>0</v>
      </c>
      <c r="Y903">
        <f t="shared" si="369"/>
        <v>0</v>
      </c>
      <c r="AB903" s="228">
        <v>2140304</v>
      </c>
      <c r="AC903">
        <f t="shared" si="370"/>
        <v>0</v>
      </c>
      <c r="AD903">
        <f t="shared" si="371"/>
        <v>0</v>
      </c>
      <c r="AE903">
        <f t="shared" si="359"/>
        <v>0</v>
      </c>
      <c r="AG903" s="228">
        <v>21302</v>
      </c>
      <c r="AH903" s="238" t="s">
        <v>1594</v>
      </c>
      <c r="AI903" s="232">
        <f>SUM(AI904:AI930)</f>
        <v>2740</v>
      </c>
      <c r="AJ903" s="239">
        <f t="shared" si="360"/>
        <v>2740</v>
      </c>
      <c r="AK903" s="246">
        <f t="shared" si="361"/>
        <v>0</v>
      </c>
      <c r="AL903" s="240">
        <v>2111411</v>
      </c>
      <c r="AM903" s="240" t="s">
        <v>280</v>
      </c>
      <c r="AN903" s="249">
        <v>0</v>
      </c>
      <c r="AO903" s="249">
        <v>0</v>
      </c>
      <c r="AP903" s="256">
        <f t="shared" si="372"/>
        <v>0</v>
      </c>
      <c r="AQ903" s="257">
        <f t="shared" si="373"/>
        <v>0</v>
      </c>
      <c r="AR903">
        <f t="shared" si="356"/>
        <v>7</v>
      </c>
    </row>
    <row r="904" hidden="1" spans="1:44">
      <c r="A904" s="215">
        <v>2111450</v>
      </c>
      <c r="B904" s="215" t="s">
        <v>212</v>
      </c>
      <c r="C904" s="216">
        <f t="shared" si="374"/>
        <v>0</v>
      </c>
      <c r="D904" s="222">
        <v>0</v>
      </c>
      <c r="E904" s="222">
        <v>0</v>
      </c>
      <c r="F904" s="223">
        <v>0</v>
      </c>
      <c r="G904" s="219">
        <f t="shared" si="375"/>
        <v>0</v>
      </c>
      <c r="H904" s="219">
        <f t="shared" si="376"/>
        <v>0</v>
      </c>
      <c r="I904" s="219">
        <f t="shared" si="377"/>
        <v>0</v>
      </c>
      <c r="J904" s="231">
        <f t="shared" ref="J904:J967" si="378">LEN(A904)</f>
        <v>7</v>
      </c>
      <c r="K904" s="43">
        <f t="shared" si="366"/>
        <v>0</v>
      </c>
      <c r="L904" s="43">
        <f t="shared" ref="L904:L967" si="379">LEN(A904)</f>
        <v>7</v>
      </c>
      <c r="M904" s="228">
        <v>2130124</v>
      </c>
      <c r="N904" s="228" t="s">
        <v>1577</v>
      </c>
      <c r="O904" s="233">
        <v>738</v>
      </c>
      <c r="P904">
        <f t="shared" ref="P904:P967" si="380">LEN(M904)</f>
        <v>7</v>
      </c>
      <c r="Q904">
        <f t="shared" si="357"/>
        <v>0</v>
      </c>
      <c r="U904">
        <f t="shared" si="367"/>
        <v>0</v>
      </c>
      <c r="V904">
        <f t="shared" si="368"/>
        <v>0</v>
      </c>
      <c r="W904">
        <f t="shared" si="358"/>
        <v>0</v>
      </c>
      <c r="Y904">
        <f t="shared" si="369"/>
        <v>0</v>
      </c>
      <c r="AB904" s="228">
        <v>2140305</v>
      </c>
      <c r="AC904">
        <f t="shared" si="370"/>
        <v>0</v>
      </c>
      <c r="AD904">
        <f t="shared" si="371"/>
        <v>0</v>
      </c>
      <c r="AE904">
        <f t="shared" si="359"/>
        <v>0</v>
      </c>
      <c r="AG904" s="228">
        <v>2130201</v>
      </c>
      <c r="AH904" s="247" t="s">
        <v>195</v>
      </c>
      <c r="AI904" s="233">
        <v>873</v>
      </c>
      <c r="AJ904" s="248">
        <f t="shared" si="360"/>
        <v>873</v>
      </c>
      <c r="AK904" s="246">
        <f t="shared" si="361"/>
        <v>0</v>
      </c>
      <c r="AL904" s="240">
        <v>2111413</v>
      </c>
      <c r="AM904" s="240" t="s">
        <v>1593</v>
      </c>
      <c r="AN904" s="249">
        <v>0</v>
      </c>
      <c r="AO904" s="249">
        <v>0</v>
      </c>
      <c r="AP904" s="256">
        <f t="shared" si="372"/>
        <v>0</v>
      </c>
      <c r="AQ904" s="257">
        <f t="shared" si="373"/>
        <v>0</v>
      </c>
      <c r="AR904">
        <f t="shared" ref="AR904:AR967" si="381">LEN(AL904)</f>
        <v>7</v>
      </c>
    </row>
    <row r="905" hidden="1" spans="1:44">
      <c r="A905" s="220">
        <v>2111499</v>
      </c>
      <c r="B905" s="220" t="s">
        <v>1595</v>
      </c>
      <c r="C905" s="216">
        <f t="shared" si="374"/>
        <v>0</v>
      </c>
      <c r="D905" s="221">
        <v>0</v>
      </c>
      <c r="E905" s="222">
        <v>0</v>
      </c>
      <c r="F905" s="223">
        <v>0</v>
      </c>
      <c r="G905" s="219">
        <f t="shared" si="375"/>
        <v>0</v>
      </c>
      <c r="H905" s="219">
        <f t="shared" si="376"/>
        <v>0</v>
      </c>
      <c r="I905" s="219">
        <f t="shared" si="377"/>
        <v>0</v>
      </c>
      <c r="J905" s="231">
        <f t="shared" si="378"/>
        <v>7</v>
      </c>
      <c r="K905" s="43">
        <f t="shared" si="366"/>
        <v>0</v>
      </c>
      <c r="L905" s="43">
        <f t="shared" si="379"/>
        <v>7</v>
      </c>
      <c r="M905" s="228">
        <v>2130125</v>
      </c>
      <c r="N905" s="228" t="s">
        <v>1579</v>
      </c>
      <c r="O905" s="233">
        <v>10</v>
      </c>
      <c r="P905">
        <f t="shared" si="380"/>
        <v>7</v>
      </c>
      <c r="Q905">
        <f t="shared" ref="Q905:Q968" si="382">IF(LEN(A905)=5,--LEFT(A905,3),)</f>
        <v>0</v>
      </c>
      <c r="U905">
        <f t="shared" si="367"/>
        <v>0</v>
      </c>
      <c r="V905">
        <f t="shared" si="368"/>
        <v>0</v>
      </c>
      <c r="W905">
        <f t="shared" ref="W905:W968" si="383">U905-V905</f>
        <v>0</v>
      </c>
      <c r="Y905">
        <f t="shared" si="369"/>
        <v>0</v>
      </c>
      <c r="AB905" s="228">
        <v>2140306</v>
      </c>
      <c r="AC905">
        <f t="shared" si="370"/>
        <v>0</v>
      </c>
      <c r="AD905">
        <f t="shared" si="371"/>
        <v>0</v>
      </c>
      <c r="AE905">
        <f t="shared" ref="AE905:AE968" si="384">AC905-AD905</f>
        <v>0</v>
      </c>
      <c r="AG905" s="228">
        <v>2130202</v>
      </c>
      <c r="AH905" s="247" t="s">
        <v>197</v>
      </c>
      <c r="AI905" s="233">
        <v>30</v>
      </c>
      <c r="AJ905" s="248">
        <f t="shared" ref="AJ905:AJ968" si="385">SUMIF(A:A,AG905,C:C)</f>
        <v>30</v>
      </c>
      <c r="AK905" s="246">
        <f t="shared" ref="AK905:AK968" si="386">AI905-AJ905</f>
        <v>0</v>
      </c>
      <c r="AL905" s="240">
        <v>2111450</v>
      </c>
      <c r="AM905" s="240" t="s">
        <v>212</v>
      </c>
      <c r="AN905" s="249">
        <v>0</v>
      </c>
      <c r="AO905" s="249">
        <v>0</v>
      </c>
      <c r="AP905" s="256">
        <f t="shared" si="372"/>
        <v>0</v>
      </c>
      <c r="AQ905" s="257">
        <f t="shared" si="373"/>
        <v>0</v>
      </c>
      <c r="AR905">
        <f t="shared" si="381"/>
        <v>7</v>
      </c>
    </row>
    <row r="906" hidden="1" spans="1:44">
      <c r="A906" s="220">
        <v>21199</v>
      </c>
      <c r="B906" s="220" t="s">
        <v>1596</v>
      </c>
      <c r="C906" s="216">
        <f t="shared" si="374"/>
        <v>0</v>
      </c>
      <c r="D906" s="221">
        <v>0</v>
      </c>
      <c r="E906" s="222">
        <v>0</v>
      </c>
      <c r="F906" s="223">
        <v>0</v>
      </c>
      <c r="G906" s="219">
        <f t="shared" si="375"/>
        <v>0</v>
      </c>
      <c r="H906" s="219">
        <f t="shared" si="376"/>
        <v>0</v>
      </c>
      <c r="I906" s="219">
        <f t="shared" si="377"/>
        <v>0</v>
      </c>
      <c r="J906" s="231">
        <f t="shared" si="378"/>
        <v>5</v>
      </c>
      <c r="K906" s="43">
        <f t="shared" si="366"/>
        <v>0</v>
      </c>
      <c r="L906" s="43">
        <f t="shared" si="379"/>
        <v>5</v>
      </c>
      <c r="M906" s="228">
        <v>2130126</v>
      </c>
      <c r="N906" s="228" t="s">
        <v>1581</v>
      </c>
      <c r="O906" s="233">
        <v>-2</v>
      </c>
      <c r="P906">
        <f t="shared" si="380"/>
        <v>7</v>
      </c>
      <c r="Q906">
        <f t="shared" si="382"/>
        <v>211</v>
      </c>
      <c r="U906">
        <f t="shared" si="367"/>
        <v>0</v>
      </c>
      <c r="V906">
        <f t="shared" si="368"/>
        <v>0</v>
      </c>
      <c r="W906">
        <f t="shared" si="383"/>
        <v>0</v>
      </c>
      <c r="Y906">
        <f t="shared" si="369"/>
        <v>0</v>
      </c>
      <c r="AB906" s="228">
        <v>2140307</v>
      </c>
      <c r="AC906">
        <f t="shared" si="370"/>
        <v>0</v>
      </c>
      <c r="AD906">
        <f t="shared" si="371"/>
        <v>0</v>
      </c>
      <c r="AE906">
        <f t="shared" si="384"/>
        <v>0</v>
      </c>
      <c r="AG906" s="228">
        <v>2130203</v>
      </c>
      <c r="AH906" s="247" t="s">
        <v>199</v>
      </c>
      <c r="AI906" s="233">
        <v>0</v>
      </c>
      <c r="AJ906" s="248">
        <f t="shared" si="385"/>
        <v>0</v>
      </c>
      <c r="AK906" s="246">
        <f t="shared" si="386"/>
        <v>0</v>
      </c>
      <c r="AL906" s="240">
        <v>2111499</v>
      </c>
      <c r="AM906" s="240" t="s">
        <v>1595</v>
      </c>
      <c r="AN906" s="249">
        <v>0</v>
      </c>
      <c r="AO906" s="249">
        <v>0</v>
      </c>
      <c r="AP906" s="256">
        <f t="shared" si="372"/>
        <v>0</v>
      </c>
      <c r="AQ906" s="257">
        <f t="shared" si="373"/>
        <v>0</v>
      </c>
      <c r="AR906">
        <f t="shared" si="381"/>
        <v>7</v>
      </c>
    </row>
    <row r="907" hidden="1" spans="1:44">
      <c r="A907" s="215">
        <v>2119901</v>
      </c>
      <c r="B907" s="215" t="s">
        <v>1596</v>
      </c>
      <c r="C907" s="216">
        <f t="shared" si="374"/>
        <v>0</v>
      </c>
      <c r="D907" s="222">
        <v>0</v>
      </c>
      <c r="E907" s="222">
        <v>0</v>
      </c>
      <c r="F907" s="223">
        <v>0</v>
      </c>
      <c r="G907" s="219">
        <f t="shared" si="375"/>
        <v>0</v>
      </c>
      <c r="H907" s="219">
        <f t="shared" si="376"/>
        <v>0</v>
      </c>
      <c r="I907" s="219">
        <f t="shared" si="377"/>
        <v>0</v>
      </c>
      <c r="J907" s="231">
        <f t="shared" si="378"/>
        <v>7</v>
      </c>
      <c r="K907" s="43">
        <f t="shared" si="366"/>
        <v>0</v>
      </c>
      <c r="L907" s="43">
        <f t="shared" si="379"/>
        <v>7</v>
      </c>
      <c r="M907" s="228">
        <v>2130129</v>
      </c>
      <c r="N907" s="228" t="s">
        <v>1583</v>
      </c>
      <c r="O907" s="233">
        <v>0</v>
      </c>
      <c r="P907">
        <f t="shared" si="380"/>
        <v>7</v>
      </c>
      <c r="Q907">
        <f t="shared" si="382"/>
        <v>0</v>
      </c>
      <c r="U907">
        <f t="shared" si="367"/>
        <v>0</v>
      </c>
      <c r="V907">
        <f t="shared" si="368"/>
        <v>0</v>
      </c>
      <c r="W907">
        <f t="shared" si="383"/>
        <v>0</v>
      </c>
      <c r="Y907">
        <f t="shared" si="369"/>
        <v>0</v>
      </c>
      <c r="AB907" s="228">
        <v>2140308</v>
      </c>
      <c r="AC907">
        <f t="shared" si="370"/>
        <v>0</v>
      </c>
      <c r="AD907">
        <f t="shared" si="371"/>
        <v>0</v>
      </c>
      <c r="AE907">
        <f t="shared" si="384"/>
        <v>0</v>
      </c>
      <c r="AG907" s="228">
        <v>2130204</v>
      </c>
      <c r="AH907" s="247" t="s">
        <v>1597</v>
      </c>
      <c r="AI907" s="233">
        <v>714</v>
      </c>
      <c r="AJ907" s="248">
        <f t="shared" si="385"/>
        <v>714</v>
      </c>
      <c r="AK907" s="246">
        <f t="shared" si="386"/>
        <v>0</v>
      </c>
      <c r="AL907" s="240">
        <v>21199</v>
      </c>
      <c r="AM907" s="240" t="s">
        <v>1596</v>
      </c>
      <c r="AN907" s="249">
        <v>0</v>
      </c>
      <c r="AO907" s="249">
        <v>0</v>
      </c>
      <c r="AP907" s="256">
        <f t="shared" si="372"/>
        <v>0</v>
      </c>
      <c r="AQ907" s="257">
        <f t="shared" si="373"/>
        <v>0</v>
      </c>
      <c r="AR907">
        <f t="shared" si="381"/>
        <v>5</v>
      </c>
    </row>
    <row r="908" hidden="1" customHeight="1" spans="1:44">
      <c r="A908" s="220">
        <v>212</v>
      </c>
      <c r="B908" s="220" t="s">
        <v>1598</v>
      </c>
      <c r="C908" s="216">
        <f t="shared" si="374"/>
        <v>7126</v>
      </c>
      <c r="D908" s="224">
        <v>4515</v>
      </c>
      <c r="E908" s="217">
        <v>18215</v>
      </c>
      <c r="F908" s="218">
        <v>23561</v>
      </c>
      <c r="G908" s="219">
        <f t="shared" si="375"/>
        <v>2.3063429694078</v>
      </c>
      <c r="H908" s="219">
        <f t="shared" si="376"/>
        <v>5.21838316722038</v>
      </c>
      <c r="I908" s="219">
        <f t="shared" si="377"/>
        <v>1.2934943727697</v>
      </c>
      <c r="J908" s="231">
        <f t="shared" si="378"/>
        <v>3</v>
      </c>
      <c r="K908" s="43">
        <f t="shared" si="366"/>
        <v>53417</v>
      </c>
      <c r="L908" s="43">
        <f t="shared" si="379"/>
        <v>3</v>
      </c>
      <c r="M908" s="228">
        <v>2130135</v>
      </c>
      <c r="N908" s="228" t="s">
        <v>1585</v>
      </c>
      <c r="O908" s="233">
        <v>126</v>
      </c>
      <c r="P908">
        <f t="shared" si="380"/>
        <v>7</v>
      </c>
      <c r="Q908">
        <f t="shared" si="382"/>
        <v>0</v>
      </c>
      <c r="U908">
        <f t="shared" si="367"/>
        <v>0</v>
      </c>
      <c r="V908">
        <f t="shared" si="368"/>
        <v>0</v>
      </c>
      <c r="W908">
        <f t="shared" si="383"/>
        <v>0</v>
      </c>
      <c r="Y908">
        <f t="shared" si="369"/>
        <v>0</v>
      </c>
      <c r="AB908" s="228">
        <v>2140399</v>
      </c>
      <c r="AC908">
        <f t="shared" si="370"/>
        <v>0</v>
      </c>
      <c r="AD908">
        <f t="shared" si="371"/>
        <v>0</v>
      </c>
      <c r="AE908">
        <f t="shared" si="384"/>
        <v>0</v>
      </c>
      <c r="AG908" s="228">
        <v>2130205</v>
      </c>
      <c r="AH908" s="247" t="s">
        <v>1599</v>
      </c>
      <c r="AI908" s="233">
        <v>215</v>
      </c>
      <c r="AJ908" s="248">
        <f t="shared" si="385"/>
        <v>215</v>
      </c>
      <c r="AK908" s="246">
        <f t="shared" si="386"/>
        <v>0</v>
      </c>
      <c r="AL908" s="240">
        <v>2119901</v>
      </c>
      <c r="AM908" s="240" t="s">
        <v>1596</v>
      </c>
      <c r="AN908" s="249">
        <v>0</v>
      </c>
      <c r="AO908" s="249">
        <v>0</v>
      </c>
      <c r="AP908" s="256">
        <f t="shared" si="372"/>
        <v>0</v>
      </c>
      <c r="AQ908" s="257">
        <f t="shared" si="373"/>
        <v>0</v>
      </c>
      <c r="AR908">
        <f t="shared" si="381"/>
        <v>7</v>
      </c>
    </row>
    <row r="909" hidden="1" customHeight="1" spans="1:44">
      <c r="A909" s="215">
        <v>21201</v>
      </c>
      <c r="B909" s="215" t="s">
        <v>1600</v>
      </c>
      <c r="C909" s="216">
        <f t="shared" si="374"/>
        <v>1926</v>
      </c>
      <c r="D909" s="217">
        <v>2044</v>
      </c>
      <c r="E909" s="217">
        <v>2421</v>
      </c>
      <c r="F909" s="218">
        <v>2513</v>
      </c>
      <c r="G909" s="219">
        <f t="shared" si="375"/>
        <v>0.304776739356179</v>
      </c>
      <c r="H909" s="219">
        <f t="shared" si="376"/>
        <v>1.22945205479452</v>
      </c>
      <c r="I909" s="219">
        <f t="shared" si="377"/>
        <v>1.03800082610492</v>
      </c>
      <c r="J909" s="231">
        <f t="shared" si="378"/>
        <v>5</v>
      </c>
      <c r="K909" s="43">
        <f t="shared" si="366"/>
        <v>8904</v>
      </c>
      <c r="L909" s="43">
        <f t="shared" si="379"/>
        <v>5</v>
      </c>
      <c r="M909" s="228">
        <v>2130142</v>
      </c>
      <c r="N909" s="228" t="s">
        <v>1587</v>
      </c>
      <c r="O909" s="233">
        <v>152</v>
      </c>
      <c r="P909">
        <f t="shared" si="380"/>
        <v>7</v>
      </c>
      <c r="Q909">
        <f t="shared" si="382"/>
        <v>212</v>
      </c>
      <c r="U909">
        <f t="shared" si="367"/>
        <v>0</v>
      </c>
      <c r="V909">
        <f t="shared" si="368"/>
        <v>0</v>
      </c>
      <c r="W909">
        <f t="shared" si="383"/>
        <v>0</v>
      </c>
      <c r="Y909">
        <f t="shared" si="369"/>
        <v>0</v>
      </c>
      <c r="AB909" s="228">
        <v>2140401</v>
      </c>
      <c r="AC909">
        <f t="shared" si="370"/>
        <v>99</v>
      </c>
      <c r="AD909">
        <f t="shared" si="371"/>
        <v>99</v>
      </c>
      <c r="AE909">
        <f t="shared" si="384"/>
        <v>0</v>
      </c>
      <c r="AG909" s="228">
        <v>2130206</v>
      </c>
      <c r="AH909" s="247" t="s">
        <v>1601</v>
      </c>
      <c r="AI909" s="233">
        <v>1</v>
      </c>
      <c r="AJ909" s="248">
        <f t="shared" si="385"/>
        <v>1</v>
      </c>
      <c r="AK909" s="246">
        <f t="shared" si="386"/>
        <v>0</v>
      </c>
      <c r="AL909" s="240">
        <v>212</v>
      </c>
      <c r="AM909" s="241" t="s">
        <v>1598</v>
      </c>
      <c r="AN909" s="242">
        <v>4515</v>
      </c>
      <c r="AO909" s="242">
        <v>18215</v>
      </c>
      <c r="AP909" s="256">
        <f t="shared" si="372"/>
        <v>13700</v>
      </c>
      <c r="AQ909" s="257">
        <f t="shared" si="373"/>
        <v>3.0343300110742</v>
      </c>
      <c r="AR909">
        <f t="shared" si="381"/>
        <v>3</v>
      </c>
    </row>
    <row r="910" customHeight="1" spans="1:44">
      <c r="A910" s="215">
        <v>2120101</v>
      </c>
      <c r="B910" s="215" t="s">
        <v>194</v>
      </c>
      <c r="C910" s="216">
        <f t="shared" si="374"/>
        <v>1865</v>
      </c>
      <c r="D910" s="217">
        <v>2044</v>
      </c>
      <c r="E910" s="217">
        <v>2391</v>
      </c>
      <c r="F910" s="218">
        <v>2479</v>
      </c>
      <c r="G910" s="219">
        <f t="shared" si="375"/>
        <v>0.329222520107239</v>
      </c>
      <c r="H910" s="219">
        <f t="shared" si="376"/>
        <v>1.21281800391389</v>
      </c>
      <c r="I910" s="219">
        <f t="shared" si="377"/>
        <v>1.03680468423254</v>
      </c>
      <c r="J910" s="231">
        <f t="shared" si="378"/>
        <v>7</v>
      </c>
      <c r="K910" s="43">
        <f t="shared" ref="K910:K920" si="387">SUM(C910:F910)</f>
        <v>8779</v>
      </c>
      <c r="L910" s="43">
        <f t="shared" si="379"/>
        <v>7</v>
      </c>
      <c r="M910" s="228">
        <v>2130148</v>
      </c>
      <c r="N910" s="228" t="s">
        <v>1589</v>
      </c>
      <c r="O910" s="233">
        <v>0</v>
      </c>
      <c r="P910">
        <f t="shared" si="380"/>
        <v>7</v>
      </c>
      <c r="Q910">
        <f t="shared" si="382"/>
        <v>0</v>
      </c>
      <c r="U910">
        <f t="shared" si="367"/>
        <v>0</v>
      </c>
      <c r="V910">
        <f t="shared" si="368"/>
        <v>0</v>
      </c>
      <c r="W910">
        <f t="shared" si="383"/>
        <v>0</v>
      </c>
      <c r="Y910">
        <f t="shared" si="369"/>
        <v>0</v>
      </c>
      <c r="AB910" s="228">
        <v>2140402</v>
      </c>
      <c r="AC910">
        <f t="shared" si="370"/>
        <v>442</v>
      </c>
      <c r="AD910">
        <f t="shared" si="371"/>
        <v>442</v>
      </c>
      <c r="AE910">
        <f t="shared" si="384"/>
        <v>0</v>
      </c>
      <c r="AG910" s="228">
        <v>2130207</v>
      </c>
      <c r="AH910" s="247" t="s">
        <v>1602</v>
      </c>
      <c r="AI910" s="233">
        <v>43</v>
      </c>
      <c r="AJ910" s="248">
        <f t="shared" si="385"/>
        <v>43</v>
      </c>
      <c r="AK910" s="246">
        <f t="shared" si="386"/>
        <v>0</v>
      </c>
      <c r="AL910" s="240">
        <v>21201</v>
      </c>
      <c r="AM910" s="241" t="s">
        <v>1600</v>
      </c>
      <c r="AN910" s="242">
        <v>2044</v>
      </c>
      <c r="AO910" s="242">
        <v>2421</v>
      </c>
      <c r="AP910" s="256">
        <f t="shared" si="372"/>
        <v>377</v>
      </c>
      <c r="AQ910" s="257">
        <f t="shared" si="373"/>
        <v>0.184442270058708</v>
      </c>
      <c r="AR910">
        <f t="shared" si="381"/>
        <v>5</v>
      </c>
    </row>
    <row r="911" customHeight="1" spans="1:44">
      <c r="A911" s="215">
        <v>2120102</v>
      </c>
      <c r="B911" s="215" t="s">
        <v>196</v>
      </c>
      <c r="C911" s="216">
        <f t="shared" si="374"/>
        <v>61</v>
      </c>
      <c r="D911" s="217">
        <v>0</v>
      </c>
      <c r="E911" s="217">
        <v>30</v>
      </c>
      <c r="F911" s="218">
        <v>34</v>
      </c>
      <c r="G911" s="219">
        <f t="shared" si="375"/>
        <v>-0.442622950819672</v>
      </c>
      <c r="H911" s="219"/>
      <c r="I911" s="219">
        <f t="shared" si="377"/>
        <v>1.13333333333333</v>
      </c>
      <c r="J911" s="231">
        <f t="shared" si="378"/>
        <v>7</v>
      </c>
      <c r="K911" s="43">
        <f t="shared" si="387"/>
        <v>125</v>
      </c>
      <c r="L911" s="43">
        <f t="shared" si="379"/>
        <v>7</v>
      </c>
      <c r="M911" s="228">
        <v>2130152</v>
      </c>
      <c r="N911" s="228" t="s">
        <v>1591</v>
      </c>
      <c r="O911" s="233">
        <v>145</v>
      </c>
      <c r="P911">
        <f t="shared" si="380"/>
        <v>7</v>
      </c>
      <c r="Q911">
        <f t="shared" si="382"/>
        <v>0</v>
      </c>
      <c r="U911">
        <f t="shared" si="367"/>
        <v>0</v>
      </c>
      <c r="V911">
        <f t="shared" si="368"/>
        <v>0</v>
      </c>
      <c r="W911">
        <f t="shared" si="383"/>
        <v>0</v>
      </c>
      <c r="Y911">
        <f t="shared" si="369"/>
        <v>0</v>
      </c>
      <c r="AB911" s="228">
        <v>2140403</v>
      </c>
      <c r="AC911">
        <f t="shared" si="370"/>
        <v>391</v>
      </c>
      <c r="AD911">
        <f t="shared" si="371"/>
        <v>391</v>
      </c>
      <c r="AE911">
        <f t="shared" si="384"/>
        <v>0</v>
      </c>
      <c r="AG911" s="228">
        <v>2130208</v>
      </c>
      <c r="AH911" s="247" t="s">
        <v>1603</v>
      </c>
      <c r="AI911" s="233">
        <v>0</v>
      </c>
      <c r="AJ911" s="248">
        <f t="shared" si="385"/>
        <v>0</v>
      </c>
      <c r="AK911" s="246">
        <f t="shared" si="386"/>
        <v>0</v>
      </c>
      <c r="AL911" s="240">
        <v>2120101</v>
      </c>
      <c r="AM911" s="241" t="s">
        <v>194</v>
      </c>
      <c r="AN911" s="242">
        <v>2044</v>
      </c>
      <c r="AO911" s="242">
        <v>2391</v>
      </c>
      <c r="AP911" s="256">
        <f t="shared" si="372"/>
        <v>347</v>
      </c>
      <c r="AQ911" s="257">
        <f t="shared" si="373"/>
        <v>0.169765166340509</v>
      </c>
      <c r="AR911">
        <f t="shared" si="381"/>
        <v>7</v>
      </c>
    </row>
    <row r="912" hidden="1" spans="1:44">
      <c r="A912" s="215">
        <v>2120103</v>
      </c>
      <c r="B912" s="215" t="s">
        <v>198</v>
      </c>
      <c r="C912" s="216">
        <f t="shared" si="374"/>
        <v>0</v>
      </c>
      <c r="D912" s="222">
        <v>0</v>
      </c>
      <c r="E912" s="222">
        <v>0</v>
      </c>
      <c r="F912" s="223">
        <v>0</v>
      </c>
      <c r="G912" s="219">
        <f t="shared" si="375"/>
        <v>0</v>
      </c>
      <c r="H912" s="219">
        <f t="shared" si="376"/>
        <v>0</v>
      </c>
      <c r="I912" s="219">
        <f t="shared" si="377"/>
        <v>0</v>
      </c>
      <c r="J912" s="231">
        <f t="shared" si="378"/>
        <v>7</v>
      </c>
      <c r="K912" s="43">
        <f t="shared" si="387"/>
        <v>0</v>
      </c>
      <c r="L912" s="43">
        <f t="shared" si="379"/>
        <v>7</v>
      </c>
      <c r="M912" s="228">
        <v>2130199</v>
      </c>
      <c r="N912" s="228" t="s">
        <v>1592</v>
      </c>
      <c r="O912" s="233">
        <v>537</v>
      </c>
      <c r="P912">
        <f t="shared" si="380"/>
        <v>7</v>
      </c>
      <c r="Q912">
        <f t="shared" si="382"/>
        <v>0</v>
      </c>
      <c r="U912">
        <f t="shared" si="367"/>
        <v>0</v>
      </c>
      <c r="V912">
        <f t="shared" si="368"/>
        <v>0</v>
      </c>
      <c r="W912">
        <f t="shared" si="383"/>
        <v>0</v>
      </c>
      <c r="Y912">
        <f t="shared" si="369"/>
        <v>0</v>
      </c>
      <c r="AB912" s="228">
        <v>2140499</v>
      </c>
      <c r="AC912">
        <f t="shared" si="370"/>
        <v>2</v>
      </c>
      <c r="AD912">
        <f t="shared" si="371"/>
        <v>2</v>
      </c>
      <c r="AE912">
        <f t="shared" si="384"/>
        <v>0</v>
      </c>
      <c r="AG912" s="228">
        <v>2130209</v>
      </c>
      <c r="AH912" s="247" t="s">
        <v>1604</v>
      </c>
      <c r="AI912" s="233">
        <v>315</v>
      </c>
      <c r="AJ912" s="248">
        <f t="shared" si="385"/>
        <v>315</v>
      </c>
      <c r="AK912" s="246">
        <f t="shared" si="386"/>
        <v>0</v>
      </c>
      <c r="AL912" s="240">
        <v>2120102</v>
      </c>
      <c r="AM912" s="241" t="s">
        <v>196</v>
      </c>
      <c r="AN912" s="242">
        <v>0</v>
      </c>
      <c r="AO912" s="242">
        <v>30</v>
      </c>
      <c r="AP912" s="256">
        <f t="shared" si="372"/>
        <v>30</v>
      </c>
      <c r="AQ912" s="257">
        <f t="shared" si="373"/>
        <v>0</v>
      </c>
      <c r="AR912">
        <f t="shared" si="381"/>
        <v>7</v>
      </c>
    </row>
    <row r="913" hidden="1" spans="1:44">
      <c r="A913" s="220">
        <v>2120104</v>
      </c>
      <c r="B913" s="220" t="s">
        <v>1605</v>
      </c>
      <c r="C913" s="216">
        <f t="shared" si="374"/>
        <v>0</v>
      </c>
      <c r="D913" s="221">
        <v>0</v>
      </c>
      <c r="E913" s="222">
        <v>0</v>
      </c>
      <c r="F913" s="223">
        <v>0</v>
      </c>
      <c r="G913" s="219">
        <f t="shared" si="375"/>
        <v>0</v>
      </c>
      <c r="H913" s="219">
        <f t="shared" si="376"/>
        <v>0</v>
      </c>
      <c r="I913" s="219">
        <f t="shared" si="377"/>
        <v>0</v>
      </c>
      <c r="J913" s="231">
        <f t="shared" si="378"/>
        <v>7</v>
      </c>
      <c r="K913" s="43">
        <f t="shared" si="387"/>
        <v>0</v>
      </c>
      <c r="L913" s="43">
        <f t="shared" si="379"/>
        <v>7</v>
      </c>
      <c r="M913" s="228">
        <v>21302</v>
      </c>
      <c r="N913" s="229" t="s">
        <v>1594</v>
      </c>
      <c r="O913" s="232">
        <f>SUM(O914:O940)</f>
        <v>4777</v>
      </c>
      <c r="P913">
        <f t="shared" si="380"/>
        <v>5</v>
      </c>
      <c r="Q913">
        <f t="shared" si="382"/>
        <v>0</v>
      </c>
      <c r="U913">
        <f t="shared" si="367"/>
        <v>0</v>
      </c>
      <c r="V913">
        <f t="shared" si="368"/>
        <v>0</v>
      </c>
      <c r="W913">
        <f t="shared" si="383"/>
        <v>0</v>
      </c>
      <c r="Y913">
        <f t="shared" si="369"/>
        <v>0</v>
      </c>
      <c r="AB913" s="228">
        <v>2140501</v>
      </c>
      <c r="AC913">
        <f t="shared" si="370"/>
        <v>0</v>
      </c>
      <c r="AD913">
        <f t="shared" si="371"/>
        <v>0</v>
      </c>
      <c r="AE913">
        <f t="shared" si="384"/>
        <v>0</v>
      </c>
      <c r="AG913" s="228">
        <v>2130210</v>
      </c>
      <c r="AH913" s="247" t="s">
        <v>1606</v>
      </c>
      <c r="AI913" s="233">
        <v>155</v>
      </c>
      <c r="AJ913" s="248">
        <f t="shared" si="385"/>
        <v>155</v>
      </c>
      <c r="AK913" s="246">
        <f t="shared" si="386"/>
        <v>0</v>
      </c>
      <c r="AL913" s="240">
        <v>2120103</v>
      </c>
      <c r="AM913" s="240" t="s">
        <v>198</v>
      </c>
      <c r="AN913" s="249">
        <v>0</v>
      </c>
      <c r="AO913" s="249">
        <v>0</v>
      </c>
      <c r="AP913" s="256">
        <f t="shared" si="372"/>
        <v>0</v>
      </c>
      <c r="AQ913" s="257">
        <f t="shared" si="373"/>
        <v>0</v>
      </c>
      <c r="AR913">
        <f t="shared" si="381"/>
        <v>7</v>
      </c>
    </row>
    <row r="914" hidden="1" spans="1:44">
      <c r="A914" s="215">
        <v>2120105</v>
      </c>
      <c r="B914" s="215" t="s">
        <v>1607</v>
      </c>
      <c r="C914" s="216">
        <f t="shared" si="374"/>
        <v>0</v>
      </c>
      <c r="D914" s="222">
        <v>0</v>
      </c>
      <c r="E914" s="222">
        <v>0</v>
      </c>
      <c r="F914" s="223">
        <v>0</v>
      </c>
      <c r="G914" s="219">
        <f t="shared" si="375"/>
        <v>0</v>
      </c>
      <c r="H914" s="219">
        <f t="shared" si="376"/>
        <v>0</v>
      </c>
      <c r="I914" s="219">
        <f t="shared" si="377"/>
        <v>0</v>
      </c>
      <c r="J914" s="231">
        <f t="shared" si="378"/>
        <v>7</v>
      </c>
      <c r="K914" s="43">
        <f t="shared" si="387"/>
        <v>0</v>
      </c>
      <c r="L914" s="43">
        <f t="shared" si="379"/>
        <v>7</v>
      </c>
      <c r="M914" s="228">
        <v>2130201</v>
      </c>
      <c r="N914" s="228" t="s">
        <v>195</v>
      </c>
      <c r="O914" s="233">
        <v>1086</v>
      </c>
      <c r="P914">
        <f t="shared" si="380"/>
        <v>7</v>
      </c>
      <c r="Q914">
        <f t="shared" si="382"/>
        <v>0</v>
      </c>
      <c r="U914">
        <f t="shared" si="367"/>
        <v>0</v>
      </c>
      <c r="V914">
        <f t="shared" si="368"/>
        <v>0</v>
      </c>
      <c r="W914">
        <f t="shared" si="383"/>
        <v>0</v>
      </c>
      <c r="Y914">
        <f t="shared" si="369"/>
        <v>0</v>
      </c>
      <c r="AB914" s="228">
        <v>2140502</v>
      </c>
      <c r="AC914">
        <f t="shared" si="370"/>
        <v>0</v>
      </c>
      <c r="AD914">
        <f t="shared" si="371"/>
        <v>0</v>
      </c>
      <c r="AE914">
        <f t="shared" si="384"/>
        <v>0</v>
      </c>
      <c r="AG914" s="228">
        <v>2130211</v>
      </c>
      <c r="AH914" s="247" t="s">
        <v>1608</v>
      </c>
      <c r="AI914" s="233">
        <v>1</v>
      </c>
      <c r="AJ914" s="248">
        <f t="shared" si="385"/>
        <v>1</v>
      </c>
      <c r="AK914" s="246">
        <f t="shared" si="386"/>
        <v>0</v>
      </c>
      <c r="AL914" s="240">
        <v>2120104</v>
      </c>
      <c r="AM914" s="240" t="s">
        <v>1605</v>
      </c>
      <c r="AN914" s="249">
        <v>0</v>
      </c>
      <c r="AO914" s="249">
        <v>0</v>
      </c>
      <c r="AP914" s="256">
        <f t="shared" si="372"/>
        <v>0</v>
      </c>
      <c r="AQ914" s="257">
        <f t="shared" si="373"/>
        <v>0</v>
      </c>
      <c r="AR914">
        <f t="shared" si="381"/>
        <v>7</v>
      </c>
    </row>
    <row r="915" hidden="1" spans="1:44">
      <c r="A915" s="215">
        <v>2120106</v>
      </c>
      <c r="B915" s="215" t="s">
        <v>1609</v>
      </c>
      <c r="C915" s="216">
        <f t="shared" si="374"/>
        <v>0</v>
      </c>
      <c r="D915" s="222">
        <v>0</v>
      </c>
      <c r="E915" s="222">
        <v>0</v>
      </c>
      <c r="F915" s="223">
        <v>0</v>
      </c>
      <c r="G915" s="219">
        <f t="shared" si="375"/>
        <v>0</v>
      </c>
      <c r="H915" s="219">
        <f t="shared" si="376"/>
        <v>0</v>
      </c>
      <c r="I915" s="219">
        <f t="shared" si="377"/>
        <v>0</v>
      </c>
      <c r="J915" s="231">
        <f t="shared" si="378"/>
        <v>7</v>
      </c>
      <c r="K915" s="43">
        <f t="shared" si="387"/>
        <v>0</v>
      </c>
      <c r="L915" s="43">
        <f t="shared" si="379"/>
        <v>7</v>
      </c>
      <c r="M915" s="228">
        <v>2130202</v>
      </c>
      <c r="N915" s="228" t="s">
        <v>197</v>
      </c>
      <c r="O915" s="233">
        <v>0</v>
      </c>
      <c r="P915">
        <f t="shared" si="380"/>
        <v>7</v>
      </c>
      <c r="Q915">
        <f t="shared" si="382"/>
        <v>0</v>
      </c>
      <c r="U915">
        <f t="shared" si="367"/>
        <v>0</v>
      </c>
      <c r="V915">
        <f t="shared" si="368"/>
        <v>0</v>
      </c>
      <c r="W915">
        <f t="shared" si="383"/>
        <v>0</v>
      </c>
      <c r="Y915">
        <f t="shared" si="369"/>
        <v>0</v>
      </c>
      <c r="AB915" s="228">
        <v>2140503</v>
      </c>
      <c r="AC915">
        <f t="shared" si="370"/>
        <v>0</v>
      </c>
      <c r="AD915">
        <f t="shared" si="371"/>
        <v>0</v>
      </c>
      <c r="AE915">
        <f t="shared" si="384"/>
        <v>0</v>
      </c>
      <c r="AG915" s="228">
        <v>2130212</v>
      </c>
      <c r="AH915" s="247" t="s">
        <v>1610</v>
      </c>
      <c r="AI915" s="233">
        <v>0</v>
      </c>
      <c r="AJ915" s="248">
        <f t="shared" si="385"/>
        <v>0</v>
      </c>
      <c r="AK915" s="246">
        <f t="shared" si="386"/>
        <v>0</v>
      </c>
      <c r="AL915" s="240">
        <v>2120105</v>
      </c>
      <c r="AM915" s="240" t="s">
        <v>1607</v>
      </c>
      <c r="AN915" s="249">
        <v>0</v>
      </c>
      <c r="AO915" s="249">
        <v>0</v>
      </c>
      <c r="AP915" s="256">
        <f t="shared" si="372"/>
        <v>0</v>
      </c>
      <c r="AQ915" s="257">
        <f t="shared" si="373"/>
        <v>0</v>
      </c>
      <c r="AR915">
        <f t="shared" si="381"/>
        <v>7</v>
      </c>
    </row>
    <row r="916" hidden="1" spans="1:44">
      <c r="A916" s="215">
        <v>2120107</v>
      </c>
      <c r="B916" s="215" t="s">
        <v>1611</v>
      </c>
      <c r="C916" s="216">
        <f t="shared" si="374"/>
        <v>0</v>
      </c>
      <c r="D916" s="222">
        <v>0</v>
      </c>
      <c r="E916" s="222">
        <v>0</v>
      </c>
      <c r="F916" s="223">
        <v>0</v>
      </c>
      <c r="G916" s="219">
        <f t="shared" si="375"/>
        <v>0</v>
      </c>
      <c r="H916" s="219">
        <f t="shared" si="376"/>
        <v>0</v>
      </c>
      <c r="I916" s="219">
        <f t="shared" si="377"/>
        <v>0</v>
      </c>
      <c r="J916" s="231">
        <f t="shared" si="378"/>
        <v>7</v>
      </c>
      <c r="K916" s="43">
        <f t="shared" si="387"/>
        <v>0</v>
      </c>
      <c r="L916" s="43">
        <f t="shared" si="379"/>
        <v>7</v>
      </c>
      <c r="M916" s="228">
        <v>2130203</v>
      </c>
      <c r="N916" s="228" t="s">
        <v>199</v>
      </c>
      <c r="O916" s="233">
        <v>0</v>
      </c>
      <c r="P916">
        <f t="shared" si="380"/>
        <v>7</v>
      </c>
      <c r="Q916">
        <f t="shared" si="382"/>
        <v>0</v>
      </c>
      <c r="U916">
        <f t="shared" si="367"/>
        <v>0</v>
      </c>
      <c r="V916">
        <f t="shared" si="368"/>
        <v>0</v>
      </c>
      <c r="W916">
        <f t="shared" si="383"/>
        <v>0</v>
      </c>
      <c r="Y916">
        <f t="shared" si="369"/>
        <v>0</v>
      </c>
      <c r="AB916" s="228">
        <v>2140504</v>
      </c>
      <c r="AC916">
        <f t="shared" si="370"/>
        <v>0</v>
      </c>
      <c r="AD916">
        <f t="shared" si="371"/>
        <v>0</v>
      </c>
      <c r="AE916">
        <f t="shared" si="384"/>
        <v>0</v>
      </c>
      <c r="AG916" s="228">
        <v>2130213</v>
      </c>
      <c r="AH916" s="247" t="s">
        <v>1612</v>
      </c>
      <c r="AI916" s="233">
        <v>55</v>
      </c>
      <c r="AJ916" s="248">
        <f t="shared" si="385"/>
        <v>55</v>
      </c>
      <c r="AK916" s="246">
        <f t="shared" si="386"/>
        <v>0</v>
      </c>
      <c r="AL916" s="240">
        <v>2120106</v>
      </c>
      <c r="AM916" s="240" t="s">
        <v>1609</v>
      </c>
      <c r="AN916" s="249">
        <v>0</v>
      </c>
      <c r="AO916" s="249">
        <v>0</v>
      </c>
      <c r="AP916" s="256">
        <f t="shared" si="372"/>
        <v>0</v>
      </c>
      <c r="AQ916" s="257">
        <f t="shared" si="373"/>
        <v>0</v>
      </c>
      <c r="AR916">
        <f t="shared" si="381"/>
        <v>7</v>
      </c>
    </row>
    <row r="917" hidden="1" spans="1:44">
      <c r="A917" s="215">
        <v>2120108</v>
      </c>
      <c r="B917" s="215" t="s">
        <v>1613</v>
      </c>
      <c r="C917" s="216">
        <f t="shared" si="374"/>
        <v>0</v>
      </c>
      <c r="D917" s="222">
        <v>0</v>
      </c>
      <c r="E917" s="222">
        <v>0</v>
      </c>
      <c r="F917" s="223">
        <v>0</v>
      </c>
      <c r="G917" s="219">
        <f t="shared" si="375"/>
        <v>0</v>
      </c>
      <c r="H917" s="219">
        <f t="shared" si="376"/>
        <v>0</v>
      </c>
      <c r="I917" s="219">
        <f t="shared" si="377"/>
        <v>0</v>
      </c>
      <c r="J917" s="231">
        <f t="shared" si="378"/>
        <v>7</v>
      </c>
      <c r="K917" s="43">
        <f t="shared" si="387"/>
        <v>0</v>
      </c>
      <c r="L917" s="43">
        <f t="shared" si="379"/>
        <v>7</v>
      </c>
      <c r="M917" s="228">
        <v>2130204</v>
      </c>
      <c r="N917" s="228" t="s">
        <v>1597</v>
      </c>
      <c r="O917" s="233">
        <v>773</v>
      </c>
      <c r="P917">
        <f t="shared" si="380"/>
        <v>7</v>
      </c>
      <c r="Q917">
        <f t="shared" si="382"/>
        <v>0</v>
      </c>
      <c r="U917">
        <f t="shared" si="367"/>
        <v>0</v>
      </c>
      <c r="V917">
        <f t="shared" si="368"/>
        <v>0</v>
      </c>
      <c r="W917">
        <f t="shared" si="383"/>
        <v>0</v>
      </c>
      <c r="Y917">
        <f t="shared" si="369"/>
        <v>0</v>
      </c>
      <c r="AB917" s="228">
        <v>2140505</v>
      </c>
      <c r="AC917">
        <f t="shared" si="370"/>
        <v>0</v>
      </c>
      <c r="AD917">
        <f t="shared" si="371"/>
        <v>0</v>
      </c>
      <c r="AE917">
        <f t="shared" si="384"/>
        <v>0</v>
      </c>
      <c r="AG917" s="228">
        <v>2130216</v>
      </c>
      <c r="AH917" s="247" t="s">
        <v>1614</v>
      </c>
      <c r="AI917" s="233">
        <v>0</v>
      </c>
      <c r="AJ917" s="248">
        <f t="shared" si="385"/>
        <v>0</v>
      </c>
      <c r="AK917" s="246">
        <f t="shared" si="386"/>
        <v>0</v>
      </c>
      <c r="AL917" s="240">
        <v>2120107</v>
      </c>
      <c r="AM917" s="240" t="s">
        <v>1611</v>
      </c>
      <c r="AN917" s="249">
        <v>0</v>
      </c>
      <c r="AO917" s="249">
        <v>0</v>
      </c>
      <c r="AP917" s="256">
        <f t="shared" si="372"/>
        <v>0</v>
      </c>
      <c r="AQ917" s="257">
        <f t="shared" si="373"/>
        <v>0</v>
      </c>
      <c r="AR917">
        <f t="shared" si="381"/>
        <v>7</v>
      </c>
    </row>
    <row r="918" hidden="1" spans="1:44">
      <c r="A918" s="220">
        <v>2120109</v>
      </c>
      <c r="B918" s="220" t="s">
        <v>1615</v>
      </c>
      <c r="C918" s="216">
        <f t="shared" si="374"/>
        <v>0</v>
      </c>
      <c r="D918" s="221">
        <v>0</v>
      </c>
      <c r="E918" s="222">
        <v>0</v>
      </c>
      <c r="F918" s="223">
        <v>0</v>
      </c>
      <c r="G918" s="219">
        <f t="shared" si="375"/>
        <v>0</v>
      </c>
      <c r="H918" s="219">
        <f t="shared" si="376"/>
        <v>0</v>
      </c>
      <c r="I918" s="219">
        <f t="shared" si="377"/>
        <v>0</v>
      </c>
      <c r="J918" s="231">
        <f t="shared" si="378"/>
        <v>7</v>
      </c>
      <c r="K918" s="43">
        <f t="shared" si="387"/>
        <v>0</v>
      </c>
      <c r="L918" s="43">
        <f t="shared" si="379"/>
        <v>7</v>
      </c>
      <c r="M918" s="228">
        <v>2130205</v>
      </c>
      <c r="N918" s="228" t="s">
        <v>1599</v>
      </c>
      <c r="O918" s="233">
        <v>50</v>
      </c>
      <c r="P918">
        <f t="shared" si="380"/>
        <v>7</v>
      </c>
      <c r="Q918">
        <f t="shared" si="382"/>
        <v>0</v>
      </c>
      <c r="U918">
        <f t="shared" si="367"/>
        <v>0</v>
      </c>
      <c r="V918">
        <f t="shared" si="368"/>
        <v>0</v>
      </c>
      <c r="W918">
        <f t="shared" si="383"/>
        <v>0</v>
      </c>
      <c r="Y918">
        <f t="shared" si="369"/>
        <v>0</v>
      </c>
      <c r="AB918" s="228">
        <v>2140599</v>
      </c>
      <c r="AC918">
        <f t="shared" si="370"/>
        <v>0</v>
      </c>
      <c r="AD918">
        <f t="shared" si="371"/>
        <v>0</v>
      </c>
      <c r="AE918">
        <f t="shared" si="384"/>
        <v>0</v>
      </c>
      <c r="AG918" s="228">
        <v>2130217</v>
      </c>
      <c r="AH918" s="247" t="s">
        <v>1616</v>
      </c>
      <c r="AI918" s="233">
        <v>0</v>
      </c>
      <c r="AJ918" s="248">
        <f t="shared" si="385"/>
        <v>0</v>
      </c>
      <c r="AK918" s="246">
        <f t="shared" si="386"/>
        <v>0</v>
      </c>
      <c r="AL918" s="240">
        <v>2120108</v>
      </c>
      <c r="AM918" s="240" t="s">
        <v>1613</v>
      </c>
      <c r="AN918" s="249">
        <v>0</v>
      </c>
      <c r="AO918" s="249">
        <v>0</v>
      </c>
      <c r="AP918" s="256">
        <f t="shared" si="372"/>
        <v>0</v>
      </c>
      <c r="AQ918" s="257">
        <f t="shared" si="373"/>
        <v>0</v>
      </c>
      <c r="AR918">
        <f t="shared" si="381"/>
        <v>7</v>
      </c>
    </row>
    <row r="919" hidden="1" spans="1:44">
      <c r="A919" s="215">
        <v>2120110</v>
      </c>
      <c r="B919" s="215" t="s">
        <v>1617</v>
      </c>
      <c r="C919" s="216">
        <f t="shared" si="374"/>
        <v>0</v>
      </c>
      <c r="D919" s="222">
        <v>0</v>
      </c>
      <c r="E919" s="222">
        <v>0</v>
      </c>
      <c r="F919" s="223">
        <v>0</v>
      </c>
      <c r="G919" s="219">
        <f t="shared" si="375"/>
        <v>0</v>
      </c>
      <c r="H919" s="219">
        <f t="shared" si="376"/>
        <v>0</v>
      </c>
      <c r="I919" s="219">
        <f t="shared" si="377"/>
        <v>0</v>
      </c>
      <c r="J919" s="231">
        <f t="shared" si="378"/>
        <v>7</v>
      </c>
      <c r="K919" s="43">
        <f t="shared" si="387"/>
        <v>0</v>
      </c>
      <c r="L919" s="43">
        <f t="shared" si="379"/>
        <v>7</v>
      </c>
      <c r="M919" s="228">
        <v>2130206</v>
      </c>
      <c r="N919" s="228" t="s">
        <v>1601</v>
      </c>
      <c r="O919" s="233">
        <v>0</v>
      </c>
      <c r="P919">
        <f t="shared" si="380"/>
        <v>7</v>
      </c>
      <c r="Q919">
        <f t="shared" si="382"/>
        <v>0</v>
      </c>
      <c r="U919">
        <f t="shared" si="367"/>
        <v>0</v>
      </c>
      <c r="V919">
        <f t="shared" si="368"/>
        <v>0</v>
      </c>
      <c r="W919">
        <f t="shared" si="383"/>
        <v>0</v>
      </c>
      <c r="Y919">
        <f t="shared" si="369"/>
        <v>0</v>
      </c>
      <c r="AB919" s="228">
        <v>2140601</v>
      </c>
      <c r="AC919">
        <f t="shared" si="370"/>
        <v>10</v>
      </c>
      <c r="AD919">
        <f t="shared" si="371"/>
        <v>10</v>
      </c>
      <c r="AE919">
        <f t="shared" si="384"/>
        <v>0</v>
      </c>
      <c r="AG919" s="228">
        <v>2130218</v>
      </c>
      <c r="AH919" s="247" t="s">
        <v>1618</v>
      </c>
      <c r="AI919" s="233">
        <v>0</v>
      </c>
      <c r="AJ919" s="248">
        <f t="shared" si="385"/>
        <v>0</v>
      </c>
      <c r="AK919" s="246">
        <f t="shared" si="386"/>
        <v>0</v>
      </c>
      <c r="AL919" s="240">
        <v>2120109</v>
      </c>
      <c r="AM919" s="240" t="s">
        <v>1615</v>
      </c>
      <c r="AN919" s="249">
        <v>0</v>
      </c>
      <c r="AO919" s="249">
        <v>0</v>
      </c>
      <c r="AP919" s="256">
        <f t="shared" si="372"/>
        <v>0</v>
      </c>
      <c r="AQ919" s="257">
        <f t="shared" si="373"/>
        <v>0</v>
      </c>
      <c r="AR919">
        <f t="shared" si="381"/>
        <v>7</v>
      </c>
    </row>
    <row r="920" hidden="1" spans="1:44">
      <c r="A920" s="215">
        <v>2120199</v>
      </c>
      <c r="B920" s="215" t="s">
        <v>1619</v>
      </c>
      <c r="C920" s="216">
        <f t="shared" si="374"/>
        <v>0</v>
      </c>
      <c r="D920" s="222">
        <v>0</v>
      </c>
      <c r="E920" s="222">
        <v>0</v>
      </c>
      <c r="F920" s="223">
        <v>0</v>
      </c>
      <c r="G920" s="219">
        <f t="shared" si="375"/>
        <v>0</v>
      </c>
      <c r="H920" s="219">
        <f t="shared" si="376"/>
        <v>0</v>
      </c>
      <c r="I920" s="219">
        <f t="shared" si="377"/>
        <v>0</v>
      </c>
      <c r="J920" s="231">
        <f t="shared" si="378"/>
        <v>7</v>
      </c>
      <c r="K920" s="43">
        <f t="shared" si="387"/>
        <v>0</v>
      </c>
      <c r="L920" s="43">
        <f t="shared" si="379"/>
        <v>7</v>
      </c>
      <c r="M920" s="228">
        <v>2130207</v>
      </c>
      <c r="N920" s="228" t="s">
        <v>1602</v>
      </c>
      <c r="O920" s="233">
        <v>1497</v>
      </c>
      <c r="P920">
        <f t="shared" si="380"/>
        <v>7</v>
      </c>
      <c r="Q920">
        <f t="shared" si="382"/>
        <v>0</v>
      </c>
      <c r="U920">
        <f t="shared" si="367"/>
        <v>0</v>
      </c>
      <c r="V920">
        <f t="shared" si="368"/>
        <v>0</v>
      </c>
      <c r="W920">
        <f t="shared" si="383"/>
        <v>0</v>
      </c>
      <c r="Y920">
        <f t="shared" si="369"/>
        <v>0</v>
      </c>
      <c r="AB920" s="228">
        <v>2140602</v>
      </c>
      <c r="AC920">
        <f t="shared" si="370"/>
        <v>0</v>
      </c>
      <c r="AD920">
        <f t="shared" si="371"/>
        <v>0</v>
      </c>
      <c r="AE920">
        <f t="shared" si="384"/>
        <v>0</v>
      </c>
      <c r="AG920" s="228">
        <v>2130219</v>
      </c>
      <c r="AH920" s="247" t="s">
        <v>1620</v>
      </c>
      <c r="AI920" s="233">
        <v>0</v>
      </c>
      <c r="AJ920" s="248">
        <f t="shared" si="385"/>
        <v>0</v>
      </c>
      <c r="AK920" s="246">
        <f t="shared" si="386"/>
        <v>0</v>
      </c>
      <c r="AL920" s="240">
        <v>2120110</v>
      </c>
      <c r="AM920" s="240" t="s">
        <v>1617</v>
      </c>
      <c r="AN920" s="249">
        <v>0</v>
      </c>
      <c r="AO920" s="249">
        <v>0</v>
      </c>
      <c r="AP920" s="256">
        <f t="shared" si="372"/>
        <v>0</v>
      </c>
      <c r="AQ920" s="257">
        <f t="shared" si="373"/>
        <v>0</v>
      </c>
      <c r="AR920">
        <f t="shared" si="381"/>
        <v>7</v>
      </c>
    </row>
    <row r="921" hidden="1" customHeight="1" spans="1:44">
      <c r="A921" s="215">
        <v>21202</v>
      </c>
      <c r="B921" s="215" t="s">
        <v>1621</v>
      </c>
      <c r="C921" s="216">
        <f t="shared" si="374"/>
        <v>77</v>
      </c>
      <c r="D921" s="217">
        <v>12</v>
      </c>
      <c r="E921" s="217">
        <v>30</v>
      </c>
      <c r="F921" s="218">
        <v>30</v>
      </c>
      <c r="G921" s="219">
        <f t="shared" si="375"/>
        <v>-0.61038961038961</v>
      </c>
      <c r="H921" s="219">
        <f t="shared" si="376"/>
        <v>2.5</v>
      </c>
      <c r="I921" s="219">
        <f t="shared" si="377"/>
        <v>1</v>
      </c>
      <c r="J921" s="231">
        <f t="shared" si="378"/>
        <v>5</v>
      </c>
      <c r="K921" s="43">
        <f t="shared" ref="K921:K933" si="388">SUM(C921:F921)</f>
        <v>149</v>
      </c>
      <c r="L921" s="43">
        <f t="shared" si="379"/>
        <v>5</v>
      </c>
      <c r="M921" s="228">
        <v>2130208</v>
      </c>
      <c r="N921" s="228" t="s">
        <v>1603</v>
      </c>
      <c r="O921" s="233">
        <v>0</v>
      </c>
      <c r="P921">
        <f t="shared" si="380"/>
        <v>7</v>
      </c>
      <c r="Q921">
        <f t="shared" si="382"/>
        <v>212</v>
      </c>
      <c r="U921">
        <f t="shared" si="367"/>
        <v>0</v>
      </c>
      <c r="V921">
        <f t="shared" si="368"/>
        <v>0</v>
      </c>
      <c r="W921">
        <f t="shared" si="383"/>
        <v>0</v>
      </c>
      <c r="Y921">
        <f t="shared" si="369"/>
        <v>0</v>
      </c>
      <c r="AB921" s="228">
        <v>2140603</v>
      </c>
      <c r="AC921">
        <f t="shared" si="370"/>
        <v>0</v>
      </c>
      <c r="AD921">
        <f t="shared" si="371"/>
        <v>0</v>
      </c>
      <c r="AE921">
        <f t="shared" si="384"/>
        <v>0</v>
      </c>
      <c r="AG921" s="228">
        <v>2130220</v>
      </c>
      <c r="AH921" s="247" t="s">
        <v>1622</v>
      </c>
      <c r="AI921" s="233">
        <v>0</v>
      </c>
      <c r="AJ921" s="248">
        <f t="shared" si="385"/>
        <v>0</v>
      </c>
      <c r="AK921" s="246">
        <f t="shared" si="386"/>
        <v>0</v>
      </c>
      <c r="AL921" s="240">
        <v>2120199</v>
      </c>
      <c r="AM921" s="240" t="s">
        <v>1619</v>
      </c>
      <c r="AN921" s="249">
        <v>0</v>
      </c>
      <c r="AO921" s="249">
        <v>0</v>
      </c>
      <c r="AP921" s="256">
        <f t="shared" si="372"/>
        <v>0</v>
      </c>
      <c r="AQ921" s="257">
        <f t="shared" si="373"/>
        <v>0</v>
      </c>
      <c r="AR921">
        <f t="shared" si="381"/>
        <v>7</v>
      </c>
    </row>
    <row r="922" customHeight="1" spans="1:44">
      <c r="A922" s="220">
        <v>2120201</v>
      </c>
      <c r="B922" s="220" t="s">
        <v>1621</v>
      </c>
      <c r="C922" s="216">
        <f t="shared" si="374"/>
        <v>77</v>
      </c>
      <c r="D922" s="224">
        <v>12</v>
      </c>
      <c r="E922" s="217">
        <v>30</v>
      </c>
      <c r="F922" s="218">
        <v>30</v>
      </c>
      <c r="G922" s="219">
        <f t="shared" si="375"/>
        <v>-0.61038961038961</v>
      </c>
      <c r="H922" s="219">
        <f t="shared" si="376"/>
        <v>2.5</v>
      </c>
      <c r="I922" s="219">
        <f t="shared" si="377"/>
        <v>1</v>
      </c>
      <c r="J922" s="231">
        <f t="shared" si="378"/>
        <v>7</v>
      </c>
      <c r="K922" s="43">
        <f t="shared" si="388"/>
        <v>149</v>
      </c>
      <c r="L922" s="43">
        <f t="shared" si="379"/>
        <v>7</v>
      </c>
      <c r="M922" s="228">
        <v>2130209</v>
      </c>
      <c r="N922" s="228" t="s">
        <v>1604</v>
      </c>
      <c r="O922" s="233">
        <v>325</v>
      </c>
      <c r="P922">
        <f t="shared" si="380"/>
        <v>7</v>
      </c>
      <c r="Q922">
        <f t="shared" si="382"/>
        <v>0</v>
      </c>
      <c r="U922">
        <f t="shared" si="367"/>
        <v>0</v>
      </c>
      <c r="V922">
        <f t="shared" si="368"/>
        <v>0</v>
      </c>
      <c r="W922">
        <f t="shared" si="383"/>
        <v>0</v>
      </c>
      <c r="Y922">
        <f t="shared" si="369"/>
        <v>0</v>
      </c>
      <c r="AB922" s="228">
        <v>2140699</v>
      </c>
      <c r="AC922">
        <f t="shared" si="370"/>
        <v>2</v>
      </c>
      <c r="AD922">
        <f t="shared" si="371"/>
        <v>2</v>
      </c>
      <c r="AE922">
        <f t="shared" si="384"/>
        <v>0</v>
      </c>
      <c r="AG922" s="228">
        <v>2130221</v>
      </c>
      <c r="AH922" s="247" t="s">
        <v>1623</v>
      </c>
      <c r="AI922" s="233">
        <v>45</v>
      </c>
      <c r="AJ922" s="248">
        <f t="shared" si="385"/>
        <v>45</v>
      </c>
      <c r="AK922" s="246">
        <f t="shared" si="386"/>
        <v>0</v>
      </c>
      <c r="AL922" s="240">
        <v>21202</v>
      </c>
      <c r="AM922" s="241" t="s">
        <v>1621</v>
      </c>
      <c r="AN922" s="242">
        <v>12</v>
      </c>
      <c r="AO922" s="242">
        <v>30</v>
      </c>
      <c r="AP922" s="256">
        <f t="shared" si="372"/>
        <v>18</v>
      </c>
      <c r="AQ922" s="257">
        <f t="shared" si="373"/>
        <v>1.5</v>
      </c>
      <c r="AR922">
        <f t="shared" si="381"/>
        <v>5</v>
      </c>
    </row>
    <row r="923" hidden="1" customHeight="1" spans="1:44">
      <c r="A923" s="215">
        <v>21203</v>
      </c>
      <c r="B923" s="215" t="s">
        <v>1624</v>
      </c>
      <c r="C923" s="216">
        <f t="shared" si="374"/>
        <v>3473</v>
      </c>
      <c r="D923" s="217">
        <v>582</v>
      </c>
      <c r="E923" s="217">
        <v>10554</v>
      </c>
      <c r="F923" s="218">
        <v>14256</v>
      </c>
      <c r="G923" s="219">
        <f t="shared" si="375"/>
        <v>3.10480852289087</v>
      </c>
      <c r="H923" s="219">
        <f t="shared" si="376"/>
        <v>24.4948453608247</v>
      </c>
      <c r="I923" s="219">
        <f t="shared" si="377"/>
        <v>1.35076748152359</v>
      </c>
      <c r="J923" s="231">
        <f t="shared" si="378"/>
        <v>5</v>
      </c>
      <c r="K923" s="43">
        <f t="shared" si="388"/>
        <v>28865</v>
      </c>
      <c r="L923" s="43">
        <f t="shared" si="379"/>
        <v>5</v>
      </c>
      <c r="M923" s="228">
        <v>2130210</v>
      </c>
      <c r="N923" s="228" t="s">
        <v>1606</v>
      </c>
      <c r="O923" s="233">
        <v>10</v>
      </c>
      <c r="P923">
        <f t="shared" si="380"/>
        <v>7</v>
      </c>
      <c r="Q923">
        <f t="shared" si="382"/>
        <v>212</v>
      </c>
      <c r="U923">
        <f t="shared" si="367"/>
        <v>0</v>
      </c>
      <c r="V923">
        <f t="shared" si="368"/>
        <v>0</v>
      </c>
      <c r="W923">
        <f t="shared" si="383"/>
        <v>0</v>
      </c>
      <c r="Y923">
        <f t="shared" si="369"/>
        <v>0</v>
      </c>
      <c r="AB923" s="228">
        <v>2149901</v>
      </c>
      <c r="AC923">
        <f t="shared" si="370"/>
        <v>0</v>
      </c>
      <c r="AD923">
        <f t="shared" si="371"/>
        <v>0</v>
      </c>
      <c r="AE923">
        <f t="shared" si="384"/>
        <v>0</v>
      </c>
      <c r="AG923" s="228">
        <v>2130223</v>
      </c>
      <c r="AH923" s="247" t="s">
        <v>1625</v>
      </c>
      <c r="AI923" s="233">
        <v>0</v>
      </c>
      <c r="AJ923" s="248">
        <f t="shared" si="385"/>
        <v>0</v>
      </c>
      <c r="AK923" s="246">
        <f t="shared" si="386"/>
        <v>0</v>
      </c>
      <c r="AL923" s="240">
        <v>2120201</v>
      </c>
      <c r="AM923" s="241" t="s">
        <v>1621</v>
      </c>
      <c r="AN923" s="242">
        <v>12</v>
      </c>
      <c r="AO923" s="242">
        <v>30</v>
      </c>
      <c r="AP923" s="256">
        <f t="shared" si="372"/>
        <v>18</v>
      </c>
      <c r="AQ923" s="257">
        <f t="shared" si="373"/>
        <v>1.5</v>
      </c>
      <c r="AR923">
        <f t="shared" si="381"/>
        <v>7</v>
      </c>
    </row>
    <row r="924" customHeight="1" spans="1:44">
      <c r="A924" s="220">
        <v>2120303</v>
      </c>
      <c r="B924" s="220" t="s">
        <v>1626</v>
      </c>
      <c r="C924" s="216">
        <f t="shared" si="374"/>
        <v>565</v>
      </c>
      <c r="D924" s="224">
        <v>511</v>
      </c>
      <c r="E924" s="217">
        <v>662</v>
      </c>
      <c r="F924" s="218">
        <v>400</v>
      </c>
      <c r="G924" s="219">
        <f t="shared" si="375"/>
        <v>-0.292035398230089</v>
      </c>
      <c r="H924" s="219">
        <f t="shared" si="376"/>
        <v>0.782778864970646</v>
      </c>
      <c r="I924" s="219">
        <f t="shared" si="377"/>
        <v>0.604229607250755</v>
      </c>
      <c r="J924" s="231">
        <f t="shared" si="378"/>
        <v>7</v>
      </c>
      <c r="K924" s="43">
        <f t="shared" si="388"/>
        <v>2138</v>
      </c>
      <c r="L924" s="43">
        <f t="shared" si="379"/>
        <v>7</v>
      </c>
      <c r="M924" s="228">
        <v>2130211</v>
      </c>
      <c r="N924" s="228" t="s">
        <v>1608</v>
      </c>
      <c r="O924" s="233">
        <v>1</v>
      </c>
      <c r="P924">
        <f t="shared" si="380"/>
        <v>7</v>
      </c>
      <c r="Q924">
        <f t="shared" si="382"/>
        <v>0</v>
      </c>
      <c r="U924">
        <f t="shared" si="367"/>
        <v>0</v>
      </c>
      <c r="V924">
        <f t="shared" si="368"/>
        <v>0</v>
      </c>
      <c r="W924">
        <f t="shared" si="383"/>
        <v>0</v>
      </c>
      <c r="Y924">
        <f t="shared" si="369"/>
        <v>0</v>
      </c>
      <c r="AB924" s="228">
        <v>2149999</v>
      </c>
      <c r="AC924">
        <f t="shared" si="370"/>
        <v>8</v>
      </c>
      <c r="AD924">
        <f t="shared" si="371"/>
        <v>8</v>
      </c>
      <c r="AE924">
        <f t="shared" si="384"/>
        <v>0</v>
      </c>
      <c r="AG924" s="228">
        <v>2130224</v>
      </c>
      <c r="AH924" s="247" t="s">
        <v>1627</v>
      </c>
      <c r="AI924" s="233">
        <v>0</v>
      </c>
      <c r="AJ924" s="248">
        <f t="shared" si="385"/>
        <v>0</v>
      </c>
      <c r="AK924" s="246">
        <f t="shared" si="386"/>
        <v>0</v>
      </c>
      <c r="AL924" s="240">
        <v>21203</v>
      </c>
      <c r="AM924" s="241" t="s">
        <v>1624</v>
      </c>
      <c r="AN924" s="242">
        <v>582</v>
      </c>
      <c r="AO924" s="242">
        <v>10554</v>
      </c>
      <c r="AP924" s="256">
        <f t="shared" si="372"/>
        <v>9972</v>
      </c>
      <c r="AQ924" s="257">
        <f t="shared" si="373"/>
        <v>17.1340206185567</v>
      </c>
      <c r="AR924">
        <f t="shared" si="381"/>
        <v>5</v>
      </c>
    </row>
    <row r="925" customHeight="1" spans="1:44">
      <c r="A925" s="220">
        <v>2120399</v>
      </c>
      <c r="B925" s="220" t="s">
        <v>1628</v>
      </c>
      <c r="C925" s="216">
        <f t="shared" si="374"/>
        <v>2908</v>
      </c>
      <c r="D925" s="224">
        <v>71</v>
      </c>
      <c r="E925" s="217">
        <v>9892</v>
      </c>
      <c r="F925" s="218">
        <v>13856</v>
      </c>
      <c r="G925" s="219">
        <f t="shared" si="375"/>
        <v>3.76478679504814</v>
      </c>
      <c r="H925" s="219">
        <f t="shared" si="376"/>
        <v>195.154929577465</v>
      </c>
      <c r="I925" s="219">
        <f t="shared" si="377"/>
        <v>1.4007278608977</v>
      </c>
      <c r="J925" s="231">
        <f t="shared" si="378"/>
        <v>7</v>
      </c>
      <c r="K925" s="43">
        <f t="shared" si="388"/>
        <v>26727</v>
      </c>
      <c r="L925" s="43">
        <f t="shared" si="379"/>
        <v>7</v>
      </c>
      <c r="M925" s="228">
        <v>2130212</v>
      </c>
      <c r="N925" s="228" t="s">
        <v>1610</v>
      </c>
      <c r="O925" s="233">
        <v>0</v>
      </c>
      <c r="P925">
        <f t="shared" si="380"/>
        <v>7</v>
      </c>
      <c r="Q925">
        <f t="shared" si="382"/>
        <v>0</v>
      </c>
      <c r="U925">
        <f t="shared" si="367"/>
        <v>0</v>
      </c>
      <c r="V925">
        <f t="shared" si="368"/>
        <v>0</v>
      </c>
      <c r="W925">
        <f t="shared" si="383"/>
        <v>0</v>
      </c>
      <c r="Y925">
        <f t="shared" si="369"/>
        <v>0</v>
      </c>
      <c r="AB925" s="228">
        <v>2150101</v>
      </c>
      <c r="AC925">
        <f t="shared" si="370"/>
        <v>0</v>
      </c>
      <c r="AD925">
        <f t="shared" si="371"/>
        <v>0</v>
      </c>
      <c r="AE925">
        <f t="shared" si="384"/>
        <v>0</v>
      </c>
      <c r="AG925" s="228">
        <v>2130225</v>
      </c>
      <c r="AH925" s="247" t="s">
        <v>1629</v>
      </c>
      <c r="AI925" s="233">
        <v>0</v>
      </c>
      <c r="AJ925" s="248">
        <f t="shared" si="385"/>
        <v>0</v>
      </c>
      <c r="AK925" s="246">
        <f t="shared" si="386"/>
        <v>0</v>
      </c>
      <c r="AL925" s="240">
        <v>2120303</v>
      </c>
      <c r="AM925" s="241" t="s">
        <v>1626</v>
      </c>
      <c r="AN925" s="242">
        <v>511</v>
      </c>
      <c r="AO925" s="242">
        <v>662</v>
      </c>
      <c r="AP925" s="256">
        <f t="shared" si="372"/>
        <v>151</v>
      </c>
      <c r="AQ925" s="257">
        <f t="shared" si="373"/>
        <v>0.295499021526419</v>
      </c>
      <c r="AR925">
        <f t="shared" si="381"/>
        <v>7</v>
      </c>
    </row>
    <row r="926" hidden="1" customHeight="1" spans="1:44">
      <c r="A926" s="220">
        <v>21205</v>
      </c>
      <c r="B926" s="220" t="s">
        <v>1630</v>
      </c>
      <c r="C926" s="216">
        <f t="shared" si="374"/>
        <v>1650</v>
      </c>
      <c r="D926" s="224">
        <v>1877</v>
      </c>
      <c r="E926" s="217">
        <v>3144</v>
      </c>
      <c r="F926" s="218">
        <v>2694</v>
      </c>
      <c r="G926" s="219">
        <f t="shared" si="375"/>
        <v>0.632727272727273</v>
      </c>
      <c r="H926" s="219">
        <f t="shared" si="376"/>
        <v>1.43526904635056</v>
      </c>
      <c r="I926" s="219">
        <f t="shared" si="377"/>
        <v>0.856870229007634</v>
      </c>
      <c r="J926" s="231">
        <f t="shared" si="378"/>
        <v>5</v>
      </c>
      <c r="K926" s="43">
        <f t="shared" si="388"/>
        <v>9365</v>
      </c>
      <c r="L926" s="43">
        <f t="shared" si="379"/>
        <v>5</v>
      </c>
      <c r="M926" s="228">
        <v>2130213</v>
      </c>
      <c r="N926" s="228" t="s">
        <v>1612</v>
      </c>
      <c r="O926" s="233">
        <v>89</v>
      </c>
      <c r="P926">
        <f t="shared" si="380"/>
        <v>7</v>
      </c>
      <c r="Q926">
        <f t="shared" si="382"/>
        <v>212</v>
      </c>
      <c r="U926">
        <f t="shared" si="367"/>
        <v>0</v>
      </c>
      <c r="V926">
        <f t="shared" si="368"/>
        <v>0</v>
      </c>
      <c r="W926">
        <f t="shared" si="383"/>
        <v>0</v>
      </c>
      <c r="Y926">
        <f t="shared" si="369"/>
        <v>0</v>
      </c>
      <c r="AB926" s="228">
        <v>2150102</v>
      </c>
      <c r="AC926">
        <f t="shared" si="370"/>
        <v>0</v>
      </c>
      <c r="AD926">
        <f t="shared" si="371"/>
        <v>0</v>
      </c>
      <c r="AE926">
        <f t="shared" si="384"/>
        <v>0</v>
      </c>
      <c r="AG926" s="228">
        <v>2130226</v>
      </c>
      <c r="AH926" s="247" t="s">
        <v>1631</v>
      </c>
      <c r="AI926" s="233">
        <v>0</v>
      </c>
      <c r="AJ926" s="248">
        <f t="shared" si="385"/>
        <v>0</v>
      </c>
      <c r="AK926" s="246">
        <f t="shared" si="386"/>
        <v>0</v>
      </c>
      <c r="AL926" s="240">
        <v>2120399</v>
      </c>
      <c r="AM926" s="241" t="s">
        <v>1628</v>
      </c>
      <c r="AN926" s="242">
        <v>71</v>
      </c>
      <c r="AO926" s="242">
        <v>9892</v>
      </c>
      <c r="AP926" s="256">
        <f t="shared" si="372"/>
        <v>9821</v>
      </c>
      <c r="AQ926" s="257">
        <f t="shared" si="373"/>
        <v>138.323943661972</v>
      </c>
      <c r="AR926">
        <f t="shared" si="381"/>
        <v>7</v>
      </c>
    </row>
    <row r="927" customHeight="1" spans="1:44">
      <c r="A927" s="220">
        <v>2120501</v>
      </c>
      <c r="B927" s="220" t="s">
        <v>1630</v>
      </c>
      <c r="C927" s="216">
        <f t="shared" si="374"/>
        <v>1650</v>
      </c>
      <c r="D927" s="224">
        <v>1877</v>
      </c>
      <c r="E927" s="217">
        <v>3144</v>
      </c>
      <c r="F927" s="218">
        <v>2694</v>
      </c>
      <c r="G927" s="219">
        <f t="shared" si="375"/>
        <v>0.632727272727273</v>
      </c>
      <c r="H927" s="219">
        <f t="shared" si="376"/>
        <v>1.43526904635056</v>
      </c>
      <c r="I927" s="219">
        <f t="shared" si="377"/>
        <v>0.856870229007634</v>
      </c>
      <c r="J927" s="231">
        <f t="shared" si="378"/>
        <v>7</v>
      </c>
      <c r="K927" s="43">
        <f t="shared" si="388"/>
        <v>9365</v>
      </c>
      <c r="L927" s="43">
        <f t="shared" si="379"/>
        <v>7</v>
      </c>
      <c r="M927" s="228">
        <v>2130216</v>
      </c>
      <c r="N927" s="228" t="s">
        <v>1614</v>
      </c>
      <c r="O927" s="233">
        <v>0</v>
      </c>
      <c r="P927">
        <f t="shared" si="380"/>
        <v>7</v>
      </c>
      <c r="Q927">
        <f t="shared" si="382"/>
        <v>0</v>
      </c>
      <c r="U927">
        <f t="shared" si="367"/>
        <v>0</v>
      </c>
      <c r="V927">
        <f t="shared" si="368"/>
        <v>0</v>
      </c>
      <c r="W927">
        <f t="shared" si="383"/>
        <v>0</v>
      </c>
      <c r="Y927">
        <f t="shared" si="369"/>
        <v>0</v>
      </c>
      <c r="AB927" s="228">
        <v>2150103</v>
      </c>
      <c r="AC927">
        <f t="shared" si="370"/>
        <v>0</v>
      </c>
      <c r="AD927">
        <f t="shared" si="371"/>
        <v>0</v>
      </c>
      <c r="AE927">
        <f t="shared" si="384"/>
        <v>0</v>
      </c>
      <c r="AG927" s="228">
        <v>2130227</v>
      </c>
      <c r="AH927" s="247" t="s">
        <v>1632</v>
      </c>
      <c r="AI927" s="233">
        <v>0</v>
      </c>
      <c r="AJ927" s="248">
        <f t="shared" si="385"/>
        <v>0</v>
      </c>
      <c r="AK927" s="246">
        <f t="shared" si="386"/>
        <v>0</v>
      </c>
      <c r="AL927" s="240">
        <v>21205</v>
      </c>
      <c r="AM927" s="241" t="s">
        <v>1630</v>
      </c>
      <c r="AN927" s="242">
        <v>1877</v>
      </c>
      <c r="AO927" s="242">
        <v>3144</v>
      </c>
      <c r="AP927" s="256">
        <f t="shared" si="372"/>
        <v>1267</v>
      </c>
      <c r="AQ927" s="257">
        <f t="shared" si="373"/>
        <v>0.675013319126265</v>
      </c>
      <c r="AR927">
        <f t="shared" si="381"/>
        <v>5</v>
      </c>
    </row>
    <row r="928" hidden="1" spans="1:44">
      <c r="A928" s="220">
        <v>21206</v>
      </c>
      <c r="B928" s="220" t="s">
        <v>1633</v>
      </c>
      <c r="C928" s="216">
        <f t="shared" si="374"/>
        <v>0</v>
      </c>
      <c r="D928" s="221">
        <v>0</v>
      </c>
      <c r="E928" s="222">
        <v>0</v>
      </c>
      <c r="F928" s="223">
        <v>0</v>
      </c>
      <c r="G928" s="219">
        <f t="shared" si="375"/>
        <v>0</v>
      </c>
      <c r="H928" s="219">
        <f t="shared" si="376"/>
        <v>0</v>
      </c>
      <c r="I928" s="219">
        <f t="shared" si="377"/>
        <v>0</v>
      </c>
      <c r="J928" s="231">
        <f t="shared" si="378"/>
        <v>5</v>
      </c>
      <c r="K928" s="43">
        <f t="shared" si="388"/>
        <v>0</v>
      </c>
      <c r="L928" s="43">
        <f t="shared" si="379"/>
        <v>5</v>
      </c>
      <c r="M928" s="228">
        <v>2130217</v>
      </c>
      <c r="N928" s="228" t="s">
        <v>1616</v>
      </c>
      <c r="O928" s="233">
        <v>0</v>
      </c>
      <c r="P928">
        <f t="shared" si="380"/>
        <v>7</v>
      </c>
      <c r="Q928">
        <f t="shared" si="382"/>
        <v>212</v>
      </c>
      <c r="U928">
        <f t="shared" si="367"/>
        <v>0</v>
      </c>
      <c r="V928">
        <f t="shared" si="368"/>
        <v>0</v>
      </c>
      <c r="W928">
        <f t="shared" si="383"/>
        <v>0</v>
      </c>
      <c r="Y928">
        <f t="shared" si="369"/>
        <v>0</v>
      </c>
      <c r="AB928" s="228">
        <v>2150104</v>
      </c>
      <c r="AC928">
        <f t="shared" si="370"/>
        <v>0</v>
      </c>
      <c r="AD928">
        <f t="shared" si="371"/>
        <v>0</v>
      </c>
      <c r="AE928">
        <f t="shared" si="384"/>
        <v>0</v>
      </c>
      <c r="AG928" s="228">
        <v>2130232</v>
      </c>
      <c r="AH928" s="247" t="s">
        <v>1634</v>
      </c>
      <c r="AI928" s="233">
        <v>9</v>
      </c>
      <c r="AJ928" s="248">
        <f t="shared" si="385"/>
        <v>9</v>
      </c>
      <c r="AK928" s="246">
        <f t="shared" si="386"/>
        <v>0</v>
      </c>
      <c r="AL928" s="240">
        <v>2120501</v>
      </c>
      <c r="AM928" s="241" t="s">
        <v>1630</v>
      </c>
      <c r="AN928" s="242">
        <v>1877</v>
      </c>
      <c r="AO928" s="242">
        <v>3144</v>
      </c>
      <c r="AP928" s="256">
        <f t="shared" si="372"/>
        <v>1267</v>
      </c>
      <c r="AQ928" s="257">
        <f t="shared" si="373"/>
        <v>0.675013319126265</v>
      </c>
      <c r="AR928">
        <f t="shared" si="381"/>
        <v>7</v>
      </c>
    </row>
    <row r="929" hidden="1" spans="1:44">
      <c r="A929" s="215">
        <v>2120601</v>
      </c>
      <c r="B929" s="215" t="s">
        <v>1633</v>
      </c>
      <c r="C929" s="216">
        <f t="shared" si="374"/>
        <v>0</v>
      </c>
      <c r="D929" s="222">
        <v>0</v>
      </c>
      <c r="E929" s="222">
        <v>0</v>
      </c>
      <c r="F929" s="223">
        <v>0</v>
      </c>
      <c r="G929" s="219">
        <f t="shared" si="375"/>
        <v>0</v>
      </c>
      <c r="H929" s="219">
        <f t="shared" si="376"/>
        <v>0</v>
      </c>
      <c r="I929" s="219">
        <f t="shared" si="377"/>
        <v>0</v>
      </c>
      <c r="J929" s="231">
        <f t="shared" si="378"/>
        <v>7</v>
      </c>
      <c r="K929" s="43">
        <f t="shared" si="388"/>
        <v>0</v>
      </c>
      <c r="L929" s="43">
        <f t="shared" si="379"/>
        <v>7</v>
      </c>
      <c r="M929" s="228">
        <v>2130218</v>
      </c>
      <c r="N929" s="228" t="s">
        <v>1618</v>
      </c>
      <c r="O929" s="233">
        <v>0</v>
      </c>
      <c r="P929">
        <f t="shared" si="380"/>
        <v>7</v>
      </c>
      <c r="Q929">
        <f t="shared" si="382"/>
        <v>0</v>
      </c>
      <c r="U929">
        <f t="shared" si="367"/>
        <v>0</v>
      </c>
      <c r="V929">
        <f t="shared" si="368"/>
        <v>0</v>
      </c>
      <c r="W929">
        <f t="shared" si="383"/>
        <v>0</v>
      </c>
      <c r="Y929">
        <f t="shared" si="369"/>
        <v>0</v>
      </c>
      <c r="AB929" s="228">
        <v>2150105</v>
      </c>
      <c r="AC929">
        <f t="shared" si="370"/>
        <v>0</v>
      </c>
      <c r="AD929">
        <f t="shared" si="371"/>
        <v>0</v>
      </c>
      <c r="AE929">
        <f t="shared" si="384"/>
        <v>0</v>
      </c>
      <c r="AG929" s="228">
        <v>2130234</v>
      </c>
      <c r="AH929" s="247" t="s">
        <v>1635</v>
      </c>
      <c r="AI929" s="233">
        <v>209</v>
      </c>
      <c r="AJ929" s="248">
        <f t="shared" si="385"/>
        <v>209</v>
      </c>
      <c r="AK929" s="246">
        <f t="shared" si="386"/>
        <v>0</v>
      </c>
      <c r="AL929" s="240">
        <v>21206</v>
      </c>
      <c r="AM929" s="240" t="s">
        <v>1633</v>
      </c>
      <c r="AN929" s="249">
        <v>0</v>
      </c>
      <c r="AO929" s="249">
        <v>0</v>
      </c>
      <c r="AP929" s="256">
        <f t="shared" si="372"/>
        <v>0</v>
      </c>
      <c r="AQ929" s="257">
        <f t="shared" si="373"/>
        <v>0</v>
      </c>
      <c r="AR929">
        <f t="shared" si="381"/>
        <v>5</v>
      </c>
    </row>
    <row r="930" hidden="1" customHeight="1" spans="1:44">
      <c r="A930" s="220">
        <v>21299</v>
      </c>
      <c r="B930" s="220" t="s">
        <v>1636</v>
      </c>
      <c r="C930" s="216">
        <f t="shared" si="374"/>
        <v>0</v>
      </c>
      <c r="D930" s="224">
        <v>0</v>
      </c>
      <c r="E930" s="217">
        <v>2066</v>
      </c>
      <c r="F930" s="218">
        <v>4068</v>
      </c>
      <c r="G930" s="219"/>
      <c r="H930" s="219"/>
      <c r="I930" s="219">
        <f t="shared" si="377"/>
        <v>1.96902226524685</v>
      </c>
      <c r="J930" s="231">
        <f t="shared" si="378"/>
        <v>5</v>
      </c>
      <c r="K930" s="43">
        <f t="shared" si="388"/>
        <v>6134</v>
      </c>
      <c r="L930" s="43">
        <f t="shared" si="379"/>
        <v>5</v>
      </c>
      <c r="M930" s="228">
        <v>2130219</v>
      </c>
      <c r="N930" s="228" t="s">
        <v>1620</v>
      </c>
      <c r="O930" s="233">
        <v>0</v>
      </c>
      <c r="P930">
        <f t="shared" si="380"/>
        <v>7</v>
      </c>
      <c r="Q930">
        <f t="shared" si="382"/>
        <v>212</v>
      </c>
      <c r="U930">
        <f t="shared" si="367"/>
        <v>0</v>
      </c>
      <c r="V930">
        <f t="shared" si="368"/>
        <v>0</v>
      </c>
      <c r="W930">
        <f t="shared" si="383"/>
        <v>0</v>
      </c>
      <c r="Y930">
        <f t="shared" si="369"/>
        <v>0</v>
      </c>
      <c r="AB930" s="228">
        <v>2150106</v>
      </c>
      <c r="AC930">
        <f t="shared" si="370"/>
        <v>0</v>
      </c>
      <c r="AD930">
        <f t="shared" si="371"/>
        <v>0</v>
      </c>
      <c r="AE930">
        <f t="shared" si="384"/>
        <v>0</v>
      </c>
      <c r="AG930" s="228">
        <v>2130299</v>
      </c>
      <c r="AH930" s="247" t="s">
        <v>1637</v>
      </c>
      <c r="AI930" s="233">
        <v>75</v>
      </c>
      <c r="AJ930" s="248">
        <f t="shared" si="385"/>
        <v>75</v>
      </c>
      <c r="AK930" s="246">
        <f t="shared" si="386"/>
        <v>0</v>
      </c>
      <c r="AL930" s="240">
        <v>2120601</v>
      </c>
      <c r="AM930" s="240" t="s">
        <v>1633</v>
      </c>
      <c r="AN930" s="249">
        <v>0</v>
      </c>
      <c r="AO930" s="249">
        <v>0</v>
      </c>
      <c r="AP930" s="256">
        <f t="shared" si="372"/>
        <v>0</v>
      </c>
      <c r="AQ930" s="257">
        <f t="shared" si="373"/>
        <v>0</v>
      </c>
      <c r="AR930">
        <f t="shared" si="381"/>
        <v>7</v>
      </c>
    </row>
    <row r="931" customHeight="1" spans="1:44">
      <c r="A931" s="220">
        <v>2129999</v>
      </c>
      <c r="B931" s="220" t="s">
        <v>1636</v>
      </c>
      <c r="C931" s="216">
        <f t="shared" si="374"/>
        <v>0</v>
      </c>
      <c r="D931" s="224">
        <v>0</v>
      </c>
      <c r="E931" s="217">
        <v>2066</v>
      </c>
      <c r="F931" s="218">
        <v>4068</v>
      </c>
      <c r="G931" s="219"/>
      <c r="H931" s="219"/>
      <c r="I931" s="219">
        <f t="shared" si="377"/>
        <v>1.96902226524685</v>
      </c>
      <c r="J931" s="231">
        <f t="shared" si="378"/>
        <v>7</v>
      </c>
      <c r="K931" s="43">
        <f t="shared" si="388"/>
        <v>6134</v>
      </c>
      <c r="L931" s="43">
        <f t="shared" si="379"/>
        <v>7</v>
      </c>
      <c r="M931" s="228">
        <v>2130220</v>
      </c>
      <c r="N931" s="228" t="s">
        <v>1622</v>
      </c>
      <c r="O931" s="233">
        <v>0</v>
      </c>
      <c r="P931">
        <f t="shared" si="380"/>
        <v>7</v>
      </c>
      <c r="Q931">
        <f t="shared" si="382"/>
        <v>0</v>
      </c>
      <c r="U931">
        <f t="shared" si="367"/>
        <v>0</v>
      </c>
      <c r="V931">
        <f t="shared" si="368"/>
        <v>0</v>
      </c>
      <c r="W931">
        <f t="shared" si="383"/>
        <v>0</v>
      </c>
      <c r="Y931">
        <f t="shared" si="369"/>
        <v>0</v>
      </c>
      <c r="AB931" s="228">
        <v>2150107</v>
      </c>
      <c r="AC931">
        <f t="shared" si="370"/>
        <v>0</v>
      </c>
      <c r="AD931">
        <f t="shared" si="371"/>
        <v>0</v>
      </c>
      <c r="AE931">
        <f t="shared" si="384"/>
        <v>0</v>
      </c>
      <c r="AG931" s="228">
        <v>21303</v>
      </c>
      <c r="AH931" s="238" t="s">
        <v>1638</v>
      </c>
      <c r="AI931" s="232">
        <f>SUM(AI932:AI958)</f>
        <v>2613</v>
      </c>
      <c r="AJ931" s="239">
        <f t="shared" si="385"/>
        <v>2613</v>
      </c>
      <c r="AK931" s="246">
        <f t="shared" si="386"/>
        <v>0</v>
      </c>
      <c r="AL931" s="240">
        <v>21299</v>
      </c>
      <c r="AM931" s="241" t="s">
        <v>1636</v>
      </c>
      <c r="AN931" s="242">
        <v>0</v>
      </c>
      <c r="AO931" s="242">
        <v>2066</v>
      </c>
      <c r="AP931" s="256">
        <f t="shared" si="372"/>
        <v>2066</v>
      </c>
      <c r="AQ931" s="257">
        <f t="shared" si="373"/>
        <v>0</v>
      </c>
      <c r="AR931">
        <f t="shared" si="381"/>
        <v>5</v>
      </c>
    </row>
    <row r="932" hidden="1" customHeight="1" spans="1:44">
      <c r="A932" s="220">
        <v>213</v>
      </c>
      <c r="B932" s="220" t="s">
        <v>1639</v>
      </c>
      <c r="C932" s="216">
        <f t="shared" si="374"/>
        <v>27258</v>
      </c>
      <c r="D932" s="224">
        <v>24950</v>
      </c>
      <c r="E932" s="217">
        <v>33061</v>
      </c>
      <c r="F932" s="218">
        <v>33709</v>
      </c>
      <c r="G932" s="219">
        <f t="shared" si="375"/>
        <v>0.236664465478025</v>
      </c>
      <c r="H932" s="219">
        <f t="shared" si="376"/>
        <v>1.3510621242485</v>
      </c>
      <c r="I932" s="219">
        <f t="shared" si="377"/>
        <v>1.01960013308732</v>
      </c>
      <c r="J932" s="231">
        <f t="shared" si="378"/>
        <v>3</v>
      </c>
      <c r="K932" s="43">
        <f t="shared" si="388"/>
        <v>118978</v>
      </c>
      <c r="L932" s="43">
        <f t="shared" si="379"/>
        <v>3</v>
      </c>
      <c r="M932" s="228">
        <v>2130221</v>
      </c>
      <c r="N932" s="228" t="s">
        <v>1623</v>
      </c>
      <c r="O932" s="233">
        <v>70</v>
      </c>
      <c r="P932">
        <f t="shared" si="380"/>
        <v>7</v>
      </c>
      <c r="Q932">
        <f t="shared" si="382"/>
        <v>0</v>
      </c>
      <c r="U932">
        <f t="shared" si="367"/>
        <v>0</v>
      </c>
      <c r="V932">
        <f t="shared" si="368"/>
        <v>0</v>
      </c>
      <c r="W932">
        <f t="shared" si="383"/>
        <v>0</v>
      </c>
      <c r="Y932">
        <f t="shared" si="369"/>
        <v>0</v>
      </c>
      <c r="AB932" s="228">
        <v>2150108</v>
      </c>
      <c r="AC932">
        <f t="shared" si="370"/>
        <v>0</v>
      </c>
      <c r="AD932">
        <f t="shared" si="371"/>
        <v>0</v>
      </c>
      <c r="AE932">
        <f t="shared" si="384"/>
        <v>0</v>
      </c>
      <c r="AG932" s="228">
        <v>2130301</v>
      </c>
      <c r="AH932" s="247" t="s">
        <v>195</v>
      </c>
      <c r="AI932" s="233">
        <v>700</v>
      </c>
      <c r="AJ932" s="248">
        <f t="shared" si="385"/>
        <v>700</v>
      </c>
      <c r="AK932" s="246">
        <f t="shared" si="386"/>
        <v>0</v>
      </c>
      <c r="AL932" s="240">
        <v>2129999</v>
      </c>
      <c r="AM932" s="241" t="s">
        <v>1636</v>
      </c>
      <c r="AN932" s="242">
        <v>0</v>
      </c>
      <c r="AO932" s="242">
        <v>2066</v>
      </c>
      <c r="AP932" s="256">
        <f t="shared" si="372"/>
        <v>2066</v>
      </c>
      <c r="AQ932" s="257">
        <f t="shared" si="373"/>
        <v>0</v>
      </c>
      <c r="AR932">
        <f t="shared" si="381"/>
        <v>7</v>
      </c>
    </row>
    <row r="933" hidden="1" customHeight="1" spans="1:44">
      <c r="A933" s="220">
        <v>21301</v>
      </c>
      <c r="B933" s="220" t="s">
        <v>1640</v>
      </c>
      <c r="C933" s="216">
        <f t="shared" si="374"/>
        <v>7391</v>
      </c>
      <c r="D933" s="224">
        <v>10196</v>
      </c>
      <c r="E933" s="217">
        <v>8582</v>
      </c>
      <c r="F933" s="218">
        <v>8930</v>
      </c>
      <c r="G933" s="219">
        <f t="shared" si="375"/>
        <v>0.208226221079691</v>
      </c>
      <c r="H933" s="219">
        <f t="shared" si="376"/>
        <v>0.875833660258925</v>
      </c>
      <c r="I933" s="219">
        <f t="shared" si="377"/>
        <v>1.0405499883477</v>
      </c>
      <c r="J933" s="231">
        <f t="shared" si="378"/>
        <v>5</v>
      </c>
      <c r="K933" s="43">
        <f t="shared" si="388"/>
        <v>35099</v>
      </c>
      <c r="L933" s="43">
        <f t="shared" si="379"/>
        <v>5</v>
      </c>
      <c r="M933" s="228">
        <v>2130223</v>
      </c>
      <c r="N933" s="228" t="s">
        <v>1625</v>
      </c>
      <c r="O933" s="233">
        <v>0</v>
      </c>
      <c r="P933">
        <f t="shared" si="380"/>
        <v>7</v>
      </c>
      <c r="Q933">
        <f t="shared" si="382"/>
        <v>213</v>
      </c>
      <c r="U933">
        <f t="shared" si="367"/>
        <v>0</v>
      </c>
      <c r="V933">
        <f t="shared" si="368"/>
        <v>0</v>
      </c>
      <c r="W933">
        <f t="shared" si="383"/>
        <v>0</v>
      </c>
      <c r="Y933">
        <f t="shared" si="369"/>
        <v>0</v>
      </c>
      <c r="AB933" s="228">
        <v>2150199</v>
      </c>
      <c r="AC933">
        <f t="shared" si="370"/>
        <v>0</v>
      </c>
      <c r="AD933">
        <f t="shared" si="371"/>
        <v>0</v>
      </c>
      <c r="AE933">
        <f t="shared" si="384"/>
        <v>0</v>
      </c>
      <c r="AG933" s="228">
        <v>2130302</v>
      </c>
      <c r="AH933" s="247" t="s">
        <v>197</v>
      </c>
      <c r="AI933" s="233">
        <v>0</v>
      </c>
      <c r="AJ933" s="248">
        <f t="shared" si="385"/>
        <v>0</v>
      </c>
      <c r="AK933" s="246">
        <f t="shared" si="386"/>
        <v>0</v>
      </c>
      <c r="AL933" s="240">
        <v>213</v>
      </c>
      <c r="AM933" s="241" t="s">
        <v>1639</v>
      </c>
      <c r="AN933" s="242">
        <v>24950</v>
      </c>
      <c r="AO933" s="242">
        <v>33061</v>
      </c>
      <c r="AP933" s="256">
        <f t="shared" si="372"/>
        <v>8111</v>
      </c>
      <c r="AQ933" s="257">
        <f t="shared" si="373"/>
        <v>0.325090180360721</v>
      </c>
      <c r="AR933">
        <f t="shared" si="381"/>
        <v>3</v>
      </c>
    </row>
    <row r="934" customHeight="1" spans="1:44">
      <c r="A934" s="220">
        <v>2130101</v>
      </c>
      <c r="B934" s="220" t="s">
        <v>194</v>
      </c>
      <c r="C934" s="216">
        <f t="shared" si="374"/>
        <v>324</v>
      </c>
      <c r="D934" s="224">
        <v>286</v>
      </c>
      <c r="E934" s="217">
        <v>428</v>
      </c>
      <c r="F934" s="218">
        <v>464</v>
      </c>
      <c r="G934" s="219">
        <f t="shared" si="375"/>
        <v>0.432098765432099</v>
      </c>
      <c r="H934" s="219">
        <f t="shared" si="376"/>
        <v>1.62237762237762</v>
      </c>
      <c r="I934" s="219">
        <f t="shared" si="377"/>
        <v>1.08411214953271</v>
      </c>
      <c r="J934" s="231">
        <f t="shared" si="378"/>
        <v>7</v>
      </c>
      <c r="K934" s="43">
        <f t="shared" ref="K934:K959" si="389">SUM(C934:F934)</f>
        <v>1502</v>
      </c>
      <c r="L934" s="43">
        <f t="shared" si="379"/>
        <v>7</v>
      </c>
      <c r="M934" s="228">
        <v>2130224</v>
      </c>
      <c r="N934" s="228" t="s">
        <v>1627</v>
      </c>
      <c r="O934" s="233">
        <v>0</v>
      </c>
      <c r="P934">
        <f t="shared" si="380"/>
        <v>7</v>
      </c>
      <c r="Q934">
        <f t="shared" si="382"/>
        <v>0</v>
      </c>
      <c r="U934">
        <f t="shared" si="367"/>
        <v>0</v>
      </c>
      <c r="V934">
        <f t="shared" si="368"/>
        <v>0</v>
      </c>
      <c r="W934">
        <f t="shared" si="383"/>
        <v>0</v>
      </c>
      <c r="Y934">
        <f t="shared" si="369"/>
        <v>0</v>
      </c>
      <c r="AB934" s="228">
        <v>2150201</v>
      </c>
      <c r="AC934">
        <f t="shared" si="370"/>
        <v>0</v>
      </c>
      <c r="AD934">
        <f t="shared" si="371"/>
        <v>0</v>
      </c>
      <c r="AE934">
        <f t="shared" si="384"/>
        <v>0</v>
      </c>
      <c r="AG934" s="228">
        <v>2130303</v>
      </c>
      <c r="AH934" s="247" t="s">
        <v>199</v>
      </c>
      <c r="AI934" s="233">
        <v>0</v>
      </c>
      <c r="AJ934" s="248">
        <f t="shared" si="385"/>
        <v>0</v>
      </c>
      <c r="AK934" s="246">
        <f t="shared" si="386"/>
        <v>0</v>
      </c>
      <c r="AL934" s="240">
        <v>21301</v>
      </c>
      <c r="AM934" s="241" t="s">
        <v>1640</v>
      </c>
      <c r="AN934" s="242">
        <v>10196</v>
      </c>
      <c r="AO934" s="242">
        <v>8582</v>
      </c>
      <c r="AP934" s="256">
        <f t="shared" si="372"/>
        <v>-1614</v>
      </c>
      <c r="AQ934" s="257">
        <f t="shared" si="373"/>
        <v>-0.158297371518242</v>
      </c>
      <c r="AR934">
        <f t="shared" si="381"/>
        <v>5</v>
      </c>
    </row>
    <row r="935" customHeight="1" spans="1:44">
      <c r="A935" s="215">
        <v>2130102</v>
      </c>
      <c r="B935" s="215" t="s">
        <v>196</v>
      </c>
      <c r="C935" s="216">
        <f t="shared" si="374"/>
        <v>5</v>
      </c>
      <c r="D935" s="217">
        <v>0</v>
      </c>
      <c r="E935" s="217">
        <v>121</v>
      </c>
      <c r="F935" s="218">
        <v>121</v>
      </c>
      <c r="G935" s="219">
        <f t="shared" si="375"/>
        <v>23.2</v>
      </c>
      <c r="H935" s="219"/>
      <c r="I935" s="219">
        <f t="shared" si="377"/>
        <v>1</v>
      </c>
      <c r="J935" s="231">
        <f t="shared" si="378"/>
        <v>7</v>
      </c>
      <c r="K935" s="43">
        <f t="shared" si="389"/>
        <v>247</v>
      </c>
      <c r="L935" s="43">
        <f t="shared" si="379"/>
        <v>7</v>
      </c>
      <c r="M935" s="228">
        <v>2130225</v>
      </c>
      <c r="N935" s="228" t="s">
        <v>1629</v>
      </c>
      <c r="O935" s="233">
        <v>0</v>
      </c>
      <c r="P935">
        <f t="shared" si="380"/>
        <v>7</v>
      </c>
      <c r="Q935">
        <f t="shared" si="382"/>
        <v>0</v>
      </c>
      <c r="U935">
        <f t="shared" si="367"/>
        <v>0</v>
      </c>
      <c r="V935">
        <f t="shared" si="368"/>
        <v>0</v>
      </c>
      <c r="W935">
        <f t="shared" si="383"/>
        <v>0</v>
      </c>
      <c r="Y935">
        <f t="shared" si="369"/>
        <v>0</v>
      </c>
      <c r="AB935" s="228">
        <v>2150202</v>
      </c>
      <c r="AC935">
        <f t="shared" si="370"/>
        <v>0</v>
      </c>
      <c r="AD935">
        <f t="shared" si="371"/>
        <v>0</v>
      </c>
      <c r="AE935">
        <f t="shared" si="384"/>
        <v>0</v>
      </c>
      <c r="AG935" s="228">
        <v>2130304</v>
      </c>
      <c r="AH935" s="247" t="s">
        <v>1641</v>
      </c>
      <c r="AI935" s="233">
        <v>0</v>
      </c>
      <c r="AJ935" s="248">
        <f t="shared" si="385"/>
        <v>0</v>
      </c>
      <c r="AK935" s="246">
        <f t="shared" si="386"/>
        <v>0</v>
      </c>
      <c r="AL935" s="240">
        <v>2130101</v>
      </c>
      <c r="AM935" s="241" t="s">
        <v>194</v>
      </c>
      <c r="AN935" s="242">
        <v>286</v>
      </c>
      <c r="AO935" s="242">
        <v>428</v>
      </c>
      <c r="AP935" s="256">
        <f t="shared" si="372"/>
        <v>142</v>
      </c>
      <c r="AQ935" s="257">
        <f t="shared" si="373"/>
        <v>0.496503496503497</v>
      </c>
      <c r="AR935">
        <f t="shared" si="381"/>
        <v>7</v>
      </c>
    </row>
    <row r="936" hidden="1" spans="1:44">
      <c r="A936" s="220">
        <v>2130103</v>
      </c>
      <c r="B936" s="220" t="s">
        <v>198</v>
      </c>
      <c r="C936" s="216">
        <f t="shared" si="374"/>
        <v>0</v>
      </c>
      <c r="D936" s="221">
        <v>0</v>
      </c>
      <c r="E936" s="222">
        <v>0</v>
      </c>
      <c r="F936" s="223">
        <v>0</v>
      </c>
      <c r="G936" s="219">
        <f t="shared" si="375"/>
        <v>0</v>
      </c>
      <c r="H936" s="219">
        <f t="shared" si="376"/>
        <v>0</v>
      </c>
      <c r="I936" s="219">
        <f t="shared" si="377"/>
        <v>0</v>
      </c>
      <c r="J936" s="231">
        <f t="shared" si="378"/>
        <v>7</v>
      </c>
      <c r="K936" s="43">
        <f t="shared" si="389"/>
        <v>0</v>
      </c>
      <c r="L936" s="43">
        <f t="shared" si="379"/>
        <v>7</v>
      </c>
      <c r="M936" s="228">
        <v>2130226</v>
      </c>
      <c r="N936" s="228" t="s">
        <v>1631</v>
      </c>
      <c r="O936" s="233">
        <v>0</v>
      </c>
      <c r="P936">
        <f t="shared" si="380"/>
        <v>7</v>
      </c>
      <c r="Q936">
        <f t="shared" si="382"/>
        <v>0</v>
      </c>
      <c r="U936">
        <f t="shared" si="367"/>
        <v>0</v>
      </c>
      <c r="V936">
        <f t="shared" si="368"/>
        <v>0</v>
      </c>
      <c r="W936">
        <f t="shared" si="383"/>
        <v>0</v>
      </c>
      <c r="Y936">
        <f t="shared" si="369"/>
        <v>0</v>
      </c>
      <c r="AB936" s="228">
        <v>2150203</v>
      </c>
      <c r="AC936">
        <f t="shared" si="370"/>
        <v>0</v>
      </c>
      <c r="AD936">
        <f t="shared" si="371"/>
        <v>0</v>
      </c>
      <c r="AE936">
        <f t="shared" si="384"/>
        <v>0</v>
      </c>
      <c r="AG936" s="228">
        <v>2130305</v>
      </c>
      <c r="AH936" s="247" t="s">
        <v>1642</v>
      </c>
      <c r="AI936" s="233">
        <v>202</v>
      </c>
      <c r="AJ936" s="248">
        <f t="shared" si="385"/>
        <v>202</v>
      </c>
      <c r="AK936" s="246">
        <f t="shared" si="386"/>
        <v>0</v>
      </c>
      <c r="AL936" s="240">
        <v>2130102</v>
      </c>
      <c r="AM936" s="241" t="s">
        <v>196</v>
      </c>
      <c r="AN936" s="242">
        <v>0</v>
      </c>
      <c r="AO936" s="242">
        <v>121</v>
      </c>
      <c r="AP936" s="256">
        <f t="shared" si="372"/>
        <v>121</v>
      </c>
      <c r="AQ936" s="257">
        <f t="shared" si="373"/>
        <v>0</v>
      </c>
      <c r="AR936">
        <f t="shared" si="381"/>
        <v>7</v>
      </c>
    </row>
    <row r="937" customHeight="1" spans="1:44">
      <c r="A937" s="215">
        <v>2130104</v>
      </c>
      <c r="B937" s="215" t="s">
        <v>212</v>
      </c>
      <c r="C937" s="216">
        <f t="shared" si="374"/>
        <v>2451</v>
      </c>
      <c r="D937" s="217">
        <v>2840</v>
      </c>
      <c r="E937" s="217">
        <v>2806</v>
      </c>
      <c r="F937" s="218">
        <v>2710</v>
      </c>
      <c r="G937" s="219">
        <f t="shared" si="375"/>
        <v>0.105671154630763</v>
      </c>
      <c r="H937" s="219">
        <f t="shared" si="376"/>
        <v>0.954225352112676</v>
      </c>
      <c r="I937" s="219">
        <f t="shared" si="377"/>
        <v>0.965787598004277</v>
      </c>
      <c r="J937" s="231">
        <f t="shared" si="378"/>
        <v>7</v>
      </c>
      <c r="K937" s="43">
        <f t="shared" si="389"/>
        <v>10807</v>
      </c>
      <c r="L937" s="43">
        <f t="shared" si="379"/>
        <v>7</v>
      </c>
      <c r="M937" s="228">
        <v>2130227</v>
      </c>
      <c r="N937" s="228" t="s">
        <v>1632</v>
      </c>
      <c r="O937" s="233">
        <v>298</v>
      </c>
      <c r="P937">
        <f t="shared" si="380"/>
        <v>7</v>
      </c>
      <c r="Q937">
        <f t="shared" si="382"/>
        <v>0</v>
      </c>
      <c r="U937">
        <f t="shared" si="367"/>
        <v>0</v>
      </c>
      <c r="V937">
        <f t="shared" si="368"/>
        <v>0</v>
      </c>
      <c r="W937">
        <f t="shared" si="383"/>
        <v>0</v>
      </c>
      <c r="Y937">
        <f t="shared" si="369"/>
        <v>0</v>
      </c>
      <c r="AB937" s="228">
        <v>2150204</v>
      </c>
      <c r="AC937">
        <f t="shared" si="370"/>
        <v>0</v>
      </c>
      <c r="AD937">
        <f t="shared" si="371"/>
        <v>0</v>
      </c>
      <c r="AE937">
        <f t="shared" si="384"/>
        <v>0</v>
      </c>
      <c r="AG937" s="228">
        <v>2130306</v>
      </c>
      <c r="AH937" s="247" t="s">
        <v>1643</v>
      </c>
      <c r="AI937" s="233">
        <v>256</v>
      </c>
      <c r="AJ937" s="248">
        <f t="shared" si="385"/>
        <v>256</v>
      </c>
      <c r="AK937" s="246">
        <f t="shared" si="386"/>
        <v>0</v>
      </c>
      <c r="AL937" s="240">
        <v>2130103</v>
      </c>
      <c r="AM937" s="240" t="s">
        <v>198</v>
      </c>
      <c r="AN937" s="249">
        <v>0</v>
      </c>
      <c r="AO937" s="249">
        <v>0</v>
      </c>
      <c r="AP937" s="256">
        <f t="shared" si="372"/>
        <v>0</v>
      </c>
      <c r="AQ937" s="257">
        <f t="shared" si="373"/>
        <v>0</v>
      </c>
      <c r="AR937">
        <f t="shared" si="381"/>
        <v>7</v>
      </c>
    </row>
    <row r="938" customHeight="1" spans="1:44">
      <c r="A938" s="215">
        <v>2130105</v>
      </c>
      <c r="B938" s="215" t="s">
        <v>1644</v>
      </c>
      <c r="C938" s="216">
        <f t="shared" si="374"/>
        <v>1815</v>
      </c>
      <c r="D938" s="217">
        <v>2189</v>
      </c>
      <c r="E938" s="217">
        <v>2249</v>
      </c>
      <c r="F938" s="218">
        <v>2329</v>
      </c>
      <c r="G938" s="219">
        <f t="shared" si="375"/>
        <v>0.283195592286501</v>
      </c>
      <c r="H938" s="219">
        <f t="shared" si="376"/>
        <v>1.06395614435815</v>
      </c>
      <c r="I938" s="219">
        <f t="shared" si="377"/>
        <v>1.03557136505113</v>
      </c>
      <c r="J938" s="231">
        <f t="shared" si="378"/>
        <v>7</v>
      </c>
      <c r="K938" s="43">
        <f t="shared" si="389"/>
        <v>8582</v>
      </c>
      <c r="L938" s="43">
        <f t="shared" si="379"/>
        <v>7</v>
      </c>
      <c r="M938" s="228">
        <v>2130232</v>
      </c>
      <c r="N938" s="228" t="s">
        <v>1634</v>
      </c>
      <c r="O938" s="233">
        <v>0</v>
      </c>
      <c r="P938">
        <f t="shared" si="380"/>
        <v>7</v>
      </c>
      <c r="Q938">
        <f t="shared" si="382"/>
        <v>0</v>
      </c>
      <c r="U938">
        <f t="shared" si="367"/>
        <v>0</v>
      </c>
      <c r="V938">
        <f t="shared" si="368"/>
        <v>0</v>
      </c>
      <c r="W938">
        <f t="shared" si="383"/>
        <v>0</v>
      </c>
      <c r="Y938">
        <f t="shared" si="369"/>
        <v>0</v>
      </c>
      <c r="AB938" s="228">
        <v>2150205</v>
      </c>
      <c r="AC938">
        <f t="shared" si="370"/>
        <v>0</v>
      </c>
      <c r="AD938">
        <f t="shared" si="371"/>
        <v>0</v>
      </c>
      <c r="AE938">
        <f t="shared" si="384"/>
        <v>0</v>
      </c>
      <c r="AG938" s="228">
        <v>2130307</v>
      </c>
      <c r="AH938" s="247" t="s">
        <v>1645</v>
      </c>
      <c r="AI938" s="233">
        <v>0</v>
      </c>
      <c r="AJ938" s="248">
        <f t="shared" si="385"/>
        <v>0</v>
      </c>
      <c r="AK938" s="246">
        <f t="shared" si="386"/>
        <v>0</v>
      </c>
      <c r="AL938" s="240">
        <v>2130104</v>
      </c>
      <c r="AM938" s="241" t="s">
        <v>212</v>
      </c>
      <c r="AN938" s="242">
        <v>2840</v>
      </c>
      <c r="AO938" s="242">
        <v>2806</v>
      </c>
      <c r="AP938" s="256">
        <f t="shared" si="372"/>
        <v>-34</v>
      </c>
      <c r="AQ938" s="257">
        <f t="shared" si="373"/>
        <v>-0.0119718309859155</v>
      </c>
      <c r="AR938">
        <f t="shared" si="381"/>
        <v>7</v>
      </c>
    </row>
    <row r="939" customHeight="1" spans="1:44">
      <c r="A939" s="215">
        <v>2130106</v>
      </c>
      <c r="B939" s="215" t="s">
        <v>1646</v>
      </c>
      <c r="C939" s="216">
        <f t="shared" si="374"/>
        <v>800</v>
      </c>
      <c r="D939" s="217">
        <v>2019</v>
      </c>
      <c r="E939" s="217">
        <v>1234</v>
      </c>
      <c r="F939" s="218">
        <v>1297</v>
      </c>
      <c r="G939" s="219">
        <f t="shared" si="375"/>
        <v>0.62125</v>
      </c>
      <c r="H939" s="219">
        <f t="shared" si="376"/>
        <v>0.642397226349678</v>
      </c>
      <c r="I939" s="219">
        <f t="shared" si="377"/>
        <v>1.05105348460292</v>
      </c>
      <c r="J939" s="231">
        <f t="shared" si="378"/>
        <v>7</v>
      </c>
      <c r="K939" s="43">
        <f t="shared" si="389"/>
        <v>5350</v>
      </c>
      <c r="L939" s="43">
        <f t="shared" si="379"/>
        <v>7</v>
      </c>
      <c r="M939" s="228">
        <v>2130234</v>
      </c>
      <c r="N939" s="228" t="s">
        <v>1635</v>
      </c>
      <c r="O939" s="233">
        <v>85</v>
      </c>
      <c r="P939">
        <f t="shared" si="380"/>
        <v>7</v>
      </c>
      <c r="Q939">
        <f t="shared" si="382"/>
        <v>0</v>
      </c>
      <c r="U939">
        <f t="shared" si="367"/>
        <v>0</v>
      </c>
      <c r="V939">
        <f t="shared" si="368"/>
        <v>0</v>
      </c>
      <c r="W939">
        <f t="shared" si="383"/>
        <v>0</v>
      </c>
      <c r="Y939">
        <f t="shared" si="369"/>
        <v>0</v>
      </c>
      <c r="AB939" s="228">
        <v>2150206</v>
      </c>
      <c r="AC939">
        <f t="shared" si="370"/>
        <v>0</v>
      </c>
      <c r="AD939">
        <f t="shared" si="371"/>
        <v>0</v>
      </c>
      <c r="AE939">
        <f t="shared" si="384"/>
        <v>0</v>
      </c>
      <c r="AG939" s="228">
        <v>2130308</v>
      </c>
      <c r="AH939" s="247" t="s">
        <v>1647</v>
      </c>
      <c r="AI939" s="233">
        <v>0</v>
      </c>
      <c r="AJ939" s="248">
        <f t="shared" si="385"/>
        <v>0</v>
      </c>
      <c r="AK939" s="246">
        <f t="shared" si="386"/>
        <v>0</v>
      </c>
      <c r="AL939" s="240">
        <v>2130105</v>
      </c>
      <c r="AM939" s="241" t="s">
        <v>1644</v>
      </c>
      <c r="AN939" s="242">
        <v>2189</v>
      </c>
      <c r="AO939" s="242">
        <v>2249</v>
      </c>
      <c r="AP939" s="256">
        <f t="shared" si="372"/>
        <v>60</v>
      </c>
      <c r="AQ939" s="257">
        <f t="shared" si="373"/>
        <v>0.0274097761534947</v>
      </c>
      <c r="AR939">
        <f t="shared" si="381"/>
        <v>7</v>
      </c>
    </row>
    <row r="940" customHeight="1" spans="1:44">
      <c r="A940" s="215">
        <v>2130108</v>
      </c>
      <c r="B940" s="215" t="s">
        <v>1648</v>
      </c>
      <c r="C940" s="216">
        <f t="shared" si="374"/>
        <v>96</v>
      </c>
      <c r="D940" s="217">
        <v>26</v>
      </c>
      <c r="E940" s="217">
        <v>108</v>
      </c>
      <c r="F940" s="218">
        <v>102</v>
      </c>
      <c r="G940" s="219">
        <f t="shared" si="375"/>
        <v>0.0625</v>
      </c>
      <c r="H940" s="219">
        <f t="shared" si="376"/>
        <v>3.92307692307692</v>
      </c>
      <c r="I940" s="219">
        <f t="shared" si="377"/>
        <v>0.944444444444444</v>
      </c>
      <c r="J940" s="231">
        <f t="shared" si="378"/>
        <v>7</v>
      </c>
      <c r="K940" s="43">
        <f t="shared" si="389"/>
        <v>332</v>
      </c>
      <c r="L940" s="43">
        <f t="shared" si="379"/>
        <v>7</v>
      </c>
      <c r="M940" s="228">
        <v>2130299</v>
      </c>
      <c r="N940" s="228" t="s">
        <v>1637</v>
      </c>
      <c r="O940" s="233">
        <v>493</v>
      </c>
      <c r="P940">
        <f t="shared" si="380"/>
        <v>7</v>
      </c>
      <c r="Q940">
        <f t="shared" si="382"/>
        <v>0</v>
      </c>
      <c r="U940">
        <f t="shared" si="367"/>
        <v>0</v>
      </c>
      <c r="V940">
        <f t="shared" si="368"/>
        <v>0</v>
      </c>
      <c r="W940">
        <f t="shared" si="383"/>
        <v>0</v>
      </c>
      <c r="Y940">
        <f t="shared" si="369"/>
        <v>0</v>
      </c>
      <c r="AB940" s="228">
        <v>2150207</v>
      </c>
      <c r="AC940">
        <f t="shared" si="370"/>
        <v>0</v>
      </c>
      <c r="AD940">
        <f t="shared" si="371"/>
        <v>0</v>
      </c>
      <c r="AE940">
        <f t="shared" si="384"/>
        <v>0</v>
      </c>
      <c r="AG940" s="228">
        <v>2130309</v>
      </c>
      <c r="AH940" s="247" t="s">
        <v>1649</v>
      </c>
      <c r="AI940" s="233">
        <v>0</v>
      </c>
      <c r="AJ940" s="248">
        <f t="shared" si="385"/>
        <v>0</v>
      </c>
      <c r="AK940" s="246">
        <f t="shared" si="386"/>
        <v>0</v>
      </c>
      <c r="AL940" s="240">
        <v>2130106</v>
      </c>
      <c r="AM940" s="241" t="s">
        <v>1646</v>
      </c>
      <c r="AN940" s="242">
        <v>2019</v>
      </c>
      <c r="AO940" s="242">
        <v>1234</v>
      </c>
      <c r="AP940" s="256">
        <f t="shared" si="372"/>
        <v>-785</v>
      </c>
      <c r="AQ940" s="257">
        <f t="shared" si="373"/>
        <v>-0.388806339772164</v>
      </c>
      <c r="AR940">
        <f t="shared" si="381"/>
        <v>7</v>
      </c>
    </row>
    <row r="941" customHeight="1" spans="1:44">
      <c r="A941" s="220">
        <v>2130109</v>
      </c>
      <c r="B941" s="220" t="s">
        <v>1650</v>
      </c>
      <c r="C941" s="216">
        <f t="shared" si="374"/>
        <v>77</v>
      </c>
      <c r="D941" s="224">
        <v>0</v>
      </c>
      <c r="E941" s="217">
        <v>23</v>
      </c>
      <c r="F941" s="218">
        <v>23</v>
      </c>
      <c r="G941" s="219">
        <f t="shared" si="375"/>
        <v>-0.701298701298701</v>
      </c>
      <c r="H941" s="219"/>
      <c r="I941" s="219">
        <f t="shared" si="377"/>
        <v>1</v>
      </c>
      <c r="J941" s="231">
        <f t="shared" si="378"/>
        <v>7</v>
      </c>
      <c r="K941" s="43">
        <f t="shared" si="389"/>
        <v>123</v>
      </c>
      <c r="L941" s="43">
        <f t="shared" si="379"/>
        <v>7</v>
      </c>
      <c r="M941" s="228">
        <v>21303</v>
      </c>
      <c r="N941" s="229" t="s">
        <v>1638</v>
      </c>
      <c r="O941" s="232">
        <f>SUM(O942:O968)</f>
        <v>2135</v>
      </c>
      <c r="P941">
        <f t="shared" si="380"/>
        <v>5</v>
      </c>
      <c r="Q941">
        <f t="shared" si="382"/>
        <v>0</v>
      </c>
      <c r="U941">
        <f t="shared" si="367"/>
        <v>0</v>
      </c>
      <c r="V941">
        <f t="shared" si="368"/>
        <v>0</v>
      </c>
      <c r="W941">
        <f t="shared" si="383"/>
        <v>0</v>
      </c>
      <c r="Y941">
        <f t="shared" si="369"/>
        <v>0</v>
      </c>
      <c r="AB941" s="228">
        <v>2150208</v>
      </c>
      <c r="AC941">
        <f t="shared" si="370"/>
        <v>-4321</v>
      </c>
      <c r="AD941">
        <f t="shared" si="371"/>
        <v>-4321</v>
      </c>
      <c r="AE941">
        <f t="shared" si="384"/>
        <v>0</v>
      </c>
      <c r="AG941" s="228">
        <v>2130310</v>
      </c>
      <c r="AH941" s="247" t="s">
        <v>1651</v>
      </c>
      <c r="AI941" s="233">
        <v>0</v>
      </c>
      <c r="AJ941" s="248">
        <f t="shared" si="385"/>
        <v>0</v>
      </c>
      <c r="AK941" s="246">
        <f t="shared" si="386"/>
        <v>0</v>
      </c>
      <c r="AL941" s="240">
        <v>2130108</v>
      </c>
      <c r="AM941" s="241" t="s">
        <v>1648</v>
      </c>
      <c r="AN941" s="242">
        <v>26</v>
      </c>
      <c r="AO941" s="242">
        <v>108</v>
      </c>
      <c r="AP941" s="256">
        <f t="shared" si="372"/>
        <v>82</v>
      </c>
      <c r="AQ941" s="257">
        <f t="shared" si="373"/>
        <v>3.15384615384615</v>
      </c>
      <c r="AR941">
        <f t="shared" si="381"/>
        <v>7</v>
      </c>
    </row>
    <row r="942" customHeight="1" spans="1:44">
      <c r="A942" s="220">
        <v>2130110</v>
      </c>
      <c r="B942" s="220" t="s">
        <v>1652</v>
      </c>
      <c r="C942" s="216">
        <f t="shared" si="374"/>
        <v>160</v>
      </c>
      <c r="D942" s="224">
        <v>0</v>
      </c>
      <c r="E942" s="217">
        <v>5</v>
      </c>
      <c r="F942" s="218">
        <v>5</v>
      </c>
      <c r="G942" s="219">
        <f t="shared" si="375"/>
        <v>-0.96875</v>
      </c>
      <c r="H942" s="219"/>
      <c r="I942" s="219">
        <f t="shared" si="377"/>
        <v>1</v>
      </c>
      <c r="J942" s="231">
        <f t="shared" si="378"/>
        <v>7</v>
      </c>
      <c r="K942" s="43">
        <f t="shared" si="389"/>
        <v>170</v>
      </c>
      <c r="L942" s="43">
        <f t="shared" si="379"/>
        <v>7</v>
      </c>
      <c r="M942" s="228">
        <v>2130301</v>
      </c>
      <c r="N942" s="228" t="s">
        <v>195</v>
      </c>
      <c r="O942" s="233">
        <v>770</v>
      </c>
      <c r="P942">
        <f t="shared" si="380"/>
        <v>7</v>
      </c>
      <c r="Q942">
        <f t="shared" si="382"/>
        <v>0</v>
      </c>
      <c r="U942">
        <f t="shared" si="367"/>
        <v>0</v>
      </c>
      <c r="V942">
        <f t="shared" si="368"/>
        <v>0</v>
      </c>
      <c r="W942">
        <f t="shared" si="383"/>
        <v>0</v>
      </c>
      <c r="Y942">
        <f t="shared" si="369"/>
        <v>0</v>
      </c>
      <c r="AB942" s="228">
        <v>2150209</v>
      </c>
      <c r="AC942">
        <f t="shared" si="370"/>
        <v>0</v>
      </c>
      <c r="AD942">
        <f t="shared" si="371"/>
        <v>0</v>
      </c>
      <c r="AE942">
        <f t="shared" si="384"/>
        <v>0</v>
      </c>
      <c r="AG942" s="228">
        <v>2130311</v>
      </c>
      <c r="AH942" s="247" t="s">
        <v>1653</v>
      </c>
      <c r="AI942" s="233">
        <v>0</v>
      </c>
      <c r="AJ942" s="248">
        <f t="shared" si="385"/>
        <v>0</v>
      </c>
      <c r="AK942" s="246">
        <f t="shared" si="386"/>
        <v>0</v>
      </c>
      <c r="AL942" s="240">
        <v>2130109</v>
      </c>
      <c r="AM942" s="241" t="s">
        <v>1650</v>
      </c>
      <c r="AN942" s="242">
        <v>0</v>
      </c>
      <c r="AO942" s="242">
        <v>23</v>
      </c>
      <c r="AP942" s="256">
        <f t="shared" si="372"/>
        <v>23</v>
      </c>
      <c r="AQ942" s="257">
        <f t="shared" si="373"/>
        <v>0</v>
      </c>
      <c r="AR942">
        <f t="shared" si="381"/>
        <v>7</v>
      </c>
    </row>
    <row r="943" customHeight="1" spans="1:44">
      <c r="A943" s="215">
        <v>2130111</v>
      </c>
      <c r="B943" s="215" t="s">
        <v>1654</v>
      </c>
      <c r="C943" s="216">
        <f t="shared" si="374"/>
        <v>3</v>
      </c>
      <c r="D943" s="217">
        <v>0</v>
      </c>
      <c r="E943" s="217">
        <v>9</v>
      </c>
      <c r="F943" s="218">
        <v>8</v>
      </c>
      <c r="G943" s="219">
        <f t="shared" si="375"/>
        <v>1.66666666666667</v>
      </c>
      <c r="H943" s="219"/>
      <c r="I943" s="219">
        <f t="shared" si="377"/>
        <v>0.888888888888889</v>
      </c>
      <c r="J943" s="231">
        <f t="shared" si="378"/>
        <v>7</v>
      </c>
      <c r="K943" s="43">
        <f t="shared" si="389"/>
        <v>20</v>
      </c>
      <c r="L943" s="43">
        <f t="shared" si="379"/>
        <v>7</v>
      </c>
      <c r="M943" s="228">
        <v>2130302</v>
      </c>
      <c r="N943" s="228" t="s">
        <v>197</v>
      </c>
      <c r="O943" s="233">
        <v>0</v>
      </c>
      <c r="P943">
        <f t="shared" si="380"/>
        <v>7</v>
      </c>
      <c r="Q943">
        <f t="shared" si="382"/>
        <v>0</v>
      </c>
      <c r="U943">
        <f t="shared" si="367"/>
        <v>0</v>
      </c>
      <c r="V943">
        <f t="shared" si="368"/>
        <v>0</v>
      </c>
      <c r="W943">
        <f t="shared" si="383"/>
        <v>0</v>
      </c>
      <c r="Y943">
        <f t="shared" si="369"/>
        <v>0</v>
      </c>
      <c r="AB943" s="228">
        <v>2150210</v>
      </c>
      <c r="AC943">
        <f t="shared" si="370"/>
        <v>0</v>
      </c>
      <c r="AD943">
        <f t="shared" si="371"/>
        <v>0</v>
      </c>
      <c r="AE943">
        <f t="shared" si="384"/>
        <v>0</v>
      </c>
      <c r="AG943" s="228">
        <v>2130312</v>
      </c>
      <c r="AH943" s="247" t="s">
        <v>1655</v>
      </c>
      <c r="AI943" s="233">
        <v>72</v>
      </c>
      <c r="AJ943" s="248">
        <f t="shared" si="385"/>
        <v>72</v>
      </c>
      <c r="AK943" s="246">
        <f t="shared" si="386"/>
        <v>0</v>
      </c>
      <c r="AL943" s="240">
        <v>2130110</v>
      </c>
      <c r="AM943" s="241" t="s">
        <v>1652</v>
      </c>
      <c r="AN943" s="242">
        <v>0</v>
      </c>
      <c r="AO943" s="242">
        <v>5</v>
      </c>
      <c r="AP943" s="256">
        <f t="shared" si="372"/>
        <v>5</v>
      </c>
      <c r="AQ943" s="257">
        <f t="shared" si="373"/>
        <v>0</v>
      </c>
      <c r="AR943">
        <f t="shared" si="381"/>
        <v>7</v>
      </c>
    </row>
    <row r="944" customHeight="1" spans="1:44">
      <c r="A944" s="215">
        <v>2130112</v>
      </c>
      <c r="B944" s="215" t="s">
        <v>1656</v>
      </c>
      <c r="C944" s="216">
        <f t="shared" si="374"/>
        <v>2</v>
      </c>
      <c r="D944" s="217">
        <v>17</v>
      </c>
      <c r="E944" s="217">
        <v>43</v>
      </c>
      <c r="F944" s="218">
        <v>83</v>
      </c>
      <c r="G944" s="219">
        <f t="shared" si="375"/>
        <v>40.5</v>
      </c>
      <c r="H944" s="219">
        <f t="shared" si="376"/>
        <v>4.88235294117647</v>
      </c>
      <c r="I944" s="219">
        <f t="shared" si="377"/>
        <v>1.93023255813953</v>
      </c>
      <c r="J944" s="231">
        <f t="shared" si="378"/>
        <v>7</v>
      </c>
      <c r="K944" s="43">
        <f t="shared" si="389"/>
        <v>145</v>
      </c>
      <c r="L944" s="43">
        <f t="shared" si="379"/>
        <v>7</v>
      </c>
      <c r="M944" s="228">
        <v>2130303</v>
      </c>
      <c r="N944" s="228" t="s">
        <v>199</v>
      </c>
      <c r="O944" s="233">
        <v>0</v>
      </c>
      <c r="P944">
        <f t="shared" si="380"/>
        <v>7</v>
      </c>
      <c r="Q944">
        <f t="shared" si="382"/>
        <v>0</v>
      </c>
      <c r="U944">
        <f t="shared" si="367"/>
        <v>0</v>
      </c>
      <c r="V944">
        <f t="shared" si="368"/>
        <v>0</v>
      </c>
      <c r="W944">
        <f t="shared" si="383"/>
        <v>0</v>
      </c>
      <c r="Y944">
        <f t="shared" si="369"/>
        <v>0</v>
      </c>
      <c r="AB944" s="228">
        <v>2150212</v>
      </c>
      <c r="AC944">
        <f t="shared" si="370"/>
        <v>0</v>
      </c>
      <c r="AD944">
        <f t="shared" si="371"/>
        <v>0</v>
      </c>
      <c r="AE944">
        <f t="shared" si="384"/>
        <v>0</v>
      </c>
      <c r="AG944" s="228">
        <v>2130313</v>
      </c>
      <c r="AH944" s="247" t="s">
        <v>1657</v>
      </c>
      <c r="AI944" s="233">
        <v>0</v>
      </c>
      <c r="AJ944" s="248">
        <f t="shared" si="385"/>
        <v>0</v>
      </c>
      <c r="AK944" s="246">
        <f t="shared" si="386"/>
        <v>0</v>
      </c>
      <c r="AL944" s="240">
        <v>2130111</v>
      </c>
      <c r="AM944" s="241" t="s">
        <v>1654</v>
      </c>
      <c r="AN944" s="242">
        <v>0</v>
      </c>
      <c r="AO944" s="242">
        <v>9</v>
      </c>
      <c r="AP944" s="256">
        <f t="shared" si="372"/>
        <v>9</v>
      </c>
      <c r="AQ944" s="257">
        <f t="shared" si="373"/>
        <v>0</v>
      </c>
      <c r="AR944">
        <f t="shared" si="381"/>
        <v>7</v>
      </c>
    </row>
    <row r="945" hidden="1" spans="1:44">
      <c r="A945" s="215">
        <v>2130114</v>
      </c>
      <c r="B945" s="215" t="s">
        <v>1658</v>
      </c>
      <c r="C945" s="216">
        <f t="shared" si="374"/>
        <v>0</v>
      </c>
      <c r="D945" s="222">
        <v>0</v>
      </c>
      <c r="E945" s="222">
        <v>0</v>
      </c>
      <c r="F945" s="223">
        <v>0</v>
      </c>
      <c r="G945" s="219">
        <f t="shared" si="375"/>
        <v>0</v>
      </c>
      <c r="H945" s="219">
        <f t="shared" si="376"/>
        <v>0</v>
      </c>
      <c r="I945" s="219">
        <f t="shared" si="377"/>
        <v>0</v>
      </c>
      <c r="J945" s="231">
        <f t="shared" si="378"/>
        <v>7</v>
      </c>
      <c r="K945" s="43">
        <f t="shared" si="389"/>
        <v>0</v>
      </c>
      <c r="L945" s="43">
        <f t="shared" si="379"/>
        <v>7</v>
      </c>
      <c r="M945" s="228">
        <v>2130304</v>
      </c>
      <c r="N945" s="228" t="s">
        <v>1641</v>
      </c>
      <c r="O945" s="233">
        <v>-8</v>
      </c>
      <c r="P945">
        <f t="shared" si="380"/>
        <v>7</v>
      </c>
      <c r="Q945">
        <f t="shared" si="382"/>
        <v>0</v>
      </c>
      <c r="U945">
        <f t="shared" si="367"/>
        <v>0</v>
      </c>
      <c r="V945">
        <f t="shared" si="368"/>
        <v>0</v>
      </c>
      <c r="W945">
        <f t="shared" si="383"/>
        <v>0</v>
      </c>
      <c r="Y945">
        <f t="shared" si="369"/>
        <v>0</v>
      </c>
      <c r="AB945" s="228">
        <v>2150213</v>
      </c>
      <c r="AC945">
        <f t="shared" si="370"/>
        <v>0</v>
      </c>
      <c r="AD945">
        <f t="shared" si="371"/>
        <v>0</v>
      </c>
      <c r="AE945">
        <f t="shared" si="384"/>
        <v>0</v>
      </c>
      <c r="AG945" s="228">
        <v>2130314</v>
      </c>
      <c r="AH945" s="247" t="s">
        <v>1659</v>
      </c>
      <c r="AI945" s="233">
        <v>297</v>
      </c>
      <c r="AJ945" s="248">
        <f t="shared" si="385"/>
        <v>297</v>
      </c>
      <c r="AK945" s="246">
        <f t="shared" si="386"/>
        <v>0</v>
      </c>
      <c r="AL945" s="240">
        <v>2130112</v>
      </c>
      <c r="AM945" s="241" t="s">
        <v>1656</v>
      </c>
      <c r="AN945" s="242">
        <v>17</v>
      </c>
      <c r="AO945" s="242">
        <v>43</v>
      </c>
      <c r="AP945" s="256">
        <f t="shared" si="372"/>
        <v>26</v>
      </c>
      <c r="AQ945" s="257">
        <f t="shared" si="373"/>
        <v>1.52941176470588</v>
      </c>
      <c r="AR945">
        <f t="shared" si="381"/>
        <v>7</v>
      </c>
    </row>
    <row r="946" customHeight="1" spans="1:44">
      <c r="A946" s="220">
        <v>2130119</v>
      </c>
      <c r="B946" s="220" t="s">
        <v>1660</v>
      </c>
      <c r="C946" s="216">
        <f t="shared" si="374"/>
        <v>72</v>
      </c>
      <c r="D946" s="224">
        <v>0</v>
      </c>
      <c r="E946" s="217">
        <v>20</v>
      </c>
      <c r="F946" s="218">
        <v>17</v>
      </c>
      <c r="G946" s="219">
        <f t="shared" si="375"/>
        <v>-0.763888888888889</v>
      </c>
      <c r="H946" s="219"/>
      <c r="I946" s="219">
        <f t="shared" si="377"/>
        <v>0.85</v>
      </c>
      <c r="J946" s="231">
        <f t="shared" si="378"/>
        <v>7</v>
      </c>
      <c r="K946" s="43">
        <f t="shared" si="389"/>
        <v>109</v>
      </c>
      <c r="L946" s="43">
        <f t="shared" si="379"/>
        <v>7</v>
      </c>
      <c r="M946" s="228">
        <v>2130305</v>
      </c>
      <c r="N946" s="228" t="s">
        <v>1642</v>
      </c>
      <c r="O946" s="233">
        <v>-36</v>
      </c>
      <c r="P946">
        <f t="shared" si="380"/>
        <v>7</v>
      </c>
      <c r="Q946">
        <f t="shared" si="382"/>
        <v>0</v>
      </c>
      <c r="U946">
        <f t="shared" si="367"/>
        <v>0</v>
      </c>
      <c r="V946">
        <f t="shared" si="368"/>
        <v>0</v>
      </c>
      <c r="W946">
        <f t="shared" si="383"/>
        <v>0</v>
      </c>
      <c r="Y946">
        <f t="shared" si="369"/>
        <v>0</v>
      </c>
      <c r="AB946" s="228">
        <v>2150214</v>
      </c>
      <c r="AC946">
        <f t="shared" si="370"/>
        <v>0</v>
      </c>
      <c r="AD946">
        <f t="shared" si="371"/>
        <v>0</v>
      </c>
      <c r="AE946">
        <f t="shared" si="384"/>
        <v>0</v>
      </c>
      <c r="AG946" s="228">
        <v>2130315</v>
      </c>
      <c r="AH946" s="247" t="s">
        <v>1661</v>
      </c>
      <c r="AI946" s="233">
        <v>10</v>
      </c>
      <c r="AJ946" s="248">
        <f t="shared" si="385"/>
        <v>10</v>
      </c>
      <c r="AK946" s="246">
        <f t="shared" si="386"/>
        <v>0</v>
      </c>
      <c r="AL946" s="240">
        <v>2130114</v>
      </c>
      <c r="AM946" s="240" t="s">
        <v>1658</v>
      </c>
      <c r="AN946" s="249">
        <v>0</v>
      </c>
      <c r="AO946" s="249">
        <v>0</v>
      </c>
      <c r="AP946" s="256">
        <f t="shared" si="372"/>
        <v>0</v>
      </c>
      <c r="AQ946" s="257">
        <f t="shared" si="373"/>
        <v>0</v>
      </c>
      <c r="AR946">
        <f t="shared" si="381"/>
        <v>7</v>
      </c>
    </row>
    <row r="947" hidden="1" spans="1:44">
      <c r="A947" s="220">
        <v>2130120</v>
      </c>
      <c r="B947" s="220" t="s">
        <v>1662</v>
      </c>
      <c r="C947" s="216">
        <f t="shared" si="374"/>
        <v>0</v>
      </c>
      <c r="D947" s="221">
        <v>0</v>
      </c>
      <c r="E947" s="222">
        <v>0</v>
      </c>
      <c r="F947" s="223">
        <v>0</v>
      </c>
      <c r="G947" s="219">
        <f t="shared" si="375"/>
        <v>0</v>
      </c>
      <c r="H947" s="219">
        <f t="shared" si="376"/>
        <v>0</v>
      </c>
      <c r="I947" s="219">
        <f t="shared" si="377"/>
        <v>0</v>
      </c>
      <c r="J947" s="231">
        <f t="shared" si="378"/>
        <v>7</v>
      </c>
      <c r="K947" s="43">
        <f t="shared" si="389"/>
        <v>0</v>
      </c>
      <c r="L947" s="43">
        <f t="shared" si="379"/>
        <v>7</v>
      </c>
      <c r="M947" s="228">
        <v>2130306</v>
      </c>
      <c r="N947" s="228" t="s">
        <v>1643</v>
      </c>
      <c r="O947" s="233">
        <v>397</v>
      </c>
      <c r="P947">
        <f t="shared" si="380"/>
        <v>7</v>
      </c>
      <c r="Q947">
        <f t="shared" si="382"/>
        <v>0</v>
      </c>
      <c r="U947">
        <f t="shared" si="367"/>
        <v>0</v>
      </c>
      <c r="V947">
        <f t="shared" si="368"/>
        <v>0</v>
      </c>
      <c r="W947">
        <f t="shared" si="383"/>
        <v>0</v>
      </c>
      <c r="Y947">
        <f t="shared" si="369"/>
        <v>0</v>
      </c>
      <c r="AB947" s="228">
        <v>2150215</v>
      </c>
      <c r="AC947">
        <f t="shared" si="370"/>
        <v>0</v>
      </c>
      <c r="AD947">
        <f t="shared" si="371"/>
        <v>0</v>
      </c>
      <c r="AE947">
        <f t="shared" si="384"/>
        <v>0</v>
      </c>
      <c r="AG947" s="228">
        <v>2130316</v>
      </c>
      <c r="AH947" s="247" t="s">
        <v>1663</v>
      </c>
      <c r="AI947" s="233">
        <v>350</v>
      </c>
      <c r="AJ947" s="248">
        <f t="shared" si="385"/>
        <v>350</v>
      </c>
      <c r="AK947" s="246">
        <f t="shared" si="386"/>
        <v>0</v>
      </c>
      <c r="AL947" s="240">
        <v>2130119</v>
      </c>
      <c r="AM947" s="241" t="s">
        <v>1660</v>
      </c>
      <c r="AN947" s="242">
        <v>0</v>
      </c>
      <c r="AO947" s="242">
        <v>20</v>
      </c>
      <c r="AP947" s="256">
        <f t="shared" si="372"/>
        <v>20</v>
      </c>
      <c r="AQ947" s="257">
        <f t="shared" si="373"/>
        <v>0</v>
      </c>
      <c r="AR947">
        <f t="shared" si="381"/>
        <v>7</v>
      </c>
    </row>
    <row r="948" hidden="1" spans="1:44">
      <c r="A948" s="220">
        <v>2130121</v>
      </c>
      <c r="B948" s="220" t="s">
        <v>1664</v>
      </c>
      <c r="C948" s="216">
        <f t="shared" si="374"/>
        <v>0</v>
      </c>
      <c r="D948" s="221">
        <v>0</v>
      </c>
      <c r="E948" s="222">
        <v>0</v>
      </c>
      <c r="F948" s="223">
        <v>0</v>
      </c>
      <c r="G948" s="219">
        <f t="shared" si="375"/>
        <v>0</v>
      </c>
      <c r="H948" s="219">
        <f t="shared" si="376"/>
        <v>0</v>
      </c>
      <c r="I948" s="219">
        <f t="shared" si="377"/>
        <v>0</v>
      </c>
      <c r="J948" s="231">
        <f t="shared" si="378"/>
        <v>7</v>
      </c>
      <c r="K948" s="43">
        <f t="shared" si="389"/>
        <v>0</v>
      </c>
      <c r="L948" s="43">
        <f t="shared" si="379"/>
        <v>7</v>
      </c>
      <c r="M948" s="228">
        <v>2130307</v>
      </c>
      <c r="N948" s="228" t="s">
        <v>1645</v>
      </c>
      <c r="O948" s="233">
        <v>0</v>
      </c>
      <c r="P948">
        <f t="shared" si="380"/>
        <v>7</v>
      </c>
      <c r="Q948">
        <f t="shared" si="382"/>
        <v>0</v>
      </c>
      <c r="U948">
        <f t="shared" si="367"/>
        <v>0</v>
      </c>
      <c r="V948">
        <f t="shared" si="368"/>
        <v>0</v>
      </c>
      <c r="W948">
        <f t="shared" si="383"/>
        <v>0</v>
      </c>
      <c r="Y948">
        <f t="shared" si="369"/>
        <v>0</v>
      </c>
      <c r="AB948" s="228">
        <v>2150299</v>
      </c>
      <c r="AC948">
        <f t="shared" si="370"/>
        <v>400</v>
      </c>
      <c r="AD948">
        <f t="shared" si="371"/>
        <v>400</v>
      </c>
      <c r="AE948">
        <f t="shared" si="384"/>
        <v>0</v>
      </c>
      <c r="AG948" s="228">
        <v>2130317</v>
      </c>
      <c r="AH948" s="247" t="s">
        <v>1665</v>
      </c>
      <c r="AI948" s="233">
        <v>0</v>
      </c>
      <c r="AJ948" s="248">
        <f t="shared" si="385"/>
        <v>0</v>
      </c>
      <c r="AK948" s="246">
        <f t="shared" si="386"/>
        <v>0</v>
      </c>
      <c r="AL948" s="240">
        <v>2130120</v>
      </c>
      <c r="AM948" s="240" t="s">
        <v>1662</v>
      </c>
      <c r="AN948" s="249">
        <v>0</v>
      </c>
      <c r="AO948" s="249">
        <v>0</v>
      </c>
      <c r="AP948" s="256">
        <f t="shared" si="372"/>
        <v>0</v>
      </c>
      <c r="AQ948" s="257">
        <f t="shared" si="373"/>
        <v>0</v>
      </c>
      <c r="AR948">
        <f t="shared" si="381"/>
        <v>7</v>
      </c>
    </row>
    <row r="949" customHeight="1" spans="1:44">
      <c r="A949" s="220">
        <v>2130122</v>
      </c>
      <c r="B949" s="220" t="s">
        <v>1666</v>
      </c>
      <c r="C949" s="216">
        <f t="shared" si="374"/>
        <v>542</v>
      </c>
      <c r="D949" s="224">
        <v>149</v>
      </c>
      <c r="E949" s="217">
        <v>65</v>
      </c>
      <c r="F949" s="218">
        <v>65</v>
      </c>
      <c r="G949" s="219">
        <f t="shared" si="375"/>
        <v>-0.880073800738007</v>
      </c>
      <c r="H949" s="219">
        <f t="shared" si="376"/>
        <v>0.436241610738255</v>
      </c>
      <c r="I949" s="219">
        <f t="shared" si="377"/>
        <v>1</v>
      </c>
      <c r="J949" s="231">
        <f t="shared" si="378"/>
        <v>7</v>
      </c>
      <c r="K949" s="43">
        <f t="shared" si="389"/>
        <v>821</v>
      </c>
      <c r="L949" s="43">
        <f t="shared" si="379"/>
        <v>7</v>
      </c>
      <c r="M949" s="228">
        <v>2130308</v>
      </c>
      <c r="N949" s="228" t="s">
        <v>1647</v>
      </c>
      <c r="O949" s="233">
        <v>78</v>
      </c>
      <c r="P949">
        <f t="shared" si="380"/>
        <v>7</v>
      </c>
      <c r="Q949">
        <f t="shared" si="382"/>
        <v>0</v>
      </c>
      <c r="U949">
        <f t="shared" si="367"/>
        <v>0</v>
      </c>
      <c r="V949">
        <f t="shared" si="368"/>
        <v>0</v>
      </c>
      <c r="W949">
        <f t="shared" si="383"/>
        <v>0</v>
      </c>
      <c r="Y949">
        <f t="shared" si="369"/>
        <v>0</v>
      </c>
      <c r="AB949" s="228">
        <v>2150301</v>
      </c>
      <c r="AC949">
        <f t="shared" si="370"/>
        <v>0</v>
      </c>
      <c r="AD949">
        <f t="shared" si="371"/>
        <v>0</v>
      </c>
      <c r="AE949">
        <f t="shared" si="384"/>
        <v>0</v>
      </c>
      <c r="AG949" s="228">
        <v>2130318</v>
      </c>
      <c r="AH949" s="247" t="s">
        <v>1667</v>
      </c>
      <c r="AI949" s="233">
        <v>0</v>
      </c>
      <c r="AJ949" s="248">
        <f t="shared" si="385"/>
        <v>0</v>
      </c>
      <c r="AK949" s="246">
        <f t="shared" si="386"/>
        <v>0</v>
      </c>
      <c r="AL949" s="240">
        <v>2130121</v>
      </c>
      <c r="AM949" s="240" t="s">
        <v>1664</v>
      </c>
      <c r="AN949" s="249">
        <v>0</v>
      </c>
      <c r="AO949" s="249">
        <v>0</v>
      </c>
      <c r="AP949" s="256">
        <f t="shared" si="372"/>
        <v>0</v>
      </c>
      <c r="AQ949" s="257">
        <f t="shared" si="373"/>
        <v>0</v>
      </c>
      <c r="AR949">
        <f t="shared" si="381"/>
        <v>7</v>
      </c>
    </row>
    <row r="950" customHeight="1" spans="1:44">
      <c r="A950" s="220">
        <v>2130124</v>
      </c>
      <c r="B950" s="220" t="s">
        <v>1668</v>
      </c>
      <c r="C950" s="216">
        <f t="shared" si="374"/>
        <v>256</v>
      </c>
      <c r="D950" s="224">
        <v>67</v>
      </c>
      <c r="E950" s="217">
        <v>509</v>
      </c>
      <c r="F950" s="218">
        <v>738</v>
      </c>
      <c r="G950" s="219">
        <f t="shared" si="375"/>
        <v>1.8828125</v>
      </c>
      <c r="H950" s="219">
        <f t="shared" si="376"/>
        <v>11.0149253731343</v>
      </c>
      <c r="I950" s="219">
        <f t="shared" si="377"/>
        <v>1.44990176817289</v>
      </c>
      <c r="J950" s="231">
        <f t="shared" si="378"/>
        <v>7</v>
      </c>
      <c r="K950" s="43">
        <f t="shared" si="389"/>
        <v>1570</v>
      </c>
      <c r="L950" s="43">
        <f t="shared" si="379"/>
        <v>7</v>
      </c>
      <c r="M950" s="228">
        <v>2130309</v>
      </c>
      <c r="N950" s="228" t="s">
        <v>1649</v>
      </c>
      <c r="O950" s="233">
        <v>0</v>
      </c>
      <c r="P950">
        <f t="shared" si="380"/>
        <v>7</v>
      </c>
      <c r="Q950">
        <f t="shared" si="382"/>
        <v>0</v>
      </c>
      <c r="U950">
        <f t="shared" si="367"/>
        <v>0</v>
      </c>
      <c r="V950">
        <f t="shared" si="368"/>
        <v>0</v>
      </c>
      <c r="W950">
        <f t="shared" si="383"/>
        <v>0</v>
      </c>
      <c r="Y950">
        <f t="shared" si="369"/>
        <v>0</v>
      </c>
      <c r="AB950" s="228">
        <v>2150302</v>
      </c>
      <c r="AC950">
        <f t="shared" si="370"/>
        <v>0</v>
      </c>
      <c r="AD950">
        <f t="shared" si="371"/>
        <v>0</v>
      </c>
      <c r="AE950">
        <f t="shared" si="384"/>
        <v>0</v>
      </c>
      <c r="AG950" s="228">
        <v>2130319</v>
      </c>
      <c r="AH950" s="247" t="s">
        <v>1669</v>
      </c>
      <c r="AI950" s="233">
        <v>0</v>
      </c>
      <c r="AJ950" s="248">
        <f t="shared" si="385"/>
        <v>0</v>
      </c>
      <c r="AK950" s="246">
        <f t="shared" si="386"/>
        <v>0</v>
      </c>
      <c r="AL950" s="240">
        <v>2130122</v>
      </c>
      <c r="AM950" s="241" t="s">
        <v>1666</v>
      </c>
      <c r="AN950" s="242">
        <v>149</v>
      </c>
      <c r="AO950" s="242">
        <v>65</v>
      </c>
      <c r="AP950" s="256">
        <f t="shared" si="372"/>
        <v>-84</v>
      </c>
      <c r="AQ950" s="257">
        <f t="shared" si="373"/>
        <v>-0.563758389261745</v>
      </c>
      <c r="AR950">
        <f t="shared" si="381"/>
        <v>7</v>
      </c>
    </row>
    <row r="951" customHeight="1" spans="1:44">
      <c r="A951" s="215">
        <v>2130125</v>
      </c>
      <c r="B951" s="215" t="s">
        <v>1670</v>
      </c>
      <c r="C951" s="216">
        <f t="shared" si="374"/>
        <v>0</v>
      </c>
      <c r="D951" s="217">
        <v>0</v>
      </c>
      <c r="E951" s="217">
        <v>10</v>
      </c>
      <c r="F951" s="218">
        <v>10</v>
      </c>
      <c r="G951" s="219"/>
      <c r="H951" s="219"/>
      <c r="I951" s="219">
        <f t="shared" si="377"/>
        <v>1</v>
      </c>
      <c r="J951" s="231">
        <f t="shared" si="378"/>
        <v>7</v>
      </c>
      <c r="K951" s="43">
        <f t="shared" si="389"/>
        <v>20</v>
      </c>
      <c r="L951" s="43">
        <f t="shared" si="379"/>
        <v>7</v>
      </c>
      <c r="M951" s="228">
        <v>2130310</v>
      </c>
      <c r="N951" s="228" t="s">
        <v>1651</v>
      </c>
      <c r="O951" s="233">
        <v>166</v>
      </c>
      <c r="P951">
        <f t="shared" si="380"/>
        <v>7</v>
      </c>
      <c r="Q951">
        <f t="shared" si="382"/>
        <v>0</v>
      </c>
      <c r="U951">
        <f t="shared" si="367"/>
        <v>0</v>
      </c>
      <c r="V951">
        <f t="shared" si="368"/>
        <v>0</v>
      </c>
      <c r="W951">
        <f t="shared" si="383"/>
        <v>0</v>
      </c>
      <c r="Y951">
        <f t="shared" si="369"/>
        <v>0</v>
      </c>
      <c r="AB951" s="228">
        <v>2150303</v>
      </c>
      <c r="AC951">
        <f t="shared" si="370"/>
        <v>0</v>
      </c>
      <c r="AD951">
        <f t="shared" si="371"/>
        <v>0</v>
      </c>
      <c r="AE951">
        <f t="shared" si="384"/>
        <v>0</v>
      </c>
      <c r="AG951" s="228">
        <v>2130321</v>
      </c>
      <c r="AH951" s="247" t="s">
        <v>1671</v>
      </c>
      <c r="AI951" s="233">
        <v>0</v>
      </c>
      <c r="AJ951" s="248">
        <f t="shared" si="385"/>
        <v>0</v>
      </c>
      <c r="AK951" s="246">
        <f t="shared" si="386"/>
        <v>0</v>
      </c>
      <c r="AL951" s="240">
        <v>2130124</v>
      </c>
      <c r="AM951" s="241" t="s">
        <v>1668</v>
      </c>
      <c r="AN951" s="242">
        <v>67</v>
      </c>
      <c r="AO951" s="242">
        <v>509</v>
      </c>
      <c r="AP951" s="256">
        <f t="shared" si="372"/>
        <v>442</v>
      </c>
      <c r="AQ951" s="257">
        <f t="shared" si="373"/>
        <v>6.59701492537313</v>
      </c>
      <c r="AR951">
        <f t="shared" si="381"/>
        <v>7</v>
      </c>
    </row>
    <row r="952" customHeight="1" spans="1:44">
      <c r="A952" s="220">
        <v>2130126</v>
      </c>
      <c r="B952" s="220" t="s">
        <v>1672</v>
      </c>
      <c r="C952" s="216">
        <f t="shared" si="374"/>
        <v>477</v>
      </c>
      <c r="D952" s="224">
        <v>2076</v>
      </c>
      <c r="E952" s="217">
        <v>12</v>
      </c>
      <c r="F952" s="218">
        <v>-2</v>
      </c>
      <c r="G952" s="219">
        <f t="shared" si="375"/>
        <v>-1.0041928721174</v>
      </c>
      <c r="H952" s="219">
        <f t="shared" si="376"/>
        <v>-0.000963391136801541</v>
      </c>
      <c r="I952" s="219">
        <f t="shared" si="377"/>
        <v>-0.166666666666667</v>
      </c>
      <c r="J952" s="231">
        <f t="shared" si="378"/>
        <v>7</v>
      </c>
      <c r="K952" s="43">
        <f t="shared" si="389"/>
        <v>2563</v>
      </c>
      <c r="L952" s="43">
        <f t="shared" si="379"/>
        <v>7</v>
      </c>
      <c r="M952" s="228">
        <v>2130311</v>
      </c>
      <c r="N952" s="228" t="s">
        <v>1653</v>
      </c>
      <c r="O952" s="233">
        <v>75</v>
      </c>
      <c r="P952">
        <f t="shared" si="380"/>
        <v>7</v>
      </c>
      <c r="Q952">
        <f t="shared" si="382"/>
        <v>0</v>
      </c>
      <c r="U952">
        <f t="shared" si="367"/>
        <v>0</v>
      </c>
      <c r="V952">
        <f t="shared" si="368"/>
        <v>0</v>
      </c>
      <c r="W952">
        <f t="shared" si="383"/>
        <v>0</v>
      </c>
      <c r="Y952">
        <f t="shared" si="369"/>
        <v>0</v>
      </c>
      <c r="AB952" s="228">
        <v>2150399</v>
      </c>
      <c r="AC952">
        <f t="shared" si="370"/>
        <v>0</v>
      </c>
      <c r="AD952">
        <f t="shared" si="371"/>
        <v>0</v>
      </c>
      <c r="AE952">
        <f t="shared" si="384"/>
        <v>0</v>
      </c>
      <c r="AG952" s="228">
        <v>2130322</v>
      </c>
      <c r="AH952" s="247" t="s">
        <v>1673</v>
      </c>
      <c r="AI952" s="233">
        <v>0</v>
      </c>
      <c r="AJ952" s="248">
        <f t="shared" si="385"/>
        <v>0</v>
      </c>
      <c r="AK952" s="246">
        <f t="shared" si="386"/>
        <v>0</v>
      </c>
      <c r="AL952" s="240">
        <v>2130125</v>
      </c>
      <c r="AM952" s="241" t="s">
        <v>1670</v>
      </c>
      <c r="AN952" s="242">
        <v>0</v>
      </c>
      <c r="AO952" s="242">
        <v>10</v>
      </c>
      <c r="AP952" s="256">
        <f t="shared" si="372"/>
        <v>10</v>
      </c>
      <c r="AQ952" s="257">
        <f t="shared" si="373"/>
        <v>0</v>
      </c>
      <c r="AR952">
        <f t="shared" si="381"/>
        <v>7</v>
      </c>
    </row>
    <row r="953" hidden="1" spans="1:44">
      <c r="A953" s="215">
        <v>2130129</v>
      </c>
      <c r="B953" s="215" t="s">
        <v>1674</v>
      </c>
      <c r="C953" s="216">
        <f t="shared" si="374"/>
        <v>0</v>
      </c>
      <c r="D953" s="222">
        <v>0</v>
      </c>
      <c r="E953" s="222">
        <v>0</v>
      </c>
      <c r="F953" s="223">
        <v>0</v>
      </c>
      <c r="G953" s="219">
        <f t="shared" si="375"/>
        <v>0</v>
      </c>
      <c r="H953" s="219">
        <f t="shared" si="376"/>
        <v>0</v>
      </c>
      <c r="I953" s="219">
        <f t="shared" si="377"/>
        <v>0</v>
      </c>
      <c r="J953" s="231">
        <f t="shared" si="378"/>
        <v>7</v>
      </c>
      <c r="K953" s="43">
        <f t="shared" si="389"/>
        <v>0</v>
      </c>
      <c r="L953" s="43">
        <f t="shared" si="379"/>
        <v>7</v>
      </c>
      <c r="M953" s="228">
        <v>2130312</v>
      </c>
      <c r="N953" s="228" t="s">
        <v>1655</v>
      </c>
      <c r="O953" s="233">
        <v>0</v>
      </c>
      <c r="P953">
        <f t="shared" si="380"/>
        <v>7</v>
      </c>
      <c r="Q953">
        <f t="shared" si="382"/>
        <v>0</v>
      </c>
      <c r="U953">
        <f t="shared" si="367"/>
        <v>0</v>
      </c>
      <c r="V953">
        <f t="shared" si="368"/>
        <v>0</v>
      </c>
      <c r="W953">
        <f t="shared" si="383"/>
        <v>0</v>
      </c>
      <c r="Y953">
        <f t="shared" si="369"/>
        <v>0</v>
      </c>
      <c r="AB953" s="228">
        <v>2150501</v>
      </c>
      <c r="AC953">
        <f t="shared" si="370"/>
        <v>0</v>
      </c>
      <c r="AD953">
        <f t="shared" si="371"/>
        <v>0</v>
      </c>
      <c r="AE953">
        <f t="shared" si="384"/>
        <v>0</v>
      </c>
      <c r="AG953" s="228">
        <v>2130331</v>
      </c>
      <c r="AH953" s="247" t="s">
        <v>1675</v>
      </c>
      <c r="AI953" s="233">
        <v>434</v>
      </c>
      <c r="AJ953" s="248">
        <f t="shared" si="385"/>
        <v>434</v>
      </c>
      <c r="AK953" s="246">
        <f t="shared" si="386"/>
        <v>0</v>
      </c>
      <c r="AL953" s="240">
        <v>2130126</v>
      </c>
      <c r="AM953" s="241" t="s">
        <v>1672</v>
      </c>
      <c r="AN953" s="242">
        <v>2076</v>
      </c>
      <c r="AO953" s="242">
        <v>12</v>
      </c>
      <c r="AP953" s="256">
        <f t="shared" si="372"/>
        <v>-2064</v>
      </c>
      <c r="AQ953" s="257">
        <f t="shared" si="373"/>
        <v>-0.994219653179191</v>
      </c>
      <c r="AR953">
        <f t="shared" si="381"/>
        <v>7</v>
      </c>
    </row>
    <row r="954" customHeight="1" spans="1:44">
      <c r="A954" s="215">
        <v>2130135</v>
      </c>
      <c r="B954" s="215" t="s">
        <v>1676</v>
      </c>
      <c r="C954" s="216">
        <f t="shared" si="374"/>
        <v>0</v>
      </c>
      <c r="D954" s="217">
        <v>0</v>
      </c>
      <c r="E954" s="217">
        <v>120</v>
      </c>
      <c r="F954" s="218">
        <v>126</v>
      </c>
      <c r="G954" s="219"/>
      <c r="H954" s="219"/>
      <c r="I954" s="219">
        <f t="shared" si="377"/>
        <v>1.05</v>
      </c>
      <c r="J954" s="231">
        <f t="shared" si="378"/>
        <v>7</v>
      </c>
      <c r="K954" s="43">
        <f t="shared" si="389"/>
        <v>246</v>
      </c>
      <c r="L954" s="43">
        <f t="shared" si="379"/>
        <v>7</v>
      </c>
      <c r="M954" s="228">
        <v>2130313</v>
      </c>
      <c r="N954" s="228" t="s">
        <v>1657</v>
      </c>
      <c r="O954" s="233">
        <v>0</v>
      </c>
      <c r="P954">
        <f t="shared" si="380"/>
        <v>7</v>
      </c>
      <c r="Q954">
        <f t="shared" si="382"/>
        <v>0</v>
      </c>
      <c r="U954">
        <f t="shared" si="367"/>
        <v>0</v>
      </c>
      <c r="V954">
        <f t="shared" si="368"/>
        <v>0</v>
      </c>
      <c r="W954">
        <f t="shared" si="383"/>
        <v>0</v>
      </c>
      <c r="Y954">
        <f t="shared" si="369"/>
        <v>0</v>
      </c>
      <c r="AB954" s="228">
        <v>2150502</v>
      </c>
      <c r="AC954">
        <f t="shared" si="370"/>
        <v>0</v>
      </c>
      <c r="AD954">
        <f t="shared" si="371"/>
        <v>0</v>
      </c>
      <c r="AE954">
        <f t="shared" si="384"/>
        <v>0</v>
      </c>
      <c r="AG954" s="228">
        <v>2130332</v>
      </c>
      <c r="AH954" s="247" t="s">
        <v>1677</v>
      </c>
      <c r="AI954" s="233">
        <v>0</v>
      </c>
      <c r="AJ954" s="248">
        <f t="shared" si="385"/>
        <v>0</v>
      </c>
      <c r="AK954" s="246">
        <f t="shared" si="386"/>
        <v>0</v>
      </c>
      <c r="AL954" s="240">
        <v>2130129</v>
      </c>
      <c r="AM954" s="240" t="s">
        <v>1674</v>
      </c>
      <c r="AN954" s="249">
        <v>0</v>
      </c>
      <c r="AO954" s="249">
        <v>0</v>
      </c>
      <c r="AP954" s="256">
        <f t="shared" si="372"/>
        <v>0</v>
      </c>
      <c r="AQ954" s="257">
        <f t="shared" si="373"/>
        <v>0</v>
      </c>
      <c r="AR954">
        <f t="shared" si="381"/>
        <v>7</v>
      </c>
    </row>
    <row r="955" customHeight="1" spans="1:44">
      <c r="A955" s="215">
        <v>2130142</v>
      </c>
      <c r="B955" s="215" t="s">
        <v>1678</v>
      </c>
      <c r="C955" s="216">
        <f t="shared" si="374"/>
        <v>109</v>
      </c>
      <c r="D955" s="217">
        <v>63</v>
      </c>
      <c r="E955" s="217">
        <v>152</v>
      </c>
      <c r="F955" s="218">
        <v>152</v>
      </c>
      <c r="G955" s="219">
        <f t="shared" si="375"/>
        <v>0.394495412844037</v>
      </c>
      <c r="H955" s="219">
        <f t="shared" si="376"/>
        <v>2.41269841269841</v>
      </c>
      <c r="I955" s="219">
        <f t="shared" si="377"/>
        <v>1</v>
      </c>
      <c r="J955" s="231">
        <f t="shared" si="378"/>
        <v>7</v>
      </c>
      <c r="K955" s="43">
        <f t="shared" si="389"/>
        <v>476</v>
      </c>
      <c r="L955" s="43">
        <f t="shared" si="379"/>
        <v>7</v>
      </c>
      <c r="M955" s="228">
        <v>2130314</v>
      </c>
      <c r="N955" s="228" t="s">
        <v>1659</v>
      </c>
      <c r="O955" s="233">
        <v>132</v>
      </c>
      <c r="P955">
        <f t="shared" si="380"/>
        <v>7</v>
      </c>
      <c r="Q955">
        <f t="shared" si="382"/>
        <v>0</v>
      </c>
      <c r="U955">
        <f t="shared" si="367"/>
        <v>0</v>
      </c>
      <c r="V955">
        <f t="shared" si="368"/>
        <v>0</v>
      </c>
      <c r="W955">
        <f t="shared" si="383"/>
        <v>0</v>
      </c>
      <c r="Y955">
        <f t="shared" si="369"/>
        <v>0</v>
      </c>
      <c r="AB955" s="228">
        <v>2150503</v>
      </c>
      <c r="AC955">
        <f t="shared" si="370"/>
        <v>0</v>
      </c>
      <c r="AD955">
        <f t="shared" si="371"/>
        <v>0</v>
      </c>
      <c r="AE955">
        <f t="shared" si="384"/>
        <v>0</v>
      </c>
      <c r="AG955" s="228">
        <v>2130333</v>
      </c>
      <c r="AH955" s="247" t="s">
        <v>1625</v>
      </c>
      <c r="AI955" s="233">
        <v>0</v>
      </c>
      <c r="AJ955" s="248">
        <f t="shared" si="385"/>
        <v>0</v>
      </c>
      <c r="AK955" s="246">
        <f t="shared" si="386"/>
        <v>0</v>
      </c>
      <c r="AL955" s="240">
        <v>2130135</v>
      </c>
      <c r="AM955" s="241" t="s">
        <v>1676</v>
      </c>
      <c r="AN955" s="242">
        <v>0</v>
      </c>
      <c r="AO955" s="242">
        <v>120</v>
      </c>
      <c r="AP955" s="256">
        <f t="shared" si="372"/>
        <v>120</v>
      </c>
      <c r="AQ955" s="257">
        <f t="shared" si="373"/>
        <v>0</v>
      </c>
      <c r="AR955">
        <f t="shared" si="381"/>
        <v>7</v>
      </c>
    </row>
    <row r="956" hidden="1" spans="1:44">
      <c r="A956" s="220">
        <v>2130148</v>
      </c>
      <c r="B956" s="220" t="s">
        <v>1679</v>
      </c>
      <c r="C956" s="216">
        <f t="shared" si="374"/>
        <v>0</v>
      </c>
      <c r="D956" s="221">
        <v>0</v>
      </c>
      <c r="E956" s="222">
        <v>0</v>
      </c>
      <c r="F956" s="223">
        <v>0</v>
      </c>
      <c r="G956" s="219">
        <f t="shared" si="375"/>
        <v>0</v>
      </c>
      <c r="H956" s="219">
        <f t="shared" si="376"/>
        <v>0</v>
      </c>
      <c r="I956" s="219">
        <f t="shared" si="377"/>
        <v>0</v>
      </c>
      <c r="J956" s="231">
        <f t="shared" si="378"/>
        <v>7</v>
      </c>
      <c r="K956" s="43">
        <f t="shared" si="389"/>
        <v>0</v>
      </c>
      <c r="L956" s="43">
        <f t="shared" si="379"/>
        <v>7</v>
      </c>
      <c r="M956" s="228">
        <v>2130315</v>
      </c>
      <c r="N956" s="228" t="s">
        <v>1661</v>
      </c>
      <c r="O956" s="233">
        <v>-2</v>
      </c>
      <c r="P956">
        <f t="shared" si="380"/>
        <v>7</v>
      </c>
      <c r="Q956">
        <f t="shared" si="382"/>
        <v>0</v>
      </c>
      <c r="U956">
        <f t="shared" si="367"/>
        <v>0</v>
      </c>
      <c r="V956">
        <f t="shared" si="368"/>
        <v>0</v>
      </c>
      <c r="W956">
        <f t="shared" si="383"/>
        <v>0</v>
      </c>
      <c r="Y956">
        <f t="shared" si="369"/>
        <v>0</v>
      </c>
      <c r="AB956" s="228">
        <v>2150505</v>
      </c>
      <c r="AC956">
        <f t="shared" si="370"/>
        <v>0</v>
      </c>
      <c r="AD956">
        <f t="shared" si="371"/>
        <v>0</v>
      </c>
      <c r="AE956">
        <f t="shared" si="384"/>
        <v>0</v>
      </c>
      <c r="AG956" s="228">
        <v>2130334</v>
      </c>
      <c r="AH956" s="247" t="s">
        <v>1680</v>
      </c>
      <c r="AI956" s="233">
        <v>0</v>
      </c>
      <c r="AJ956" s="248">
        <f t="shared" si="385"/>
        <v>0</v>
      </c>
      <c r="AK956" s="246">
        <f t="shared" si="386"/>
        <v>0</v>
      </c>
      <c r="AL956" s="240">
        <v>2130142</v>
      </c>
      <c r="AM956" s="241" t="s">
        <v>1678</v>
      </c>
      <c r="AN956" s="242">
        <v>63</v>
      </c>
      <c r="AO956" s="242">
        <v>152</v>
      </c>
      <c r="AP956" s="256">
        <f t="shared" si="372"/>
        <v>89</v>
      </c>
      <c r="AQ956" s="257">
        <f t="shared" si="373"/>
        <v>1.41269841269841</v>
      </c>
      <c r="AR956">
        <f t="shared" si="381"/>
        <v>7</v>
      </c>
    </row>
    <row r="957" customHeight="1" spans="1:44">
      <c r="A957" s="220">
        <v>2130152</v>
      </c>
      <c r="B957" s="220" t="s">
        <v>1681</v>
      </c>
      <c r="C957" s="216">
        <f t="shared" si="374"/>
        <v>79</v>
      </c>
      <c r="D957" s="224">
        <v>151</v>
      </c>
      <c r="E957" s="217">
        <v>145</v>
      </c>
      <c r="F957" s="218">
        <v>145</v>
      </c>
      <c r="G957" s="219">
        <f t="shared" si="375"/>
        <v>0.835443037974684</v>
      </c>
      <c r="H957" s="219">
        <f t="shared" si="376"/>
        <v>0.960264900662252</v>
      </c>
      <c r="I957" s="219">
        <f t="shared" si="377"/>
        <v>1</v>
      </c>
      <c r="J957" s="231">
        <f t="shared" si="378"/>
        <v>7</v>
      </c>
      <c r="K957" s="43">
        <f t="shared" si="389"/>
        <v>520</v>
      </c>
      <c r="L957" s="43">
        <f t="shared" si="379"/>
        <v>7</v>
      </c>
      <c r="M957" s="228">
        <v>2130316</v>
      </c>
      <c r="N957" s="228" t="s">
        <v>1663</v>
      </c>
      <c r="O957" s="233">
        <v>-18</v>
      </c>
      <c r="P957">
        <f t="shared" si="380"/>
        <v>7</v>
      </c>
      <c r="Q957">
        <f t="shared" si="382"/>
        <v>0</v>
      </c>
      <c r="U957">
        <f t="shared" si="367"/>
        <v>0</v>
      </c>
      <c r="V957">
        <f t="shared" si="368"/>
        <v>0</v>
      </c>
      <c r="W957">
        <f t="shared" si="383"/>
        <v>0</v>
      </c>
      <c r="Y957">
        <f t="shared" si="369"/>
        <v>0</v>
      </c>
      <c r="AB957" s="228">
        <v>2150506</v>
      </c>
      <c r="AC957">
        <f t="shared" si="370"/>
        <v>0</v>
      </c>
      <c r="AD957">
        <f t="shared" si="371"/>
        <v>0</v>
      </c>
      <c r="AE957">
        <f t="shared" si="384"/>
        <v>0</v>
      </c>
      <c r="AG957" s="228">
        <v>2130335</v>
      </c>
      <c r="AH957" s="247" t="s">
        <v>1682</v>
      </c>
      <c r="AI957" s="233">
        <v>8</v>
      </c>
      <c r="AJ957" s="248">
        <f t="shared" si="385"/>
        <v>8</v>
      </c>
      <c r="AK957" s="246">
        <f t="shared" si="386"/>
        <v>0</v>
      </c>
      <c r="AL957" s="240">
        <v>2130148</v>
      </c>
      <c r="AM957" s="240" t="s">
        <v>1679</v>
      </c>
      <c r="AN957" s="249">
        <v>0</v>
      </c>
      <c r="AO957" s="249">
        <v>0</v>
      </c>
      <c r="AP957" s="256">
        <f t="shared" si="372"/>
        <v>0</v>
      </c>
      <c r="AQ957" s="257">
        <f t="shared" si="373"/>
        <v>0</v>
      </c>
      <c r="AR957">
        <f t="shared" si="381"/>
        <v>7</v>
      </c>
    </row>
    <row r="958" customHeight="1" spans="1:44">
      <c r="A958" s="220">
        <v>2130199</v>
      </c>
      <c r="B958" s="220" t="s">
        <v>1683</v>
      </c>
      <c r="C958" s="216">
        <f t="shared" si="374"/>
        <v>123</v>
      </c>
      <c r="D958" s="224">
        <v>313</v>
      </c>
      <c r="E958" s="217">
        <v>523</v>
      </c>
      <c r="F958" s="218">
        <v>537</v>
      </c>
      <c r="G958" s="219">
        <f t="shared" si="375"/>
        <v>3.36585365853659</v>
      </c>
      <c r="H958" s="219">
        <f t="shared" si="376"/>
        <v>1.71565495207668</v>
      </c>
      <c r="I958" s="219">
        <f t="shared" si="377"/>
        <v>1.02676864244742</v>
      </c>
      <c r="J958" s="231">
        <f t="shared" si="378"/>
        <v>7</v>
      </c>
      <c r="K958" s="43">
        <f t="shared" si="389"/>
        <v>1496</v>
      </c>
      <c r="L958" s="43">
        <f t="shared" si="379"/>
        <v>7</v>
      </c>
      <c r="M958" s="228">
        <v>2130317</v>
      </c>
      <c r="N958" s="228" t="s">
        <v>1665</v>
      </c>
      <c r="O958" s="233">
        <v>0</v>
      </c>
      <c r="P958">
        <f t="shared" si="380"/>
        <v>7</v>
      </c>
      <c r="Q958">
        <f t="shared" si="382"/>
        <v>0</v>
      </c>
      <c r="U958">
        <f t="shared" si="367"/>
        <v>0</v>
      </c>
      <c r="V958">
        <f t="shared" si="368"/>
        <v>0</v>
      </c>
      <c r="W958">
        <f t="shared" si="383"/>
        <v>0</v>
      </c>
      <c r="Y958">
        <f t="shared" si="369"/>
        <v>0</v>
      </c>
      <c r="AB958" s="228">
        <v>2150507</v>
      </c>
      <c r="AC958">
        <f t="shared" si="370"/>
        <v>0</v>
      </c>
      <c r="AD958">
        <f t="shared" si="371"/>
        <v>0</v>
      </c>
      <c r="AE958">
        <f t="shared" si="384"/>
        <v>0</v>
      </c>
      <c r="AG958" s="228">
        <v>2130399</v>
      </c>
      <c r="AH958" s="247" t="s">
        <v>1684</v>
      </c>
      <c r="AI958" s="233">
        <v>284</v>
      </c>
      <c r="AJ958" s="248">
        <f t="shared" si="385"/>
        <v>284</v>
      </c>
      <c r="AK958" s="246">
        <f t="shared" si="386"/>
        <v>0</v>
      </c>
      <c r="AL958" s="240">
        <v>2130152</v>
      </c>
      <c r="AM958" s="241" t="s">
        <v>1681</v>
      </c>
      <c r="AN958" s="242">
        <v>151</v>
      </c>
      <c r="AO958" s="242">
        <v>145</v>
      </c>
      <c r="AP958" s="256">
        <f t="shared" si="372"/>
        <v>-6</v>
      </c>
      <c r="AQ958" s="257">
        <f t="shared" si="373"/>
        <v>-0.0397350993377483</v>
      </c>
      <c r="AR958">
        <f t="shared" si="381"/>
        <v>7</v>
      </c>
    </row>
    <row r="959" hidden="1" customHeight="1" spans="1:44">
      <c r="A959" s="220">
        <v>21302</v>
      </c>
      <c r="B959" s="220" t="s">
        <v>1685</v>
      </c>
      <c r="C959" s="216">
        <f t="shared" si="374"/>
        <v>2740</v>
      </c>
      <c r="D959" s="224">
        <v>2379</v>
      </c>
      <c r="E959" s="217">
        <v>3865</v>
      </c>
      <c r="F959" s="218">
        <v>4777</v>
      </c>
      <c r="G959" s="219">
        <f t="shared" si="375"/>
        <v>0.743430656934307</v>
      </c>
      <c r="H959" s="219">
        <f t="shared" si="376"/>
        <v>2.00798654897016</v>
      </c>
      <c r="I959" s="219">
        <f t="shared" si="377"/>
        <v>1.2359637774903</v>
      </c>
      <c r="J959" s="231">
        <f t="shared" si="378"/>
        <v>5</v>
      </c>
      <c r="K959" s="43">
        <f t="shared" si="389"/>
        <v>13761</v>
      </c>
      <c r="L959" s="43">
        <f t="shared" si="379"/>
        <v>5</v>
      </c>
      <c r="M959" s="228">
        <v>2130318</v>
      </c>
      <c r="N959" s="228" t="s">
        <v>1667</v>
      </c>
      <c r="O959" s="233">
        <v>0</v>
      </c>
      <c r="P959">
        <f t="shared" si="380"/>
        <v>7</v>
      </c>
      <c r="Q959">
        <f t="shared" si="382"/>
        <v>213</v>
      </c>
      <c r="U959">
        <f t="shared" si="367"/>
        <v>0</v>
      </c>
      <c r="V959">
        <f t="shared" si="368"/>
        <v>0</v>
      </c>
      <c r="W959">
        <f t="shared" si="383"/>
        <v>0</v>
      </c>
      <c r="Y959">
        <f t="shared" si="369"/>
        <v>0</v>
      </c>
      <c r="AB959" s="228">
        <v>2150508</v>
      </c>
      <c r="AC959">
        <f t="shared" si="370"/>
        <v>0</v>
      </c>
      <c r="AD959">
        <f t="shared" si="371"/>
        <v>0</v>
      </c>
      <c r="AE959">
        <f t="shared" si="384"/>
        <v>0</v>
      </c>
      <c r="AG959" s="228">
        <v>21304</v>
      </c>
      <c r="AH959" s="238" t="s">
        <v>1686</v>
      </c>
      <c r="AI959" s="232">
        <f>SUM(AI960:AI969)</f>
        <v>0</v>
      </c>
      <c r="AJ959" s="239">
        <f t="shared" si="385"/>
        <v>0</v>
      </c>
      <c r="AK959" s="246">
        <f t="shared" si="386"/>
        <v>0</v>
      </c>
      <c r="AL959" s="240">
        <v>2130199</v>
      </c>
      <c r="AM959" s="241" t="s">
        <v>1683</v>
      </c>
      <c r="AN959" s="242">
        <v>313</v>
      </c>
      <c r="AO959" s="242">
        <v>523</v>
      </c>
      <c r="AP959" s="256">
        <f t="shared" si="372"/>
        <v>210</v>
      </c>
      <c r="AQ959" s="257">
        <f t="shared" si="373"/>
        <v>0.670926517571885</v>
      </c>
      <c r="AR959">
        <f t="shared" si="381"/>
        <v>7</v>
      </c>
    </row>
    <row r="960" customHeight="1" spans="1:44">
      <c r="A960" s="215">
        <v>2130201</v>
      </c>
      <c r="B960" s="215" t="s">
        <v>194</v>
      </c>
      <c r="C960" s="216">
        <f t="shared" si="374"/>
        <v>873</v>
      </c>
      <c r="D960" s="217">
        <v>885</v>
      </c>
      <c r="E960" s="217">
        <v>1093</v>
      </c>
      <c r="F960" s="218">
        <v>1086</v>
      </c>
      <c r="G960" s="219">
        <f t="shared" si="375"/>
        <v>0.243986254295533</v>
      </c>
      <c r="H960" s="219">
        <f t="shared" si="376"/>
        <v>1.2271186440678</v>
      </c>
      <c r="I960" s="219">
        <f t="shared" si="377"/>
        <v>0.9935956084172</v>
      </c>
      <c r="J960" s="231">
        <f t="shared" si="378"/>
        <v>7</v>
      </c>
      <c r="K960" s="43">
        <f t="shared" ref="K960:K987" si="390">SUM(C960:F960)</f>
        <v>3937</v>
      </c>
      <c r="L960" s="43">
        <f t="shared" si="379"/>
        <v>7</v>
      </c>
      <c r="M960" s="228">
        <v>2130319</v>
      </c>
      <c r="N960" s="228" t="s">
        <v>1669</v>
      </c>
      <c r="O960" s="233">
        <v>0</v>
      </c>
      <c r="P960">
        <f t="shared" si="380"/>
        <v>7</v>
      </c>
      <c r="Q960">
        <f t="shared" si="382"/>
        <v>0</v>
      </c>
      <c r="U960">
        <f t="shared" si="367"/>
        <v>0</v>
      </c>
      <c r="V960">
        <f t="shared" si="368"/>
        <v>0</v>
      </c>
      <c r="W960">
        <f t="shared" si="383"/>
        <v>0</v>
      </c>
      <c r="Y960">
        <f t="shared" si="369"/>
        <v>0</v>
      </c>
      <c r="AB960" s="228">
        <v>2150509</v>
      </c>
      <c r="AC960">
        <f t="shared" si="370"/>
        <v>0</v>
      </c>
      <c r="AD960">
        <f t="shared" si="371"/>
        <v>0</v>
      </c>
      <c r="AE960">
        <f t="shared" si="384"/>
        <v>0</v>
      </c>
      <c r="AG960" s="228">
        <v>2130401</v>
      </c>
      <c r="AH960" s="247" t="s">
        <v>195</v>
      </c>
      <c r="AI960" s="233">
        <v>0</v>
      </c>
      <c r="AJ960" s="248">
        <f t="shared" si="385"/>
        <v>0</v>
      </c>
      <c r="AK960" s="246">
        <f t="shared" si="386"/>
        <v>0</v>
      </c>
      <c r="AL960" s="240">
        <v>21302</v>
      </c>
      <c r="AM960" s="241" t="s">
        <v>1685</v>
      </c>
      <c r="AN960" s="242">
        <v>2379</v>
      </c>
      <c r="AO960" s="242">
        <v>3865</v>
      </c>
      <c r="AP960" s="256">
        <f t="shared" si="372"/>
        <v>1486</v>
      </c>
      <c r="AQ960" s="257">
        <f t="shared" si="373"/>
        <v>0.62463219840269</v>
      </c>
      <c r="AR960">
        <f t="shared" si="381"/>
        <v>5</v>
      </c>
    </row>
    <row r="961" customHeight="1" spans="1:44">
      <c r="A961" s="220">
        <v>2130202</v>
      </c>
      <c r="B961" s="220" t="s">
        <v>196</v>
      </c>
      <c r="C961" s="216">
        <f t="shared" si="374"/>
        <v>30</v>
      </c>
      <c r="D961" s="224">
        <v>10</v>
      </c>
      <c r="E961" s="217">
        <v>0</v>
      </c>
      <c r="F961" s="218">
        <v>0</v>
      </c>
      <c r="G961" s="219">
        <f t="shared" si="375"/>
        <v>0</v>
      </c>
      <c r="H961" s="219">
        <f t="shared" si="376"/>
        <v>0</v>
      </c>
      <c r="I961" s="219">
        <f t="shared" si="377"/>
        <v>0</v>
      </c>
      <c r="J961" s="231">
        <f t="shared" si="378"/>
        <v>7</v>
      </c>
      <c r="K961" s="43">
        <f t="shared" si="390"/>
        <v>40</v>
      </c>
      <c r="L961" s="43">
        <f t="shared" si="379"/>
        <v>7</v>
      </c>
      <c r="M961" s="228">
        <v>2130321</v>
      </c>
      <c r="N961" s="228" t="s">
        <v>1671</v>
      </c>
      <c r="O961" s="233">
        <v>195</v>
      </c>
      <c r="P961">
        <f t="shared" si="380"/>
        <v>7</v>
      </c>
      <c r="Q961">
        <f t="shared" si="382"/>
        <v>0</v>
      </c>
      <c r="U961">
        <f t="shared" ref="U961:U1003" si="391">SUMIF(A:A,T961,F:F)</f>
        <v>0</v>
      </c>
      <c r="V961">
        <f t="shared" ref="V961:V1003" si="392">SUMIF(M:M,T961,O:O)</f>
        <v>0</v>
      </c>
      <c r="W961">
        <f t="shared" si="383"/>
        <v>0</v>
      </c>
      <c r="Y961">
        <f t="shared" ref="Y961:Y1003" si="393">SUMIF(A:A,X961,F:F)</f>
        <v>0</v>
      </c>
      <c r="AB961" s="228">
        <v>2150510</v>
      </c>
      <c r="AC961">
        <f t="shared" ref="AC961:AC1003" si="394">SUMIF(A:A,AB961,F:F)</f>
        <v>1838</v>
      </c>
      <c r="AD961">
        <f t="shared" ref="AD961:AD1003" si="395">SUMIF(M:M,AB961,O:O)</f>
        <v>1838</v>
      </c>
      <c r="AE961">
        <f t="shared" si="384"/>
        <v>0</v>
      </c>
      <c r="AG961" s="228">
        <v>2130402</v>
      </c>
      <c r="AH961" s="247" t="s">
        <v>197</v>
      </c>
      <c r="AI961" s="233">
        <v>0</v>
      </c>
      <c r="AJ961" s="248">
        <f t="shared" si="385"/>
        <v>0</v>
      </c>
      <c r="AK961" s="246">
        <f t="shared" si="386"/>
        <v>0</v>
      </c>
      <c r="AL961" s="240">
        <v>2130201</v>
      </c>
      <c r="AM961" s="241" t="s">
        <v>194</v>
      </c>
      <c r="AN961" s="242">
        <v>885</v>
      </c>
      <c r="AO961" s="242">
        <v>1093</v>
      </c>
      <c r="AP961" s="256">
        <f t="shared" si="372"/>
        <v>208</v>
      </c>
      <c r="AQ961" s="257">
        <f t="shared" si="373"/>
        <v>0.235028248587571</v>
      </c>
      <c r="AR961">
        <f t="shared" si="381"/>
        <v>7</v>
      </c>
    </row>
    <row r="962" hidden="1" spans="1:44">
      <c r="A962" s="220">
        <v>2130203</v>
      </c>
      <c r="B962" s="220" t="s">
        <v>198</v>
      </c>
      <c r="C962" s="216">
        <f t="shared" si="374"/>
        <v>0</v>
      </c>
      <c r="D962" s="221">
        <v>0</v>
      </c>
      <c r="E962" s="222">
        <v>0</v>
      </c>
      <c r="F962" s="223">
        <v>0</v>
      </c>
      <c r="G962" s="219">
        <f t="shared" si="375"/>
        <v>0</v>
      </c>
      <c r="H962" s="219">
        <f t="shared" si="376"/>
        <v>0</v>
      </c>
      <c r="I962" s="219">
        <f t="shared" si="377"/>
        <v>0</v>
      </c>
      <c r="J962" s="231">
        <f t="shared" si="378"/>
        <v>7</v>
      </c>
      <c r="K962" s="43">
        <f t="shared" si="390"/>
        <v>0</v>
      </c>
      <c r="L962" s="43">
        <f t="shared" si="379"/>
        <v>7</v>
      </c>
      <c r="M962" s="228">
        <v>2130322</v>
      </c>
      <c r="N962" s="228" t="s">
        <v>1673</v>
      </c>
      <c r="O962" s="233">
        <v>0</v>
      </c>
      <c r="P962">
        <f t="shared" si="380"/>
        <v>7</v>
      </c>
      <c r="Q962">
        <f t="shared" si="382"/>
        <v>0</v>
      </c>
      <c r="U962">
        <f t="shared" si="391"/>
        <v>0</v>
      </c>
      <c r="V962">
        <f t="shared" si="392"/>
        <v>0</v>
      </c>
      <c r="W962">
        <f t="shared" si="383"/>
        <v>0</v>
      </c>
      <c r="Y962">
        <f t="shared" si="393"/>
        <v>0</v>
      </c>
      <c r="AB962" s="228">
        <v>2150511</v>
      </c>
      <c r="AC962">
        <f t="shared" si="394"/>
        <v>0</v>
      </c>
      <c r="AD962">
        <f t="shared" si="395"/>
        <v>0</v>
      </c>
      <c r="AE962">
        <f t="shared" si="384"/>
        <v>0</v>
      </c>
      <c r="AG962" s="228">
        <v>2130403</v>
      </c>
      <c r="AH962" s="247" t="s">
        <v>199</v>
      </c>
      <c r="AI962" s="233">
        <v>0</v>
      </c>
      <c r="AJ962" s="248">
        <f t="shared" si="385"/>
        <v>0</v>
      </c>
      <c r="AK962" s="246">
        <f t="shared" si="386"/>
        <v>0</v>
      </c>
      <c r="AL962" s="240">
        <v>2130202</v>
      </c>
      <c r="AM962" s="241" t="s">
        <v>196</v>
      </c>
      <c r="AN962" s="242">
        <v>10</v>
      </c>
      <c r="AO962" s="242">
        <v>0</v>
      </c>
      <c r="AP962" s="256">
        <f t="shared" si="372"/>
        <v>-10</v>
      </c>
      <c r="AQ962" s="257">
        <f t="shared" si="373"/>
        <v>-1</v>
      </c>
      <c r="AR962">
        <f t="shared" si="381"/>
        <v>7</v>
      </c>
    </row>
    <row r="963" customHeight="1" spans="1:44">
      <c r="A963" s="220">
        <v>2130204</v>
      </c>
      <c r="B963" s="220" t="s">
        <v>1687</v>
      </c>
      <c r="C963" s="216">
        <f t="shared" si="374"/>
        <v>714</v>
      </c>
      <c r="D963" s="224">
        <v>780</v>
      </c>
      <c r="E963" s="217">
        <v>794</v>
      </c>
      <c r="F963" s="218">
        <v>773</v>
      </c>
      <c r="G963" s="219">
        <f t="shared" si="375"/>
        <v>0.0826330532212884</v>
      </c>
      <c r="H963" s="219">
        <f t="shared" si="376"/>
        <v>0.991025641025641</v>
      </c>
      <c r="I963" s="219">
        <f t="shared" si="377"/>
        <v>0.973551637279597</v>
      </c>
      <c r="J963" s="231">
        <f t="shared" si="378"/>
        <v>7</v>
      </c>
      <c r="K963" s="43">
        <f t="shared" si="390"/>
        <v>3061</v>
      </c>
      <c r="L963" s="43">
        <f t="shared" si="379"/>
        <v>7</v>
      </c>
      <c r="M963" s="228">
        <v>2130331</v>
      </c>
      <c r="N963" s="228" t="s">
        <v>1675</v>
      </c>
      <c r="O963" s="233"/>
      <c r="P963">
        <f t="shared" si="380"/>
        <v>7</v>
      </c>
      <c r="Q963">
        <f t="shared" si="382"/>
        <v>0</v>
      </c>
      <c r="U963">
        <f t="shared" si="391"/>
        <v>0</v>
      </c>
      <c r="V963">
        <f t="shared" si="392"/>
        <v>0</v>
      </c>
      <c r="W963">
        <f t="shared" si="383"/>
        <v>0</v>
      </c>
      <c r="Y963">
        <f t="shared" si="393"/>
        <v>0</v>
      </c>
      <c r="AB963" s="228">
        <v>2150513</v>
      </c>
      <c r="AC963">
        <f t="shared" si="394"/>
        <v>0</v>
      </c>
      <c r="AD963">
        <f t="shared" si="395"/>
        <v>0</v>
      </c>
      <c r="AE963">
        <f t="shared" si="384"/>
        <v>0</v>
      </c>
      <c r="AG963" s="228">
        <v>2130404</v>
      </c>
      <c r="AH963" s="247" t="s">
        <v>1688</v>
      </c>
      <c r="AI963" s="233">
        <v>0</v>
      </c>
      <c r="AJ963" s="248">
        <f t="shared" si="385"/>
        <v>0</v>
      </c>
      <c r="AK963" s="246">
        <f t="shared" si="386"/>
        <v>0</v>
      </c>
      <c r="AL963" s="240">
        <v>2130203</v>
      </c>
      <c r="AM963" s="240" t="s">
        <v>198</v>
      </c>
      <c r="AN963" s="249">
        <v>0</v>
      </c>
      <c r="AO963" s="249">
        <v>0</v>
      </c>
      <c r="AP963" s="256">
        <f t="shared" si="372"/>
        <v>0</v>
      </c>
      <c r="AQ963" s="257">
        <f t="shared" si="373"/>
        <v>0</v>
      </c>
      <c r="AR963">
        <f t="shared" si="381"/>
        <v>7</v>
      </c>
    </row>
    <row r="964" customHeight="1" spans="1:44">
      <c r="A964" s="215">
        <v>2130205</v>
      </c>
      <c r="B964" s="215" t="s">
        <v>1689</v>
      </c>
      <c r="C964" s="216">
        <f t="shared" si="374"/>
        <v>215</v>
      </c>
      <c r="D964" s="217">
        <v>39</v>
      </c>
      <c r="E964" s="217">
        <v>51</v>
      </c>
      <c r="F964" s="218">
        <v>50</v>
      </c>
      <c r="G964" s="219">
        <f t="shared" si="375"/>
        <v>-0.767441860465116</v>
      </c>
      <c r="H964" s="219">
        <f t="shared" si="376"/>
        <v>1.28205128205128</v>
      </c>
      <c r="I964" s="219">
        <f t="shared" si="377"/>
        <v>0.980392156862745</v>
      </c>
      <c r="J964" s="231">
        <f t="shared" si="378"/>
        <v>7</v>
      </c>
      <c r="K964" s="43">
        <f t="shared" si="390"/>
        <v>355</v>
      </c>
      <c r="L964" s="43">
        <f t="shared" si="379"/>
        <v>7</v>
      </c>
      <c r="M964" s="228">
        <v>2130332</v>
      </c>
      <c r="N964" s="228" t="s">
        <v>1677</v>
      </c>
      <c r="O964" s="233">
        <v>0</v>
      </c>
      <c r="P964">
        <f t="shared" si="380"/>
        <v>7</v>
      </c>
      <c r="Q964">
        <f t="shared" si="382"/>
        <v>0</v>
      </c>
      <c r="U964">
        <f t="shared" si="391"/>
        <v>0</v>
      </c>
      <c r="V964">
        <f t="shared" si="392"/>
        <v>0</v>
      </c>
      <c r="W964">
        <f t="shared" si="383"/>
        <v>0</v>
      </c>
      <c r="Y964">
        <f t="shared" si="393"/>
        <v>0</v>
      </c>
      <c r="AB964" s="228">
        <v>2150515</v>
      </c>
      <c r="AC964">
        <f t="shared" si="394"/>
        <v>0</v>
      </c>
      <c r="AD964">
        <f t="shared" si="395"/>
        <v>0</v>
      </c>
      <c r="AE964">
        <f t="shared" si="384"/>
        <v>0</v>
      </c>
      <c r="AG964" s="228">
        <v>2130405</v>
      </c>
      <c r="AH964" s="247" t="s">
        <v>1690</v>
      </c>
      <c r="AI964" s="233">
        <v>0</v>
      </c>
      <c r="AJ964" s="248">
        <f t="shared" si="385"/>
        <v>0</v>
      </c>
      <c r="AK964" s="246">
        <f t="shared" si="386"/>
        <v>0</v>
      </c>
      <c r="AL964" s="240">
        <v>2130204</v>
      </c>
      <c r="AM964" s="241" t="s">
        <v>1687</v>
      </c>
      <c r="AN964" s="242">
        <v>780</v>
      </c>
      <c r="AO964" s="242">
        <v>794</v>
      </c>
      <c r="AP964" s="256">
        <f t="shared" si="372"/>
        <v>14</v>
      </c>
      <c r="AQ964" s="257">
        <f t="shared" si="373"/>
        <v>0.0179487179487179</v>
      </c>
      <c r="AR964">
        <f t="shared" si="381"/>
        <v>7</v>
      </c>
    </row>
    <row r="965" customHeight="1" spans="1:44">
      <c r="A965" s="215">
        <v>2130206</v>
      </c>
      <c r="B965" s="215" t="s">
        <v>1691</v>
      </c>
      <c r="C965" s="216">
        <f t="shared" si="374"/>
        <v>1</v>
      </c>
      <c r="D965" s="217">
        <v>0</v>
      </c>
      <c r="E965" s="217">
        <v>0</v>
      </c>
      <c r="F965" s="218">
        <v>0</v>
      </c>
      <c r="G965" s="219">
        <f t="shared" si="375"/>
        <v>0</v>
      </c>
      <c r="H965" s="219">
        <f t="shared" si="376"/>
        <v>0</v>
      </c>
      <c r="I965" s="219">
        <f t="shared" si="377"/>
        <v>0</v>
      </c>
      <c r="J965" s="231">
        <f t="shared" si="378"/>
        <v>7</v>
      </c>
      <c r="K965" s="43">
        <f t="shared" si="390"/>
        <v>1</v>
      </c>
      <c r="L965" s="43">
        <f t="shared" si="379"/>
        <v>7</v>
      </c>
      <c r="M965" s="228">
        <v>2130333</v>
      </c>
      <c r="N965" s="228" t="s">
        <v>1625</v>
      </c>
      <c r="O965" s="233">
        <v>0</v>
      </c>
      <c r="P965">
        <f t="shared" si="380"/>
        <v>7</v>
      </c>
      <c r="Q965">
        <f t="shared" si="382"/>
        <v>0</v>
      </c>
      <c r="U965">
        <f t="shared" si="391"/>
        <v>0</v>
      </c>
      <c r="V965">
        <f t="shared" si="392"/>
        <v>0</v>
      </c>
      <c r="W965">
        <f t="shared" si="383"/>
        <v>0</v>
      </c>
      <c r="Y965">
        <f t="shared" si="393"/>
        <v>0</v>
      </c>
      <c r="AB965" s="228">
        <v>2150599</v>
      </c>
      <c r="AC965">
        <f t="shared" si="394"/>
        <v>25</v>
      </c>
      <c r="AD965">
        <f t="shared" si="395"/>
        <v>25</v>
      </c>
      <c r="AE965">
        <f t="shared" si="384"/>
        <v>0</v>
      </c>
      <c r="AG965" s="228">
        <v>2130406</v>
      </c>
      <c r="AH965" s="247" t="s">
        <v>1692</v>
      </c>
      <c r="AI965" s="233">
        <v>0</v>
      </c>
      <c r="AJ965" s="248">
        <f t="shared" si="385"/>
        <v>0</v>
      </c>
      <c r="AK965" s="246">
        <f t="shared" si="386"/>
        <v>0</v>
      </c>
      <c r="AL965" s="240">
        <v>2130205</v>
      </c>
      <c r="AM965" s="241" t="s">
        <v>1689</v>
      </c>
      <c r="AN965" s="242">
        <v>39</v>
      </c>
      <c r="AO965" s="242">
        <v>51</v>
      </c>
      <c r="AP965" s="256">
        <f t="shared" si="372"/>
        <v>12</v>
      </c>
      <c r="AQ965" s="257">
        <f t="shared" si="373"/>
        <v>0.307692307692308</v>
      </c>
      <c r="AR965">
        <f t="shared" si="381"/>
        <v>7</v>
      </c>
    </row>
    <row r="966" customHeight="1" spans="1:44">
      <c r="A966" s="220">
        <v>2130207</v>
      </c>
      <c r="B966" s="220" t="s">
        <v>1693</v>
      </c>
      <c r="C966" s="216">
        <f t="shared" si="374"/>
        <v>43</v>
      </c>
      <c r="D966" s="224">
        <v>40</v>
      </c>
      <c r="E966" s="217">
        <v>50</v>
      </c>
      <c r="F966" s="218">
        <v>1497</v>
      </c>
      <c r="G966" s="219">
        <f t="shared" si="375"/>
        <v>33.8139534883721</v>
      </c>
      <c r="H966" s="219">
        <f t="shared" si="376"/>
        <v>37.425</v>
      </c>
      <c r="I966" s="219">
        <f t="shared" si="377"/>
        <v>29.94</v>
      </c>
      <c r="J966" s="231">
        <f t="shared" si="378"/>
        <v>7</v>
      </c>
      <c r="K966" s="43">
        <f t="shared" si="390"/>
        <v>1630</v>
      </c>
      <c r="L966" s="43">
        <f t="shared" si="379"/>
        <v>7</v>
      </c>
      <c r="M966" s="228">
        <v>2130334</v>
      </c>
      <c r="N966" s="228" t="s">
        <v>1680</v>
      </c>
      <c r="O966" s="233">
        <v>0</v>
      </c>
      <c r="P966">
        <f t="shared" si="380"/>
        <v>7</v>
      </c>
      <c r="Q966">
        <f t="shared" si="382"/>
        <v>0</v>
      </c>
      <c r="U966">
        <f t="shared" si="391"/>
        <v>0</v>
      </c>
      <c r="V966">
        <f t="shared" si="392"/>
        <v>0</v>
      </c>
      <c r="W966">
        <f t="shared" si="383"/>
        <v>0</v>
      </c>
      <c r="Y966">
        <f t="shared" si="393"/>
        <v>0</v>
      </c>
      <c r="AB966" s="228">
        <v>2150601</v>
      </c>
      <c r="AC966">
        <f t="shared" si="394"/>
        <v>202</v>
      </c>
      <c r="AD966">
        <f t="shared" si="395"/>
        <v>202</v>
      </c>
      <c r="AE966">
        <f t="shared" si="384"/>
        <v>0</v>
      </c>
      <c r="AG966" s="228">
        <v>2130407</v>
      </c>
      <c r="AH966" s="247" t="s">
        <v>1694</v>
      </c>
      <c r="AI966" s="233">
        <v>0</v>
      </c>
      <c r="AJ966" s="248">
        <f t="shared" si="385"/>
        <v>0</v>
      </c>
      <c r="AK966" s="246">
        <f t="shared" si="386"/>
        <v>0</v>
      </c>
      <c r="AL966" s="240">
        <v>2130206</v>
      </c>
      <c r="AM966" s="240" t="s">
        <v>1691</v>
      </c>
      <c r="AN966" s="249">
        <v>0</v>
      </c>
      <c r="AO966" s="249">
        <v>0</v>
      </c>
      <c r="AP966" s="256">
        <f t="shared" ref="AP966:AP1029" si="396">AO966-AN966</f>
        <v>0</v>
      </c>
      <c r="AQ966" s="257">
        <f t="shared" ref="AQ966:AQ1029" si="397">IF(AN966&lt;&gt;0,AP966/AN966,)</f>
        <v>0</v>
      </c>
      <c r="AR966">
        <f t="shared" si="381"/>
        <v>7</v>
      </c>
    </row>
    <row r="967" hidden="1" spans="1:44">
      <c r="A967" s="220">
        <v>2130208</v>
      </c>
      <c r="B967" s="220" t="s">
        <v>1695</v>
      </c>
      <c r="C967" s="216">
        <f t="shared" ref="C967:C1030" si="398">SUMIF(AG:AG,A967,AI:AI)</f>
        <v>0</v>
      </c>
      <c r="D967" s="221">
        <v>0</v>
      </c>
      <c r="E967" s="222">
        <v>0</v>
      </c>
      <c r="F967" s="223">
        <v>0</v>
      </c>
      <c r="G967" s="219">
        <f t="shared" ref="G967:G1030" si="399">IF(F967&lt;&gt;0,F967/C967-1,)</f>
        <v>0</v>
      </c>
      <c r="H967" s="219">
        <f t="shared" ref="H967:H1030" si="400">IF(F967&lt;&gt;0,F967/D967,)</f>
        <v>0</v>
      </c>
      <c r="I967" s="219">
        <f t="shared" ref="I967:I1030" si="401">IF(F967&lt;&gt;0,F967/E967,)</f>
        <v>0</v>
      </c>
      <c r="J967" s="231">
        <f t="shared" si="378"/>
        <v>7</v>
      </c>
      <c r="K967" s="43">
        <f t="shared" si="390"/>
        <v>0</v>
      </c>
      <c r="L967" s="43">
        <f t="shared" si="379"/>
        <v>7</v>
      </c>
      <c r="M967" s="228">
        <v>2130335</v>
      </c>
      <c r="N967" s="228" t="s">
        <v>1682</v>
      </c>
      <c r="O967" s="233">
        <v>161</v>
      </c>
      <c r="P967">
        <f t="shared" si="380"/>
        <v>7</v>
      </c>
      <c r="Q967">
        <f t="shared" si="382"/>
        <v>0</v>
      </c>
      <c r="U967">
        <f t="shared" si="391"/>
        <v>0</v>
      </c>
      <c r="V967">
        <f t="shared" si="392"/>
        <v>0</v>
      </c>
      <c r="W967">
        <f t="shared" si="383"/>
        <v>0</v>
      </c>
      <c r="Y967">
        <f t="shared" si="393"/>
        <v>0</v>
      </c>
      <c r="AB967" s="228">
        <v>2150602</v>
      </c>
      <c r="AC967">
        <f t="shared" si="394"/>
        <v>45</v>
      </c>
      <c r="AD967">
        <f t="shared" si="395"/>
        <v>45</v>
      </c>
      <c r="AE967">
        <f t="shared" si="384"/>
        <v>0</v>
      </c>
      <c r="AG967" s="228">
        <v>2130408</v>
      </c>
      <c r="AH967" s="247" t="s">
        <v>1696</v>
      </c>
      <c r="AI967" s="233">
        <v>0</v>
      </c>
      <c r="AJ967" s="248">
        <f t="shared" si="385"/>
        <v>0</v>
      </c>
      <c r="AK967" s="246">
        <f t="shared" si="386"/>
        <v>0</v>
      </c>
      <c r="AL967" s="240">
        <v>2130207</v>
      </c>
      <c r="AM967" s="241" t="s">
        <v>1693</v>
      </c>
      <c r="AN967" s="242">
        <v>40</v>
      </c>
      <c r="AO967" s="242">
        <v>50</v>
      </c>
      <c r="AP967" s="256">
        <f t="shared" si="396"/>
        <v>10</v>
      </c>
      <c r="AQ967" s="257">
        <f t="shared" si="397"/>
        <v>0.25</v>
      </c>
      <c r="AR967">
        <f t="shared" si="381"/>
        <v>7</v>
      </c>
    </row>
    <row r="968" customHeight="1" spans="1:44">
      <c r="A968" s="220">
        <v>2130209</v>
      </c>
      <c r="B968" s="220" t="s">
        <v>1697</v>
      </c>
      <c r="C968" s="216">
        <f t="shared" si="398"/>
        <v>315</v>
      </c>
      <c r="D968" s="224">
        <v>86</v>
      </c>
      <c r="E968" s="217">
        <v>246</v>
      </c>
      <c r="F968" s="218">
        <v>325</v>
      </c>
      <c r="G968" s="219">
        <f t="shared" si="399"/>
        <v>0.0317460317460319</v>
      </c>
      <c r="H968" s="219">
        <f t="shared" si="400"/>
        <v>3.77906976744186</v>
      </c>
      <c r="I968" s="219">
        <f t="shared" si="401"/>
        <v>1.32113821138211</v>
      </c>
      <c r="J968" s="231">
        <f t="shared" ref="J968:J1003" si="402">LEN(A968)</f>
        <v>7</v>
      </c>
      <c r="K968" s="43">
        <f t="shared" si="390"/>
        <v>972</v>
      </c>
      <c r="L968" s="43">
        <f t="shared" ref="L968:L1003" si="403">LEN(A968)</f>
        <v>7</v>
      </c>
      <c r="M968" s="228">
        <v>2130399</v>
      </c>
      <c r="N968" s="228" t="s">
        <v>1684</v>
      </c>
      <c r="O968" s="233">
        <v>225</v>
      </c>
      <c r="P968">
        <f t="shared" ref="P968:P1003" si="404">LEN(M968)</f>
        <v>7</v>
      </c>
      <c r="Q968">
        <f t="shared" si="382"/>
        <v>0</v>
      </c>
      <c r="U968">
        <f t="shared" si="391"/>
        <v>0</v>
      </c>
      <c r="V968">
        <f t="shared" si="392"/>
        <v>0</v>
      </c>
      <c r="W968">
        <f t="shared" si="383"/>
        <v>0</v>
      </c>
      <c r="Y968">
        <f t="shared" si="393"/>
        <v>0</v>
      </c>
      <c r="AB968" s="228">
        <v>2150603</v>
      </c>
      <c r="AC968">
        <f t="shared" si="394"/>
        <v>0</v>
      </c>
      <c r="AD968">
        <f t="shared" si="395"/>
        <v>0</v>
      </c>
      <c r="AE968">
        <f t="shared" si="384"/>
        <v>0</v>
      </c>
      <c r="AG968" s="228">
        <v>2130409</v>
      </c>
      <c r="AH968" s="247" t="s">
        <v>1698</v>
      </c>
      <c r="AI968" s="233">
        <v>0</v>
      </c>
      <c r="AJ968" s="248">
        <f t="shared" si="385"/>
        <v>0</v>
      </c>
      <c r="AK968" s="246">
        <f t="shared" si="386"/>
        <v>0</v>
      </c>
      <c r="AL968" s="240">
        <v>2130208</v>
      </c>
      <c r="AM968" s="240" t="s">
        <v>1695</v>
      </c>
      <c r="AN968" s="249">
        <v>0</v>
      </c>
      <c r="AO968" s="249">
        <v>0</v>
      </c>
      <c r="AP968" s="256">
        <f t="shared" si="396"/>
        <v>0</v>
      </c>
      <c r="AQ968" s="257">
        <f t="shared" si="397"/>
        <v>0</v>
      </c>
      <c r="AR968">
        <f t="shared" ref="AR968:AR1031" si="405">LEN(AL968)</f>
        <v>7</v>
      </c>
    </row>
    <row r="969" customHeight="1" spans="1:44">
      <c r="A969" s="220">
        <v>2130210</v>
      </c>
      <c r="B969" s="220" t="s">
        <v>1699</v>
      </c>
      <c r="C969" s="216">
        <f t="shared" si="398"/>
        <v>155</v>
      </c>
      <c r="D969" s="224">
        <v>0</v>
      </c>
      <c r="E969" s="217">
        <v>11</v>
      </c>
      <c r="F969" s="218">
        <v>10</v>
      </c>
      <c r="G969" s="219">
        <f t="shared" si="399"/>
        <v>-0.935483870967742</v>
      </c>
      <c r="H969" s="219"/>
      <c r="I969" s="219">
        <f t="shared" si="401"/>
        <v>0.909090909090909</v>
      </c>
      <c r="J969" s="231">
        <f t="shared" si="402"/>
        <v>7</v>
      </c>
      <c r="K969" s="43">
        <f t="shared" si="390"/>
        <v>176</v>
      </c>
      <c r="L969" s="43">
        <f t="shared" si="403"/>
        <v>7</v>
      </c>
      <c r="M969" s="228">
        <v>21304</v>
      </c>
      <c r="N969" s="229" t="s">
        <v>1686</v>
      </c>
      <c r="O969" s="232">
        <f>SUM(O970:O979)</f>
        <v>0</v>
      </c>
      <c r="P969">
        <f t="shared" si="404"/>
        <v>5</v>
      </c>
      <c r="Q969">
        <f t="shared" ref="Q969:Q1003" si="406">IF(LEN(A969)=5,--LEFT(A969,3),)</f>
        <v>0</v>
      </c>
      <c r="U969">
        <f t="shared" si="391"/>
        <v>0</v>
      </c>
      <c r="V969">
        <f t="shared" si="392"/>
        <v>0</v>
      </c>
      <c r="W969">
        <f t="shared" ref="W969:W1003" si="407">U969-V969</f>
        <v>0</v>
      </c>
      <c r="Y969">
        <f t="shared" si="393"/>
        <v>0</v>
      </c>
      <c r="AB969" s="228">
        <v>2150604</v>
      </c>
      <c r="AC969">
        <f t="shared" si="394"/>
        <v>0</v>
      </c>
      <c r="AD969">
        <f t="shared" si="395"/>
        <v>0</v>
      </c>
      <c r="AE969">
        <f t="shared" ref="AE969:AE1003" si="408">AC969-AD969</f>
        <v>0</v>
      </c>
      <c r="AG969" s="228">
        <v>2130499</v>
      </c>
      <c r="AH969" s="247" t="s">
        <v>1700</v>
      </c>
      <c r="AI969" s="233">
        <v>0</v>
      </c>
      <c r="AJ969" s="248">
        <f t="shared" ref="AJ969:AJ1032" si="409">SUMIF(A:A,AG969,C:C)</f>
        <v>0</v>
      </c>
      <c r="AK969" s="246">
        <f t="shared" ref="AK969:AK1032" si="410">AI969-AJ969</f>
        <v>0</v>
      </c>
      <c r="AL969" s="240">
        <v>2130209</v>
      </c>
      <c r="AM969" s="241" t="s">
        <v>1697</v>
      </c>
      <c r="AN969" s="242">
        <v>86</v>
      </c>
      <c r="AO969" s="242">
        <v>246</v>
      </c>
      <c r="AP969" s="256">
        <f t="shared" si="396"/>
        <v>160</v>
      </c>
      <c r="AQ969" s="257">
        <f t="shared" si="397"/>
        <v>1.86046511627907</v>
      </c>
      <c r="AR969">
        <f t="shared" si="405"/>
        <v>7</v>
      </c>
    </row>
    <row r="970" customHeight="1" spans="1:44">
      <c r="A970" s="220">
        <v>2130211</v>
      </c>
      <c r="B970" s="220" t="s">
        <v>1701</v>
      </c>
      <c r="C970" s="216">
        <f t="shared" si="398"/>
        <v>1</v>
      </c>
      <c r="D970" s="224">
        <v>0</v>
      </c>
      <c r="E970" s="217">
        <v>1</v>
      </c>
      <c r="F970" s="218">
        <v>1</v>
      </c>
      <c r="G970" s="219">
        <f t="shared" si="399"/>
        <v>0</v>
      </c>
      <c r="H970" s="219"/>
      <c r="I970" s="219">
        <f t="shared" si="401"/>
        <v>1</v>
      </c>
      <c r="J970" s="231">
        <f t="shared" si="402"/>
        <v>7</v>
      </c>
      <c r="K970" s="43">
        <f t="shared" si="390"/>
        <v>3</v>
      </c>
      <c r="L970" s="43">
        <f t="shared" si="403"/>
        <v>7</v>
      </c>
      <c r="M970" s="228">
        <v>2130401</v>
      </c>
      <c r="N970" s="228" t="s">
        <v>195</v>
      </c>
      <c r="O970" s="233">
        <v>0</v>
      </c>
      <c r="P970">
        <f t="shared" si="404"/>
        <v>7</v>
      </c>
      <c r="Q970">
        <f t="shared" si="406"/>
        <v>0</v>
      </c>
      <c r="U970">
        <f t="shared" si="391"/>
        <v>0</v>
      </c>
      <c r="V970">
        <f t="shared" si="392"/>
        <v>0</v>
      </c>
      <c r="W970">
        <f t="shared" si="407"/>
        <v>0</v>
      </c>
      <c r="Y970">
        <f t="shared" si="393"/>
        <v>0</v>
      </c>
      <c r="AB970" s="228">
        <v>2150605</v>
      </c>
      <c r="AC970">
        <f t="shared" si="394"/>
        <v>27</v>
      </c>
      <c r="AD970">
        <f t="shared" si="395"/>
        <v>27</v>
      </c>
      <c r="AE970">
        <f t="shared" si="408"/>
        <v>0</v>
      </c>
      <c r="AG970" s="228">
        <v>21305</v>
      </c>
      <c r="AH970" s="238" t="s">
        <v>1702</v>
      </c>
      <c r="AI970" s="232">
        <f>SUM(AI971:AI980)</f>
        <v>6290</v>
      </c>
      <c r="AJ970" s="239">
        <f t="shared" si="409"/>
        <v>6290</v>
      </c>
      <c r="AK970" s="246">
        <f t="shared" si="410"/>
        <v>0</v>
      </c>
      <c r="AL970" s="240">
        <v>2130210</v>
      </c>
      <c r="AM970" s="241" t="s">
        <v>1699</v>
      </c>
      <c r="AN970" s="242">
        <v>0</v>
      </c>
      <c r="AO970" s="242">
        <v>11</v>
      </c>
      <c r="AP970" s="256">
        <f t="shared" si="396"/>
        <v>11</v>
      </c>
      <c r="AQ970" s="257">
        <f t="shared" si="397"/>
        <v>0</v>
      </c>
      <c r="AR970">
        <f t="shared" si="405"/>
        <v>7</v>
      </c>
    </row>
    <row r="971" hidden="1" spans="1:44">
      <c r="A971" s="220">
        <v>2130212</v>
      </c>
      <c r="B971" s="220" t="s">
        <v>1703</v>
      </c>
      <c r="C971" s="216">
        <f t="shared" si="398"/>
        <v>0</v>
      </c>
      <c r="D971" s="221">
        <v>0</v>
      </c>
      <c r="E971" s="222">
        <v>0</v>
      </c>
      <c r="F971" s="223">
        <v>0</v>
      </c>
      <c r="G971" s="219">
        <f t="shared" si="399"/>
        <v>0</v>
      </c>
      <c r="H971" s="219">
        <f t="shared" si="400"/>
        <v>0</v>
      </c>
      <c r="I971" s="219">
        <f t="shared" si="401"/>
        <v>0</v>
      </c>
      <c r="J971" s="231">
        <f t="shared" si="402"/>
        <v>7</v>
      </c>
      <c r="K971" s="43">
        <f t="shared" si="390"/>
        <v>0</v>
      </c>
      <c r="L971" s="43">
        <f t="shared" si="403"/>
        <v>7</v>
      </c>
      <c r="M971" s="228">
        <v>2130402</v>
      </c>
      <c r="N971" s="228" t="s">
        <v>197</v>
      </c>
      <c r="O971" s="233">
        <v>0</v>
      </c>
      <c r="P971">
        <f t="shared" si="404"/>
        <v>7</v>
      </c>
      <c r="Q971">
        <f t="shared" si="406"/>
        <v>0</v>
      </c>
      <c r="U971">
        <f t="shared" si="391"/>
        <v>0</v>
      </c>
      <c r="V971">
        <f t="shared" si="392"/>
        <v>0</v>
      </c>
      <c r="W971">
        <f t="shared" si="407"/>
        <v>0</v>
      </c>
      <c r="Y971">
        <f t="shared" si="393"/>
        <v>0</v>
      </c>
      <c r="AB971" s="228">
        <v>2150606</v>
      </c>
      <c r="AC971">
        <f t="shared" si="394"/>
        <v>0</v>
      </c>
      <c r="AD971">
        <f t="shared" si="395"/>
        <v>0</v>
      </c>
      <c r="AE971">
        <f t="shared" si="408"/>
        <v>0</v>
      </c>
      <c r="AG971" s="228">
        <v>2130501</v>
      </c>
      <c r="AH971" s="247" t="s">
        <v>195</v>
      </c>
      <c r="AI971" s="233">
        <v>0</v>
      </c>
      <c r="AJ971" s="248">
        <f t="shared" si="409"/>
        <v>0</v>
      </c>
      <c r="AK971" s="246">
        <f t="shared" si="410"/>
        <v>0</v>
      </c>
      <c r="AL971" s="240">
        <v>2130211</v>
      </c>
      <c r="AM971" s="241" t="s">
        <v>1701</v>
      </c>
      <c r="AN971" s="242">
        <v>0</v>
      </c>
      <c r="AO971" s="242">
        <v>1</v>
      </c>
      <c r="AP971" s="256">
        <f t="shared" si="396"/>
        <v>1</v>
      </c>
      <c r="AQ971" s="257">
        <f t="shared" si="397"/>
        <v>0</v>
      </c>
      <c r="AR971">
        <f t="shared" si="405"/>
        <v>7</v>
      </c>
    </row>
    <row r="972" customHeight="1" spans="1:44">
      <c r="A972" s="220">
        <v>2130213</v>
      </c>
      <c r="B972" s="220" t="s">
        <v>1704</v>
      </c>
      <c r="C972" s="216">
        <f t="shared" si="398"/>
        <v>55</v>
      </c>
      <c r="D972" s="224">
        <v>32</v>
      </c>
      <c r="E972" s="217">
        <v>89</v>
      </c>
      <c r="F972" s="218">
        <v>89</v>
      </c>
      <c r="G972" s="219">
        <f t="shared" si="399"/>
        <v>0.618181818181818</v>
      </c>
      <c r="H972" s="219">
        <f t="shared" si="400"/>
        <v>2.78125</v>
      </c>
      <c r="I972" s="219">
        <f t="shared" si="401"/>
        <v>1</v>
      </c>
      <c r="J972" s="231">
        <f t="shared" si="402"/>
        <v>7</v>
      </c>
      <c r="K972" s="43">
        <f t="shared" si="390"/>
        <v>265</v>
      </c>
      <c r="L972" s="43">
        <f t="shared" si="403"/>
        <v>7</v>
      </c>
      <c r="M972" s="228">
        <v>2130403</v>
      </c>
      <c r="N972" s="228" t="s">
        <v>199</v>
      </c>
      <c r="O972" s="233">
        <v>0</v>
      </c>
      <c r="P972">
        <f t="shared" si="404"/>
        <v>7</v>
      </c>
      <c r="Q972">
        <f t="shared" si="406"/>
        <v>0</v>
      </c>
      <c r="U972">
        <f t="shared" si="391"/>
        <v>0</v>
      </c>
      <c r="V972">
        <f t="shared" si="392"/>
        <v>0</v>
      </c>
      <c r="W972">
        <f t="shared" si="407"/>
        <v>0</v>
      </c>
      <c r="Y972">
        <f t="shared" si="393"/>
        <v>0</v>
      </c>
      <c r="AB972" s="228">
        <v>2150607</v>
      </c>
      <c r="AC972">
        <f t="shared" si="394"/>
        <v>0</v>
      </c>
      <c r="AD972">
        <f t="shared" si="395"/>
        <v>0</v>
      </c>
      <c r="AE972">
        <f t="shared" si="408"/>
        <v>0</v>
      </c>
      <c r="AG972" s="228">
        <v>2130502</v>
      </c>
      <c r="AH972" s="247" t="s">
        <v>197</v>
      </c>
      <c r="AI972" s="233">
        <v>0</v>
      </c>
      <c r="AJ972" s="248">
        <f t="shared" si="409"/>
        <v>0</v>
      </c>
      <c r="AK972" s="246">
        <f t="shared" si="410"/>
        <v>0</v>
      </c>
      <c r="AL972" s="240">
        <v>2130212</v>
      </c>
      <c r="AM972" s="240" t="s">
        <v>1703</v>
      </c>
      <c r="AN972" s="249">
        <v>0</v>
      </c>
      <c r="AO972" s="249">
        <v>0</v>
      </c>
      <c r="AP972" s="256">
        <f t="shared" si="396"/>
        <v>0</v>
      </c>
      <c r="AQ972" s="257">
        <f t="shared" si="397"/>
        <v>0</v>
      </c>
      <c r="AR972">
        <f t="shared" si="405"/>
        <v>7</v>
      </c>
    </row>
    <row r="973" hidden="1" spans="1:44">
      <c r="A973" s="220">
        <v>2130216</v>
      </c>
      <c r="B973" s="220" t="s">
        <v>1705</v>
      </c>
      <c r="C973" s="216">
        <f t="shared" si="398"/>
        <v>0</v>
      </c>
      <c r="D973" s="221">
        <v>0</v>
      </c>
      <c r="E973" s="222">
        <v>0</v>
      </c>
      <c r="F973" s="223">
        <v>0</v>
      </c>
      <c r="G973" s="219">
        <f t="shared" si="399"/>
        <v>0</v>
      </c>
      <c r="H973" s="219">
        <f t="shared" si="400"/>
        <v>0</v>
      </c>
      <c r="I973" s="219">
        <f t="shared" si="401"/>
        <v>0</v>
      </c>
      <c r="J973" s="231">
        <f t="shared" si="402"/>
        <v>7</v>
      </c>
      <c r="K973" s="43">
        <f t="shared" si="390"/>
        <v>0</v>
      </c>
      <c r="L973" s="43">
        <f t="shared" si="403"/>
        <v>7</v>
      </c>
      <c r="M973" s="228">
        <v>2130404</v>
      </c>
      <c r="N973" s="228" t="s">
        <v>1688</v>
      </c>
      <c r="O973" s="233">
        <v>0</v>
      </c>
      <c r="P973">
        <f t="shared" si="404"/>
        <v>7</v>
      </c>
      <c r="Q973">
        <f t="shared" si="406"/>
        <v>0</v>
      </c>
      <c r="U973">
        <f t="shared" si="391"/>
        <v>0</v>
      </c>
      <c r="V973">
        <f t="shared" si="392"/>
        <v>0</v>
      </c>
      <c r="W973">
        <f t="shared" si="407"/>
        <v>0</v>
      </c>
      <c r="Y973">
        <f t="shared" si="393"/>
        <v>0</v>
      </c>
      <c r="AB973" s="228">
        <v>2150699</v>
      </c>
      <c r="AC973">
        <f t="shared" si="394"/>
        <v>0</v>
      </c>
      <c r="AD973">
        <f t="shared" si="395"/>
        <v>0</v>
      </c>
      <c r="AE973">
        <f t="shared" si="408"/>
        <v>0</v>
      </c>
      <c r="AG973" s="228">
        <v>2130503</v>
      </c>
      <c r="AH973" s="247" t="s">
        <v>199</v>
      </c>
      <c r="AI973" s="233">
        <v>0</v>
      </c>
      <c r="AJ973" s="248">
        <f t="shared" si="409"/>
        <v>0</v>
      </c>
      <c r="AK973" s="246">
        <f t="shared" si="410"/>
        <v>0</v>
      </c>
      <c r="AL973" s="240">
        <v>2130213</v>
      </c>
      <c r="AM973" s="241" t="s">
        <v>1704</v>
      </c>
      <c r="AN973" s="242">
        <v>32</v>
      </c>
      <c r="AO973" s="242">
        <v>89</v>
      </c>
      <c r="AP973" s="256">
        <f t="shared" si="396"/>
        <v>57</v>
      </c>
      <c r="AQ973" s="257">
        <f t="shared" si="397"/>
        <v>1.78125</v>
      </c>
      <c r="AR973">
        <f t="shared" si="405"/>
        <v>7</v>
      </c>
    </row>
    <row r="974" hidden="1" spans="1:44">
      <c r="A974" s="220">
        <v>2130217</v>
      </c>
      <c r="B974" s="220" t="s">
        <v>1706</v>
      </c>
      <c r="C974" s="216">
        <f t="shared" si="398"/>
        <v>0</v>
      </c>
      <c r="D974" s="221">
        <v>0</v>
      </c>
      <c r="E974" s="222">
        <v>0</v>
      </c>
      <c r="F974" s="223">
        <v>0</v>
      </c>
      <c r="G974" s="219">
        <f t="shared" si="399"/>
        <v>0</v>
      </c>
      <c r="H974" s="219">
        <f t="shared" si="400"/>
        <v>0</v>
      </c>
      <c r="I974" s="219">
        <f t="shared" si="401"/>
        <v>0</v>
      </c>
      <c r="J974" s="231">
        <f t="shared" si="402"/>
        <v>7</v>
      </c>
      <c r="K974" s="43">
        <f t="shared" si="390"/>
        <v>0</v>
      </c>
      <c r="L974" s="43">
        <f t="shared" si="403"/>
        <v>7</v>
      </c>
      <c r="M974" s="228">
        <v>2130405</v>
      </c>
      <c r="N974" s="228" t="s">
        <v>1690</v>
      </c>
      <c r="O974" s="233">
        <v>0</v>
      </c>
      <c r="P974">
        <f t="shared" si="404"/>
        <v>7</v>
      </c>
      <c r="Q974">
        <f t="shared" si="406"/>
        <v>0</v>
      </c>
      <c r="U974">
        <f t="shared" si="391"/>
        <v>0</v>
      </c>
      <c r="V974">
        <f t="shared" si="392"/>
        <v>0</v>
      </c>
      <c r="W974">
        <f t="shared" si="407"/>
        <v>0</v>
      </c>
      <c r="Y974">
        <f t="shared" si="393"/>
        <v>0</v>
      </c>
      <c r="AB974" s="228">
        <v>2150701</v>
      </c>
      <c r="AC974">
        <f t="shared" si="394"/>
        <v>0</v>
      </c>
      <c r="AD974">
        <f t="shared" si="395"/>
        <v>0</v>
      </c>
      <c r="AE974">
        <f t="shared" si="408"/>
        <v>0</v>
      </c>
      <c r="AG974" s="228">
        <v>2130504</v>
      </c>
      <c r="AH974" s="247" t="s">
        <v>1707</v>
      </c>
      <c r="AI974" s="233">
        <v>2101</v>
      </c>
      <c r="AJ974" s="248">
        <f t="shared" si="409"/>
        <v>2101</v>
      </c>
      <c r="AK974" s="246">
        <f t="shared" si="410"/>
        <v>0</v>
      </c>
      <c r="AL974" s="240">
        <v>2130216</v>
      </c>
      <c r="AM974" s="240" t="s">
        <v>1705</v>
      </c>
      <c r="AN974" s="249">
        <v>0</v>
      </c>
      <c r="AO974" s="249">
        <v>0</v>
      </c>
      <c r="AP974" s="256">
        <f t="shared" si="396"/>
        <v>0</v>
      </c>
      <c r="AQ974" s="257">
        <f t="shared" si="397"/>
        <v>0</v>
      </c>
      <c r="AR974">
        <f t="shared" si="405"/>
        <v>7</v>
      </c>
    </row>
    <row r="975" hidden="1" spans="1:44">
      <c r="A975" s="220">
        <v>2130218</v>
      </c>
      <c r="B975" s="220" t="s">
        <v>1708</v>
      </c>
      <c r="C975" s="216">
        <f t="shared" si="398"/>
        <v>0</v>
      </c>
      <c r="D975" s="221">
        <v>0</v>
      </c>
      <c r="E975" s="222">
        <v>0</v>
      </c>
      <c r="F975" s="223">
        <v>0</v>
      </c>
      <c r="G975" s="219">
        <f t="shared" si="399"/>
        <v>0</v>
      </c>
      <c r="H975" s="219">
        <f t="shared" si="400"/>
        <v>0</v>
      </c>
      <c r="I975" s="219">
        <f t="shared" si="401"/>
        <v>0</v>
      </c>
      <c r="J975" s="231">
        <f t="shared" si="402"/>
        <v>7</v>
      </c>
      <c r="K975" s="43">
        <f t="shared" si="390"/>
        <v>0</v>
      </c>
      <c r="L975" s="43">
        <f t="shared" si="403"/>
        <v>7</v>
      </c>
      <c r="M975" s="228">
        <v>2130406</v>
      </c>
      <c r="N975" s="228" t="s">
        <v>1692</v>
      </c>
      <c r="O975" s="233">
        <v>0</v>
      </c>
      <c r="P975">
        <f t="shared" si="404"/>
        <v>7</v>
      </c>
      <c r="Q975">
        <f t="shared" si="406"/>
        <v>0</v>
      </c>
      <c r="U975">
        <f t="shared" si="391"/>
        <v>0</v>
      </c>
      <c r="V975">
        <f t="shared" si="392"/>
        <v>0</v>
      </c>
      <c r="W975">
        <f t="shared" si="407"/>
        <v>0</v>
      </c>
      <c r="Y975">
        <f t="shared" si="393"/>
        <v>0</v>
      </c>
      <c r="AB975" s="228">
        <v>2150702</v>
      </c>
      <c r="AC975">
        <f t="shared" si="394"/>
        <v>0</v>
      </c>
      <c r="AD975">
        <f t="shared" si="395"/>
        <v>0</v>
      </c>
      <c r="AE975">
        <f t="shared" si="408"/>
        <v>0</v>
      </c>
      <c r="AG975" s="228">
        <v>2130505</v>
      </c>
      <c r="AH975" s="247" t="s">
        <v>1709</v>
      </c>
      <c r="AI975" s="233">
        <v>520</v>
      </c>
      <c r="AJ975" s="248">
        <f t="shared" si="409"/>
        <v>520</v>
      </c>
      <c r="AK975" s="246">
        <f t="shared" si="410"/>
        <v>0</v>
      </c>
      <c r="AL975" s="240">
        <v>2130217</v>
      </c>
      <c r="AM975" s="240" t="s">
        <v>1706</v>
      </c>
      <c r="AN975" s="249">
        <v>0</v>
      </c>
      <c r="AO975" s="249">
        <v>0</v>
      </c>
      <c r="AP975" s="256">
        <f t="shared" si="396"/>
        <v>0</v>
      </c>
      <c r="AQ975" s="257">
        <f t="shared" si="397"/>
        <v>0</v>
      </c>
      <c r="AR975">
        <f t="shared" si="405"/>
        <v>7</v>
      </c>
    </row>
    <row r="976" hidden="1" spans="1:44">
      <c r="A976" s="220">
        <v>2130219</v>
      </c>
      <c r="B976" s="220" t="s">
        <v>1710</v>
      </c>
      <c r="C976" s="216">
        <f t="shared" si="398"/>
        <v>0</v>
      </c>
      <c r="D976" s="221">
        <v>0</v>
      </c>
      <c r="E976" s="222">
        <v>0</v>
      </c>
      <c r="F976" s="223">
        <v>0</v>
      </c>
      <c r="G976" s="219">
        <f t="shared" si="399"/>
        <v>0</v>
      </c>
      <c r="H976" s="219">
        <f t="shared" si="400"/>
        <v>0</v>
      </c>
      <c r="I976" s="219">
        <f t="shared" si="401"/>
        <v>0</v>
      </c>
      <c r="J976" s="231">
        <f t="shared" si="402"/>
        <v>7</v>
      </c>
      <c r="K976" s="43">
        <f t="shared" si="390"/>
        <v>0</v>
      </c>
      <c r="L976" s="43">
        <f t="shared" si="403"/>
        <v>7</v>
      </c>
      <c r="M976" s="228">
        <v>2130407</v>
      </c>
      <c r="N976" s="228" t="s">
        <v>1694</v>
      </c>
      <c r="O976" s="233">
        <v>0</v>
      </c>
      <c r="P976">
        <f t="shared" si="404"/>
        <v>7</v>
      </c>
      <c r="Q976">
        <f t="shared" si="406"/>
        <v>0</v>
      </c>
      <c r="U976">
        <f t="shared" si="391"/>
        <v>0</v>
      </c>
      <c r="V976">
        <f t="shared" si="392"/>
        <v>0</v>
      </c>
      <c r="W976">
        <f t="shared" si="407"/>
        <v>0</v>
      </c>
      <c r="Y976">
        <f t="shared" si="393"/>
        <v>0</v>
      </c>
      <c r="AB976" s="228">
        <v>2150703</v>
      </c>
      <c r="AC976">
        <f t="shared" si="394"/>
        <v>0</v>
      </c>
      <c r="AD976">
        <f t="shared" si="395"/>
        <v>0</v>
      </c>
      <c r="AE976">
        <f t="shared" si="408"/>
        <v>0</v>
      </c>
      <c r="AG976" s="228">
        <v>2130506</v>
      </c>
      <c r="AH976" s="247" t="s">
        <v>1711</v>
      </c>
      <c r="AI976" s="233">
        <v>0</v>
      </c>
      <c r="AJ976" s="248">
        <f t="shared" si="409"/>
        <v>0</v>
      </c>
      <c r="AK976" s="246">
        <f t="shared" si="410"/>
        <v>0</v>
      </c>
      <c r="AL976" s="240">
        <v>2130218</v>
      </c>
      <c r="AM976" s="240" t="s">
        <v>1708</v>
      </c>
      <c r="AN976" s="249">
        <v>0</v>
      </c>
      <c r="AO976" s="249">
        <v>0</v>
      </c>
      <c r="AP976" s="256">
        <f t="shared" si="396"/>
        <v>0</v>
      </c>
      <c r="AQ976" s="257">
        <f t="shared" si="397"/>
        <v>0</v>
      </c>
      <c r="AR976">
        <f t="shared" si="405"/>
        <v>7</v>
      </c>
    </row>
    <row r="977" hidden="1" spans="1:44">
      <c r="A977" s="215">
        <v>2130220</v>
      </c>
      <c r="B977" s="215" t="s">
        <v>1712</v>
      </c>
      <c r="C977" s="216">
        <f t="shared" si="398"/>
        <v>0</v>
      </c>
      <c r="D977" s="222">
        <v>0</v>
      </c>
      <c r="E977" s="222">
        <v>0</v>
      </c>
      <c r="F977" s="223">
        <v>0</v>
      </c>
      <c r="G977" s="219">
        <f t="shared" si="399"/>
        <v>0</v>
      </c>
      <c r="H977" s="219">
        <f t="shared" si="400"/>
        <v>0</v>
      </c>
      <c r="I977" s="219">
        <f t="shared" si="401"/>
        <v>0</v>
      </c>
      <c r="J977" s="231">
        <f t="shared" si="402"/>
        <v>7</v>
      </c>
      <c r="K977" s="43">
        <f t="shared" si="390"/>
        <v>0</v>
      </c>
      <c r="L977" s="43">
        <f t="shared" si="403"/>
        <v>7</v>
      </c>
      <c r="M977" s="228">
        <v>2130408</v>
      </c>
      <c r="N977" s="228" t="s">
        <v>1696</v>
      </c>
      <c r="O977" s="233">
        <v>0</v>
      </c>
      <c r="P977">
        <f t="shared" si="404"/>
        <v>7</v>
      </c>
      <c r="Q977">
        <f t="shared" si="406"/>
        <v>0</v>
      </c>
      <c r="U977">
        <f t="shared" si="391"/>
        <v>0</v>
      </c>
      <c r="V977">
        <f t="shared" si="392"/>
        <v>0</v>
      </c>
      <c r="W977">
        <f t="shared" si="407"/>
        <v>0</v>
      </c>
      <c r="Y977">
        <f t="shared" si="393"/>
        <v>0</v>
      </c>
      <c r="AB977" s="228">
        <v>2150704</v>
      </c>
      <c r="AC977">
        <f t="shared" si="394"/>
        <v>0</v>
      </c>
      <c r="AD977">
        <f t="shared" si="395"/>
        <v>0</v>
      </c>
      <c r="AE977">
        <f t="shared" si="408"/>
        <v>0</v>
      </c>
      <c r="AG977" s="228">
        <v>2130507</v>
      </c>
      <c r="AH977" s="247" t="s">
        <v>1713</v>
      </c>
      <c r="AI977" s="233">
        <v>368</v>
      </c>
      <c r="AJ977" s="248">
        <f t="shared" si="409"/>
        <v>368</v>
      </c>
      <c r="AK977" s="246">
        <f t="shared" si="410"/>
        <v>0</v>
      </c>
      <c r="AL977" s="240">
        <v>2130219</v>
      </c>
      <c r="AM977" s="240" t="s">
        <v>1710</v>
      </c>
      <c r="AN977" s="249">
        <v>0</v>
      </c>
      <c r="AO977" s="249">
        <v>0</v>
      </c>
      <c r="AP977" s="256">
        <f t="shared" si="396"/>
        <v>0</v>
      </c>
      <c r="AQ977" s="257">
        <f t="shared" si="397"/>
        <v>0</v>
      </c>
      <c r="AR977">
        <f t="shared" si="405"/>
        <v>7</v>
      </c>
    </row>
    <row r="978" customHeight="1" spans="1:44">
      <c r="A978" s="220">
        <v>2130221</v>
      </c>
      <c r="B978" s="220" t="s">
        <v>1714</v>
      </c>
      <c r="C978" s="216">
        <f t="shared" si="398"/>
        <v>45</v>
      </c>
      <c r="D978" s="224">
        <v>77</v>
      </c>
      <c r="E978" s="217">
        <v>70</v>
      </c>
      <c r="F978" s="218">
        <v>70</v>
      </c>
      <c r="G978" s="219">
        <f t="shared" si="399"/>
        <v>0.555555555555556</v>
      </c>
      <c r="H978" s="219">
        <f t="shared" si="400"/>
        <v>0.909090909090909</v>
      </c>
      <c r="I978" s="219">
        <f t="shared" si="401"/>
        <v>1</v>
      </c>
      <c r="J978" s="231">
        <f t="shared" si="402"/>
        <v>7</v>
      </c>
      <c r="K978" s="43">
        <f t="shared" si="390"/>
        <v>262</v>
      </c>
      <c r="L978" s="43">
        <f t="shared" si="403"/>
        <v>7</v>
      </c>
      <c r="M978" s="228">
        <v>2130409</v>
      </c>
      <c r="N978" s="228" t="s">
        <v>1698</v>
      </c>
      <c r="O978" s="233">
        <v>0</v>
      </c>
      <c r="P978">
        <f t="shared" si="404"/>
        <v>7</v>
      </c>
      <c r="Q978">
        <f t="shared" si="406"/>
        <v>0</v>
      </c>
      <c r="U978">
        <f t="shared" si="391"/>
        <v>0</v>
      </c>
      <c r="V978">
        <f t="shared" si="392"/>
        <v>0</v>
      </c>
      <c r="W978">
        <f t="shared" si="407"/>
        <v>0</v>
      </c>
      <c r="Y978">
        <f t="shared" si="393"/>
        <v>0</v>
      </c>
      <c r="AB978" s="228">
        <v>2150705</v>
      </c>
      <c r="AC978">
        <f t="shared" si="394"/>
        <v>0</v>
      </c>
      <c r="AD978">
        <f t="shared" si="395"/>
        <v>0</v>
      </c>
      <c r="AE978">
        <f t="shared" si="408"/>
        <v>0</v>
      </c>
      <c r="AG978" s="228">
        <v>2130508</v>
      </c>
      <c r="AH978" s="247" t="s">
        <v>1715</v>
      </c>
      <c r="AI978" s="233">
        <v>0</v>
      </c>
      <c r="AJ978" s="248">
        <f t="shared" si="409"/>
        <v>0</v>
      </c>
      <c r="AK978" s="246">
        <f t="shared" si="410"/>
        <v>0</v>
      </c>
      <c r="AL978" s="240">
        <v>2130220</v>
      </c>
      <c r="AM978" s="240" t="s">
        <v>1712</v>
      </c>
      <c r="AN978" s="249">
        <v>0</v>
      </c>
      <c r="AO978" s="249">
        <v>0</v>
      </c>
      <c r="AP978" s="256">
        <f t="shared" si="396"/>
        <v>0</v>
      </c>
      <c r="AQ978" s="257">
        <f t="shared" si="397"/>
        <v>0</v>
      </c>
      <c r="AR978">
        <f t="shared" si="405"/>
        <v>7</v>
      </c>
    </row>
    <row r="979" hidden="1" spans="1:44">
      <c r="A979" s="220">
        <v>2130223</v>
      </c>
      <c r="B979" s="220" t="s">
        <v>1716</v>
      </c>
      <c r="C979" s="216">
        <f t="shared" si="398"/>
        <v>0</v>
      </c>
      <c r="D979" s="221">
        <v>0</v>
      </c>
      <c r="E979" s="222">
        <v>0</v>
      </c>
      <c r="F979" s="223">
        <v>0</v>
      </c>
      <c r="G979" s="219">
        <f t="shared" si="399"/>
        <v>0</v>
      </c>
      <c r="H979" s="219">
        <f t="shared" si="400"/>
        <v>0</v>
      </c>
      <c r="I979" s="219">
        <f t="shared" si="401"/>
        <v>0</v>
      </c>
      <c r="J979" s="231">
        <f t="shared" si="402"/>
        <v>7</v>
      </c>
      <c r="K979" s="43">
        <f t="shared" si="390"/>
        <v>0</v>
      </c>
      <c r="L979" s="43">
        <f t="shared" si="403"/>
        <v>7</v>
      </c>
      <c r="M979" s="228">
        <v>2130499</v>
      </c>
      <c r="N979" s="228" t="s">
        <v>1700</v>
      </c>
      <c r="O979" s="233">
        <v>0</v>
      </c>
      <c r="P979">
        <f t="shared" si="404"/>
        <v>7</v>
      </c>
      <c r="Q979">
        <f t="shared" si="406"/>
        <v>0</v>
      </c>
      <c r="U979">
        <f t="shared" si="391"/>
        <v>0</v>
      </c>
      <c r="V979">
        <f t="shared" si="392"/>
        <v>0</v>
      </c>
      <c r="W979">
        <f t="shared" si="407"/>
        <v>0</v>
      </c>
      <c r="Y979">
        <f t="shared" si="393"/>
        <v>0</v>
      </c>
      <c r="AB979" s="228">
        <v>2150799</v>
      </c>
      <c r="AC979">
        <f t="shared" si="394"/>
        <v>0</v>
      </c>
      <c r="AD979">
        <f t="shared" si="395"/>
        <v>0</v>
      </c>
      <c r="AE979">
        <f t="shared" si="408"/>
        <v>0</v>
      </c>
      <c r="AG979" s="228">
        <v>2130550</v>
      </c>
      <c r="AH979" s="247" t="s">
        <v>1717</v>
      </c>
      <c r="AI979" s="233">
        <v>0</v>
      </c>
      <c r="AJ979" s="248">
        <f t="shared" si="409"/>
        <v>0</v>
      </c>
      <c r="AK979" s="246">
        <f t="shared" si="410"/>
        <v>0</v>
      </c>
      <c r="AL979" s="240">
        <v>2130221</v>
      </c>
      <c r="AM979" s="241" t="s">
        <v>1714</v>
      </c>
      <c r="AN979" s="242">
        <v>77</v>
      </c>
      <c r="AO979" s="242">
        <v>70</v>
      </c>
      <c r="AP979" s="256">
        <f t="shared" si="396"/>
        <v>-7</v>
      </c>
      <c r="AQ979" s="257">
        <f t="shared" si="397"/>
        <v>-0.0909090909090909</v>
      </c>
      <c r="AR979">
        <f t="shared" si="405"/>
        <v>7</v>
      </c>
    </row>
    <row r="980" hidden="1" spans="1:44">
      <c r="A980" s="220">
        <v>2130224</v>
      </c>
      <c r="B980" s="220" t="s">
        <v>1718</v>
      </c>
      <c r="C980" s="216">
        <f t="shared" si="398"/>
        <v>0</v>
      </c>
      <c r="D980" s="221">
        <v>0</v>
      </c>
      <c r="E980" s="222">
        <v>0</v>
      </c>
      <c r="F980" s="223">
        <v>0</v>
      </c>
      <c r="G980" s="219">
        <f t="shared" si="399"/>
        <v>0</v>
      </c>
      <c r="H980" s="219">
        <f t="shared" si="400"/>
        <v>0</v>
      </c>
      <c r="I980" s="219">
        <f t="shared" si="401"/>
        <v>0</v>
      </c>
      <c r="J980" s="231">
        <f t="shared" si="402"/>
        <v>7</v>
      </c>
      <c r="K980" s="43">
        <f t="shared" si="390"/>
        <v>0</v>
      </c>
      <c r="L980" s="43">
        <f t="shared" si="403"/>
        <v>7</v>
      </c>
      <c r="M980" s="228">
        <v>21305</v>
      </c>
      <c r="N980" s="229" t="s">
        <v>1702</v>
      </c>
      <c r="O980" s="232">
        <f>SUM(O981:O990)</f>
        <v>14287</v>
      </c>
      <c r="P980">
        <f t="shared" si="404"/>
        <v>5</v>
      </c>
      <c r="Q980">
        <f t="shared" si="406"/>
        <v>0</v>
      </c>
      <c r="U980">
        <f t="shared" si="391"/>
        <v>0</v>
      </c>
      <c r="V980">
        <f t="shared" si="392"/>
        <v>0</v>
      </c>
      <c r="W980">
        <f t="shared" si="407"/>
        <v>0</v>
      </c>
      <c r="Y980">
        <f t="shared" si="393"/>
        <v>0</v>
      </c>
      <c r="AB980" s="228">
        <v>2150801</v>
      </c>
      <c r="AC980">
        <f t="shared" si="394"/>
        <v>0</v>
      </c>
      <c r="AD980">
        <f t="shared" si="395"/>
        <v>0</v>
      </c>
      <c r="AE980">
        <f t="shared" si="408"/>
        <v>0</v>
      </c>
      <c r="AG980" s="228">
        <v>2130599</v>
      </c>
      <c r="AH980" s="247" t="s">
        <v>1719</v>
      </c>
      <c r="AI980" s="233">
        <v>3301</v>
      </c>
      <c r="AJ980" s="248">
        <f t="shared" si="409"/>
        <v>3301</v>
      </c>
      <c r="AK980" s="246">
        <f t="shared" si="410"/>
        <v>0</v>
      </c>
      <c r="AL980" s="240">
        <v>2130223</v>
      </c>
      <c r="AM980" s="240" t="s">
        <v>1716</v>
      </c>
      <c r="AN980" s="249">
        <v>0</v>
      </c>
      <c r="AO980" s="249">
        <v>0</v>
      </c>
      <c r="AP980" s="256">
        <f t="shared" si="396"/>
        <v>0</v>
      </c>
      <c r="AQ980" s="257">
        <f t="shared" si="397"/>
        <v>0</v>
      </c>
      <c r="AR980">
        <f t="shared" si="405"/>
        <v>7</v>
      </c>
    </row>
    <row r="981" hidden="1" spans="1:44">
      <c r="A981" s="215">
        <v>2130225</v>
      </c>
      <c r="B981" s="215" t="s">
        <v>1720</v>
      </c>
      <c r="C981" s="216">
        <f t="shared" si="398"/>
        <v>0</v>
      </c>
      <c r="D981" s="222">
        <v>0</v>
      </c>
      <c r="E981" s="222">
        <v>0</v>
      </c>
      <c r="F981" s="223">
        <v>0</v>
      </c>
      <c r="G981" s="219">
        <f t="shared" si="399"/>
        <v>0</v>
      </c>
      <c r="H981" s="219">
        <f t="shared" si="400"/>
        <v>0</v>
      </c>
      <c r="I981" s="219">
        <f t="shared" si="401"/>
        <v>0</v>
      </c>
      <c r="J981" s="231">
        <f t="shared" si="402"/>
        <v>7</v>
      </c>
      <c r="K981" s="43">
        <f t="shared" si="390"/>
        <v>0</v>
      </c>
      <c r="L981" s="43">
        <f t="shared" si="403"/>
        <v>7</v>
      </c>
      <c r="M981" s="228">
        <v>2130501</v>
      </c>
      <c r="N981" s="228" t="s">
        <v>195</v>
      </c>
      <c r="O981" s="233">
        <v>135</v>
      </c>
      <c r="P981">
        <f t="shared" si="404"/>
        <v>7</v>
      </c>
      <c r="Q981">
        <f t="shared" si="406"/>
        <v>0</v>
      </c>
      <c r="U981">
        <f t="shared" si="391"/>
        <v>0</v>
      </c>
      <c r="V981">
        <f t="shared" si="392"/>
        <v>0</v>
      </c>
      <c r="W981">
        <f t="shared" si="407"/>
        <v>0</v>
      </c>
      <c r="Y981">
        <f t="shared" si="393"/>
        <v>0</v>
      </c>
      <c r="AB981" s="228">
        <v>2150802</v>
      </c>
      <c r="AC981">
        <f t="shared" si="394"/>
        <v>0</v>
      </c>
      <c r="AD981">
        <f t="shared" si="395"/>
        <v>0</v>
      </c>
      <c r="AE981">
        <f t="shared" si="408"/>
        <v>0</v>
      </c>
      <c r="AG981" s="228">
        <v>21306</v>
      </c>
      <c r="AH981" s="238" t="s">
        <v>1721</v>
      </c>
      <c r="AI981" s="232">
        <f>SUM(AI982:AI986)</f>
        <v>2411</v>
      </c>
      <c r="AJ981" s="239">
        <f t="shared" si="409"/>
        <v>2411</v>
      </c>
      <c r="AK981" s="246">
        <f t="shared" si="410"/>
        <v>0</v>
      </c>
      <c r="AL981" s="240">
        <v>2130224</v>
      </c>
      <c r="AM981" s="240" t="s">
        <v>1718</v>
      </c>
      <c r="AN981" s="249">
        <v>0</v>
      </c>
      <c r="AO981" s="249">
        <v>0</v>
      </c>
      <c r="AP981" s="256">
        <f t="shared" si="396"/>
        <v>0</v>
      </c>
      <c r="AQ981" s="257">
        <f t="shared" si="397"/>
        <v>0</v>
      </c>
      <c r="AR981">
        <f t="shared" si="405"/>
        <v>7</v>
      </c>
    </row>
    <row r="982" hidden="1" spans="1:44">
      <c r="A982" s="215">
        <v>2130226</v>
      </c>
      <c r="B982" s="215" t="s">
        <v>1722</v>
      </c>
      <c r="C982" s="216">
        <f t="shared" si="398"/>
        <v>0</v>
      </c>
      <c r="D982" s="222">
        <v>0</v>
      </c>
      <c r="E982" s="222">
        <v>0</v>
      </c>
      <c r="F982" s="223">
        <v>0</v>
      </c>
      <c r="G982" s="219">
        <f t="shared" si="399"/>
        <v>0</v>
      </c>
      <c r="H982" s="219">
        <f t="shared" si="400"/>
        <v>0</v>
      </c>
      <c r="I982" s="219">
        <f t="shared" si="401"/>
        <v>0</v>
      </c>
      <c r="J982" s="231">
        <f t="shared" si="402"/>
        <v>7</v>
      </c>
      <c r="K982" s="43">
        <f t="shared" si="390"/>
        <v>0</v>
      </c>
      <c r="L982" s="43">
        <f t="shared" si="403"/>
        <v>7</v>
      </c>
      <c r="M982" s="228">
        <v>2130502</v>
      </c>
      <c r="N982" s="228" t="s">
        <v>197</v>
      </c>
      <c r="O982" s="233">
        <v>0</v>
      </c>
      <c r="P982">
        <f t="shared" si="404"/>
        <v>7</v>
      </c>
      <c r="Q982">
        <f t="shared" si="406"/>
        <v>0</v>
      </c>
      <c r="U982">
        <f t="shared" si="391"/>
        <v>0</v>
      </c>
      <c r="V982">
        <f t="shared" si="392"/>
        <v>0</v>
      </c>
      <c r="W982">
        <f t="shared" si="407"/>
        <v>0</v>
      </c>
      <c r="Y982">
        <f t="shared" si="393"/>
        <v>0</v>
      </c>
      <c r="AB982" s="228">
        <v>2150803</v>
      </c>
      <c r="AC982">
        <f t="shared" si="394"/>
        <v>0</v>
      </c>
      <c r="AD982">
        <f t="shared" si="395"/>
        <v>0</v>
      </c>
      <c r="AE982">
        <f t="shared" si="408"/>
        <v>0</v>
      </c>
      <c r="AG982" s="228">
        <v>2130601</v>
      </c>
      <c r="AH982" s="247" t="s">
        <v>863</v>
      </c>
      <c r="AI982" s="233">
        <v>0</v>
      </c>
      <c r="AJ982" s="248">
        <f t="shared" si="409"/>
        <v>0</v>
      </c>
      <c r="AK982" s="246">
        <f t="shared" si="410"/>
        <v>0</v>
      </c>
      <c r="AL982" s="240">
        <v>2130225</v>
      </c>
      <c r="AM982" s="240" t="s">
        <v>1720</v>
      </c>
      <c r="AN982" s="249">
        <v>0</v>
      </c>
      <c r="AO982" s="249">
        <v>0</v>
      </c>
      <c r="AP982" s="256">
        <f t="shared" si="396"/>
        <v>0</v>
      </c>
      <c r="AQ982" s="257">
        <f t="shared" si="397"/>
        <v>0</v>
      </c>
      <c r="AR982">
        <f t="shared" si="405"/>
        <v>7</v>
      </c>
    </row>
    <row r="983" customHeight="1" spans="1:44">
      <c r="A983" s="220">
        <v>2130227</v>
      </c>
      <c r="B983" s="220" t="s">
        <v>1723</v>
      </c>
      <c r="C983" s="216">
        <f t="shared" si="398"/>
        <v>0</v>
      </c>
      <c r="D983" s="224">
        <v>0</v>
      </c>
      <c r="E983" s="217">
        <v>298</v>
      </c>
      <c r="F983" s="218">
        <v>298</v>
      </c>
      <c r="G983" s="219"/>
      <c r="H983" s="219"/>
      <c r="I983" s="219">
        <f t="shared" si="401"/>
        <v>1</v>
      </c>
      <c r="J983" s="231">
        <f t="shared" si="402"/>
        <v>7</v>
      </c>
      <c r="K983" s="43">
        <f t="shared" si="390"/>
        <v>596</v>
      </c>
      <c r="L983" s="43">
        <f t="shared" si="403"/>
        <v>7</v>
      </c>
      <c r="M983" s="228">
        <v>2130503</v>
      </c>
      <c r="N983" s="228" t="s">
        <v>199</v>
      </c>
      <c r="O983" s="233">
        <v>0</v>
      </c>
      <c r="P983">
        <f t="shared" si="404"/>
        <v>7</v>
      </c>
      <c r="Q983">
        <f t="shared" si="406"/>
        <v>0</v>
      </c>
      <c r="U983">
        <f t="shared" si="391"/>
        <v>0</v>
      </c>
      <c r="V983">
        <f t="shared" si="392"/>
        <v>0</v>
      </c>
      <c r="W983">
        <f t="shared" si="407"/>
        <v>0</v>
      </c>
      <c r="Y983">
        <f t="shared" si="393"/>
        <v>0</v>
      </c>
      <c r="AB983" s="228">
        <v>2150804</v>
      </c>
      <c r="AC983">
        <f t="shared" si="394"/>
        <v>0</v>
      </c>
      <c r="AD983">
        <f t="shared" si="395"/>
        <v>0</v>
      </c>
      <c r="AE983">
        <f t="shared" si="408"/>
        <v>0</v>
      </c>
      <c r="AG983" s="228">
        <v>2130602</v>
      </c>
      <c r="AH983" s="247" t="s">
        <v>1724</v>
      </c>
      <c r="AI983" s="233">
        <v>1823</v>
      </c>
      <c r="AJ983" s="248">
        <f t="shared" si="409"/>
        <v>1823</v>
      </c>
      <c r="AK983" s="246">
        <f t="shared" si="410"/>
        <v>0</v>
      </c>
      <c r="AL983" s="240">
        <v>2130226</v>
      </c>
      <c r="AM983" s="240" t="s">
        <v>1722</v>
      </c>
      <c r="AN983" s="249">
        <v>0</v>
      </c>
      <c r="AO983" s="249">
        <v>0</v>
      </c>
      <c r="AP983" s="256">
        <f t="shared" si="396"/>
        <v>0</v>
      </c>
      <c r="AQ983" s="257">
        <f t="shared" si="397"/>
        <v>0</v>
      </c>
      <c r="AR983">
        <f t="shared" si="405"/>
        <v>7</v>
      </c>
    </row>
    <row r="984" customHeight="1" spans="1:44">
      <c r="A984" s="215">
        <v>2130232</v>
      </c>
      <c r="B984" s="215" t="s">
        <v>1725</v>
      </c>
      <c r="C984" s="216">
        <f t="shared" si="398"/>
        <v>9</v>
      </c>
      <c r="D984" s="217">
        <v>0</v>
      </c>
      <c r="E984" s="217">
        <v>0</v>
      </c>
      <c r="F984" s="218">
        <v>0</v>
      </c>
      <c r="G984" s="219">
        <f t="shared" si="399"/>
        <v>0</v>
      </c>
      <c r="H984" s="219">
        <f t="shared" si="400"/>
        <v>0</v>
      </c>
      <c r="I984" s="219">
        <f t="shared" si="401"/>
        <v>0</v>
      </c>
      <c r="J984" s="231">
        <f t="shared" si="402"/>
        <v>7</v>
      </c>
      <c r="K984" s="43">
        <f t="shared" si="390"/>
        <v>9</v>
      </c>
      <c r="L984" s="43">
        <f t="shared" si="403"/>
        <v>7</v>
      </c>
      <c r="M984" s="228">
        <v>2130504</v>
      </c>
      <c r="N984" s="228" t="s">
        <v>1707</v>
      </c>
      <c r="O984" s="233">
        <v>10207</v>
      </c>
      <c r="P984">
        <f t="shared" si="404"/>
        <v>7</v>
      </c>
      <c r="Q984">
        <f t="shared" si="406"/>
        <v>0</v>
      </c>
      <c r="U984">
        <f t="shared" si="391"/>
        <v>0</v>
      </c>
      <c r="V984">
        <f t="shared" si="392"/>
        <v>0</v>
      </c>
      <c r="W984">
        <f t="shared" si="407"/>
        <v>0</v>
      </c>
      <c r="Y984">
        <f t="shared" si="393"/>
        <v>0</v>
      </c>
      <c r="AB984" s="228">
        <v>2150805</v>
      </c>
      <c r="AC984">
        <f t="shared" si="394"/>
        <v>0</v>
      </c>
      <c r="AD984">
        <f t="shared" si="395"/>
        <v>0</v>
      </c>
      <c r="AE984">
        <f t="shared" si="408"/>
        <v>0</v>
      </c>
      <c r="AG984" s="228">
        <v>2130603</v>
      </c>
      <c r="AH984" s="247" t="s">
        <v>1726</v>
      </c>
      <c r="AI984" s="233">
        <v>588</v>
      </c>
      <c r="AJ984" s="248">
        <f t="shared" si="409"/>
        <v>588</v>
      </c>
      <c r="AK984" s="246">
        <f t="shared" si="410"/>
        <v>0</v>
      </c>
      <c r="AL984" s="240">
        <v>2130227</v>
      </c>
      <c r="AM984" s="241" t="s">
        <v>1723</v>
      </c>
      <c r="AN984" s="242">
        <v>0</v>
      </c>
      <c r="AO984" s="242">
        <v>298</v>
      </c>
      <c r="AP984" s="256">
        <f t="shared" si="396"/>
        <v>298</v>
      </c>
      <c r="AQ984" s="257">
        <f t="shared" si="397"/>
        <v>0</v>
      </c>
      <c r="AR984">
        <f t="shared" si="405"/>
        <v>7</v>
      </c>
    </row>
    <row r="985" customHeight="1" spans="1:44">
      <c r="A985" s="220">
        <v>2130234</v>
      </c>
      <c r="B985" s="220" t="s">
        <v>1727</v>
      </c>
      <c r="C985" s="216">
        <f t="shared" si="398"/>
        <v>209</v>
      </c>
      <c r="D985" s="224">
        <v>116</v>
      </c>
      <c r="E985" s="217">
        <v>85</v>
      </c>
      <c r="F985" s="218">
        <v>85</v>
      </c>
      <c r="G985" s="219">
        <f t="shared" si="399"/>
        <v>-0.593301435406699</v>
      </c>
      <c r="H985" s="219">
        <f t="shared" si="400"/>
        <v>0.732758620689655</v>
      </c>
      <c r="I985" s="219">
        <f t="shared" si="401"/>
        <v>1</v>
      </c>
      <c r="J985" s="231">
        <f t="shared" si="402"/>
        <v>7</v>
      </c>
      <c r="K985" s="43">
        <f t="shared" si="390"/>
        <v>495</v>
      </c>
      <c r="L985" s="43">
        <f t="shared" si="403"/>
        <v>7</v>
      </c>
      <c r="M985" s="228">
        <v>2130505</v>
      </c>
      <c r="N985" s="228" t="s">
        <v>1709</v>
      </c>
      <c r="O985" s="233">
        <v>0</v>
      </c>
      <c r="P985">
        <f t="shared" si="404"/>
        <v>7</v>
      </c>
      <c r="Q985">
        <f t="shared" si="406"/>
        <v>0</v>
      </c>
      <c r="U985">
        <f t="shared" si="391"/>
        <v>0</v>
      </c>
      <c r="V985">
        <f t="shared" si="392"/>
        <v>0</v>
      </c>
      <c r="W985">
        <f t="shared" si="407"/>
        <v>0</v>
      </c>
      <c r="Y985">
        <f t="shared" si="393"/>
        <v>0</v>
      </c>
      <c r="AB985" s="228">
        <v>2150899</v>
      </c>
      <c r="AC985">
        <f t="shared" si="394"/>
        <v>19</v>
      </c>
      <c r="AD985">
        <f t="shared" si="395"/>
        <v>19</v>
      </c>
      <c r="AE985">
        <f t="shared" si="408"/>
        <v>0</v>
      </c>
      <c r="AG985" s="228">
        <v>2130604</v>
      </c>
      <c r="AH985" s="247" t="s">
        <v>1728</v>
      </c>
      <c r="AI985" s="233">
        <v>0</v>
      </c>
      <c r="AJ985" s="248">
        <f t="shared" si="409"/>
        <v>0</v>
      </c>
      <c r="AK985" s="246">
        <f t="shared" si="410"/>
        <v>0</v>
      </c>
      <c r="AL985" s="240">
        <v>2130232</v>
      </c>
      <c r="AM985" s="240" t="s">
        <v>1725</v>
      </c>
      <c r="AN985" s="249">
        <v>0</v>
      </c>
      <c r="AO985" s="249">
        <v>0</v>
      </c>
      <c r="AP985" s="256">
        <f t="shared" si="396"/>
        <v>0</v>
      </c>
      <c r="AQ985" s="257">
        <f t="shared" si="397"/>
        <v>0</v>
      </c>
      <c r="AR985">
        <f t="shared" si="405"/>
        <v>7</v>
      </c>
    </row>
    <row r="986" customHeight="1" spans="1:44">
      <c r="A986" s="220">
        <v>2130299</v>
      </c>
      <c r="B986" s="220" t="s">
        <v>1729</v>
      </c>
      <c r="C986" s="216">
        <f t="shared" si="398"/>
        <v>75</v>
      </c>
      <c r="D986" s="224">
        <v>314</v>
      </c>
      <c r="E986" s="217">
        <v>1077</v>
      </c>
      <c r="F986" s="218">
        <v>493</v>
      </c>
      <c r="G986" s="219">
        <f t="shared" si="399"/>
        <v>5.57333333333333</v>
      </c>
      <c r="H986" s="219">
        <f t="shared" si="400"/>
        <v>1.57006369426752</v>
      </c>
      <c r="I986" s="219">
        <f t="shared" si="401"/>
        <v>0.457753017641597</v>
      </c>
      <c r="J986" s="231">
        <f t="shared" si="402"/>
        <v>7</v>
      </c>
      <c r="K986" s="43">
        <f t="shared" si="390"/>
        <v>1959</v>
      </c>
      <c r="L986" s="43">
        <f t="shared" si="403"/>
        <v>7</v>
      </c>
      <c r="M986" s="228">
        <v>2130506</v>
      </c>
      <c r="N986" s="228" t="s">
        <v>1711</v>
      </c>
      <c r="O986" s="233">
        <v>0</v>
      </c>
      <c r="P986">
        <f t="shared" si="404"/>
        <v>7</v>
      </c>
      <c r="Q986">
        <f t="shared" si="406"/>
        <v>0</v>
      </c>
      <c r="U986">
        <f t="shared" si="391"/>
        <v>0</v>
      </c>
      <c r="V986">
        <f t="shared" si="392"/>
        <v>0</v>
      </c>
      <c r="W986">
        <f t="shared" si="407"/>
        <v>0</v>
      </c>
      <c r="Y986">
        <f t="shared" si="393"/>
        <v>0</v>
      </c>
      <c r="AB986" s="228">
        <v>2159901</v>
      </c>
      <c r="AC986">
        <f t="shared" si="394"/>
        <v>0</v>
      </c>
      <c r="AD986">
        <f t="shared" si="395"/>
        <v>0</v>
      </c>
      <c r="AE986">
        <f t="shared" si="408"/>
        <v>0</v>
      </c>
      <c r="AG986" s="228">
        <v>2130699</v>
      </c>
      <c r="AH986" s="247" t="s">
        <v>1730</v>
      </c>
      <c r="AI986" s="233">
        <v>0</v>
      </c>
      <c r="AJ986" s="248">
        <f t="shared" si="409"/>
        <v>0</v>
      </c>
      <c r="AK986" s="246">
        <f t="shared" si="410"/>
        <v>0</v>
      </c>
      <c r="AL986" s="240">
        <v>2130234</v>
      </c>
      <c r="AM986" s="241" t="s">
        <v>1727</v>
      </c>
      <c r="AN986" s="242">
        <v>116</v>
      </c>
      <c r="AO986" s="242">
        <v>85</v>
      </c>
      <c r="AP986" s="256">
        <f t="shared" si="396"/>
        <v>-31</v>
      </c>
      <c r="AQ986" s="257">
        <f t="shared" si="397"/>
        <v>-0.267241379310345</v>
      </c>
      <c r="AR986">
        <f t="shared" si="405"/>
        <v>7</v>
      </c>
    </row>
    <row r="987" hidden="1" customHeight="1" spans="1:44">
      <c r="A987" s="215">
        <v>21303</v>
      </c>
      <c r="B987" s="215" t="s">
        <v>1731</v>
      </c>
      <c r="C987" s="216">
        <f t="shared" si="398"/>
        <v>2613</v>
      </c>
      <c r="D987" s="217">
        <v>2020</v>
      </c>
      <c r="E987" s="217">
        <v>2867</v>
      </c>
      <c r="F987" s="218">
        <v>2135</v>
      </c>
      <c r="G987" s="219">
        <f t="shared" si="399"/>
        <v>-0.182931496364332</v>
      </c>
      <c r="H987" s="219">
        <f t="shared" si="400"/>
        <v>1.05693069306931</v>
      </c>
      <c r="I987" s="219">
        <f t="shared" si="401"/>
        <v>0.74468085106383</v>
      </c>
      <c r="J987" s="231">
        <f t="shared" si="402"/>
        <v>5</v>
      </c>
      <c r="K987" s="43">
        <f t="shared" si="390"/>
        <v>9635</v>
      </c>
      <c r="L987" s="43">
        <f t="shared" si="403"/>
        <v>5</v>
      </c>
      <c r="M987" s="228">
        <v>2130507</v>
      </c>
      <c r="N987" s="228" t="s">
        <v>1713</v>
      </c>
      <c r="O987" s="233">
        <v>127</v>
      </c>
      <c r="P987">
        <f t="shared" si="404"/>
        <v>7</v>
      </c>
      <c r="Q987">
        <f t="shared" si="406"/>
        <v>213</v>
      </c>
      <c r="U987">
        <f t="shared" si="391"/>
        <v>0</v>
      </c>
      <c r="V987">
        <f t="shared" si="392"/>
        <v>0</v>
      </c>
      <c r="W987">
        <f t="shared" si="407"/>
        <v>0</v>
      </c>
      <c r="Y987">
        <f t="shared" si="393"/>
        <v>0</v>
      </c>
      <c r="AB987" s="228">
        <v>2159902</v>
      </c>
      <c r="AC987">
        <f t="shared" si="394"/>
        <v>0</v>
      </c>
      <c r="AD987">
        <f t="shared" si="395"/>
        <v>0</v>
      </c>
      <c r="AE987">
        <f t="shared" si="408"/>
        <v>0</v>
      </c>
      <c r="AG987" s="228">
        <v>21307</v>
      </c>
      <c r="AH987" s="238" t="s">
        <v>1732</v>
      </c>
      <c r="AI987" s="232">
        <f>SUM(AI988:AI993)</f>
        <v>3728</v>
      </c>
      <c r="AJ987" s="239">
        <f t="shared" si="409"/>
        <v>3728</v>
      </c>
      <c r="AK987" s="246">
        <f t="shared" si="410"/>
        <v>0</v>
      </c>
      <c r="AL987" s="240">
        <v>2130299</v>
      </c>
      <c r="AM987" s="241" t="s">
        <v>1729</v>
      </c>
      <c r="AN987" s="242">
        <v>314</v>
      </c>
      <c r="AO987" s="242">
        <v>1077</v>
      </c>
      <c r="AP987" s="256">
        <f t="shared" si="396"/>
        <v>763</v>
      </c>
      <c r="AQ987" s="257">
        <f t="shared" si="397"/>
        <v>2.42993630573248</v>
      </c>
      <c r="AR987">
        <f t="shared" si="405"/>
        <v>7</v>
      </c>
    </row>
    <row r="988" customHeight="1" spans="1:44">
      <c r="A988" s="215">
        <v>2130301</v>
      </c>
      <c r="B988" s="215" t="s">
        <v>194</v>
      </c>
      <c r="C988" s="216">
        <f t="shared" si="398"/>
        <v>700</v>
      </c>
      <c r="D988" s="217">
        <v>672</v>
      </c>
      <c r="E988" s="217">
        <v>788</v>
      </c>
      <c r="F988" s="218">
        <v>770</v>
      </c>
      <c r="G988" s="219">
        <f t="shared" si="399"/>
        <v>0.1</v>
      </c>
      <c r="H988" s="219">
        <f t="shared" si="400"/>
        <v>1.14583333333333</v>
      </c>
      <c r="I988" s="219">
        <f t="shared" si="401"/>
        <v>0.977157360406091</v>
      </c>
      <c r="J988" s="231">
        <f t="shared" si="402"/>
        <v>7</v>
      </c>
      <c r="K988" s="43">
        <f t="shared" ref="K988:K1005" si="411">SUM(C988:F988)</f>
        <v>2930</v>
      </c>
      <c r="L988" s="43">
        <f t="shared" si="403"/>
        <v>7</v>
      </c>
      <c r="M988" s="228">
        <v>2130508</v>
      </c>
      <c r="N988" s="228" t="s">
        <v>1715</v>
      </c>
      <c r="O988" s="233">
        <v>0</v>
      </c>
      <c r="P988">
        <f t="shared" si="404"/>
        <v>7</v>
      </c>
      <c r="Q988">
        <f t="shared" si="406"/>
        <v>0</v>
      </c>
      <c r="U988">
        <f t="shared" si="391"/>
        <v>0</v>
      </c>
      <c r="V988">
        <f t="shared" si="392"/>
        <v>0</v>
      </c>
      <c r="W988">
        <f t="shared" si="407"/>
        <v>0</v>
      </c>
      <c r="Y988">
        <f t="shared" si="393"/>
        <v>0</v>
      </c>
      <c r="AB988" s="228">
        <v>2159904</v>
      </c>
      <c r="AC988">
        <f t="shared" si="394"/>
        <v>0</v>
      </c>
      <c r="AD988">
        <f t="shared" si="395"/>
        <v>0</v>
      </c>
      <c r="AE988">
        <f t="shared" si="408"/>
        <v>0</v>
      </c>
      <c r="AG988" s="228">
        <v>2130701</v>
      </c>
      <c r="AH988" s="247" t="s">
        <v>1733</v>
      </c>
      <c r="AI988" s="233">
        <v>3728</v>
      </c>
      <c r="AJ988" s="248">
        <f t="shared" si="409"/>
        <v>3728</v>
      </c>
      <c r="AK988" s="246">
        <f t="shared" si="410"/>
        <v>0</v>
      </c>
      <c r="AL988" s="240">
        <v>21303</v>
      </c>
      <c r="AM988" s="241" t="s">
        <v>1731</v>
      </c>
      <c r="AN988" s="242">
        <v>2020</v>
      </c>
      <c r="AO988" s="242">
        <v>2867</v>
      </c>
      <c r="AP988" s="256">
        <f t="shared" si="396"/>
        <v>847</v>
      </c>
      <c r="AQ988" s="257">
        <f t="shared" si="397"/>
        <v>0.419306930693069</v>
      </c>
      <c r="AR988">
        <f t="shared" si="405"/>
        <v>5</v>
      </c>
    </row>
    <row r="989" hidden="1" spans="1:44">
      <c r="A989" s="215">
        <v>2130302</v>
      </c>
      <c r="B989" s="215" t="s">
        <v>196</v>
      </c>
      <c r="C989" s="216">
        <f t="shared" si="398"/>
        <v>0</v>
      </c>
      <c r="D989" s="222">
        <v>0</v>
      </c>
      <c r="E989" s="222">
        <v>0</v>
      </c>
      <c r="F989" s="223">
        <v>0</v>
      </c>
      <c r="G989" s="219">
        <f t="shared" si="399"/>
        <v>0</v>
      </c>
      <c r="H989" s="219">
        <f t="shared" si="400"/>
        <v>0</v>
      </c>
      <c r="I989" s="219">
        <f t="shared" si="401"/>
        <v>0</v>
      </c>
      <c r="J989" s="231">
        <f t="shared" si="402"/>
        <v>7</v>
      </c>
      <c r="K989" s="43">
        <f t="shared" si="411"/>
        <v>0</v>
      </c>
      <c r="L989" s="43">
        <f t="shared" si="403"/>
        <v>7</v>
      </c>
      <c r="M989" s="228">
        <v>2130550</v>
      </c>
      <c r="N989" s="228" t="s">
        <v>1717</v>
      </c>
      <c r="O989" s="233">
        <v>0</v>
      </c>
      <c r="P989">
        <f t="shared" si="404"/>
        <v>7</v>
      </c>
      <c r="Q989">
        <f t="shared" si="406"/>
        <v>0</v>
      </c>
      <c r="U989">
        <f t="shared" si="391"/>
        <v>0</v>
      </c>
      <c r="V989">
        <f t="shared" si="392"/>
        <v>0</v>
      </c>
      <c r="W989">
        <f t="shared" si="407"/>
        <v>0</v>
      </c>
      <c r="Y989">
        <f t="shared" si="393"/>
        <v>0</v>
      </c>
      <c r="AB989" s="228">
        <v>2159905</v>
      </c>
      <c r="AC989">
        <f t="shared" si="394"/>
        <v>0</v>
      </c>
      <c r="AD989">
        <f t="shared" si="395"/>
        <v>0</v>
      </c>
      <c r="AE989">
        <f t="shared" si="408"/>
        <v>0</v>
      </c>
      <c r="AG989" s="228">
        <v>2130704</v>
      </c>
      <c r="AH989" s="247" t="s">
        <v>1734</v>
      </c>
      <c r="AI989" s="233">
        <v>0</v>
      </c>
      <c r="AJ989" s="248">
        <f t="shared" si="409"/>
        <v>0</v>
      </c>
      <c r="AK989" s="246">
        <f t="shared" si="410"/>
        <v>0</v>
      </c>
      <c r="AL989" s="240">
        <v>2130301</v>
      </c>
      <c r="AM989" s="241" t="s">
        <v>194</v>
      </c>
      <c r="AN989" s="242">
        <v>672</v>
      </c>
      <c r="AO989" s="242">
        <v>788</v>
      </c>
      <c r="AP989" s="256">
        <f t="shared" si="396"/>
        <v>116</v>
      </c>
      <c r="AQ989" s="257">
        <f t="shared" si="397"/>
        <v>0.172619047619048</v>
      </c>
      <c r="AR989">
        <f t="shared" si="405"/>
        <v>7</v>
      </c>
    </row>
    <row r="990" hidden="1" spans="1:44">
      <c r="A990" s="215">
        <v>2130303</v>
      </c>
      <c r="B990" s="215" t="s">
        <v>198</v>
      </c>
      <c r="C990" s="216">
        <f t="shared" si="398"/>
        <v>0</v>
      </c>
      <c r="D990" s="222">
        <v>0</v>
      </c>
      <c r="E990" s="222">
        <v>0</v>
      </c>
      <c r="F990" s="223">
        <v>0</v>
      </c>
      <c r="G990" s="219">
        <f t="shared" si="399"/>
        <v>0</v>
      </c>
      <c r="H990" s="219">
        <f t="shared" si="400"/>
        <v>0</v>
      </c>
      <c r="I990" s="219">
        <f t="shared" si="401"/>
        <v>0</v>
      </c>
      <c r="J990" s="231">
        <f t="shared" si="402"/>
        <v>7</v>
      </c>
      <c r="K990" s="43">
        <f t="shared" si="411"/>
        <v>0</v>
      </c>
      <c r="L990" s="43">
        <f t="shared" si="403"/>
        <v>7</v>
      </c>
      <c r="M990" s="228">
        <v>2130599</v>
      </c>
      <c r="N990" s="228" t="s">
        <v>1719</v>
      </c>
      <c r="O990" s="233">
        <v>3818</v>
      </c>
      <c r="P990">
        <f t="shared" si="404"/>
        <v>7</v>
      </c>
      <c r="Q990">
        <f t="shared" si="406"/>
        <v>0</v>
      </c>
      <c r="U990">
        <f t="shared" si="391"/>
        <v>0</v>
      </c>
      <c r="V990">
        <f t="shared" si="392"/>
        <v>0</v>
      </c>
      <c r="W990">
        <f t="shared" si="407"/>
        <v>0</v>
      </c>
      <c r="Y990">
        <f t="shared" si="393"/>
        <v>0</v>
      </c>
      <c r="AB990" s="228">
        <v>2159906</v>
      </c>
      <c r="AC990">
        <f t="shared" si="394"/>
        <v>0</v>
      </c>
      <c r="AD990">
        <f t="shared" si="395"/>
        <v>0</v>
      </c>
      <c r="AE990">
        <f t="shared" si="408"/>
        <v>0</v>
      </c>
      <c r="AG990" s="228">
        <v>2130705</v>
      </c>
      <c r="AH990" s="247" t="s">
        <v>1735</v>
      </c>
      <c r="AI990" s="233">
        <v>0</v>
      </c>
      <c r="AJ990" s="248">
        <f t="shared" si="409"/>
        <v>0</v>
      </c>
      <c r="AK990" s="246">
        <f t="shared" si="410"/>
        <v>0</v>
      </c>
      <c r="AL990" s="240">
        <v>2130302</v>
      </c>
      <c r="AM990" s="240" t="s">
        <v>196</v>
      </c>
      <c r="AN990" s="249">
        <v>0</v>
      </c>
      <c r="AO990" s="249">
        <v>0</v>
      </c>
      <c r="AP990" s="256">
        <f t="shared" si="396"/>
        <v>0</v>
      </c>
      <c r="AQ990" s="257">
        <f t="shared" si="397"/>
        <v>0</v>
      </c>
      <c r="AR990">
        <f t="shared" si="405"/>
        <v>7</v>
      </c>
    </row>
    <row r="991" customHeight="1" spans="1:44">
      <c r="A991" s="215">
        <v>2130304</v>
      </c>
      <c r="B991" s="215" t="s">
        <v>1736</v>
      </c>
      <c r="C991" s="216">
        <f t="shared" si="398"/>
        <v>0</v>
      </c>
      <c r="D991" s="217">
        <v>0</v>
      </c>
      <c r="E991" s="217">
        <v>0</v>
      </c>
      <c r="F991" s="218">
        <v>-8</v>
      </c>
      <c r="G991" s="219"/>
      <c r="H991" s="219"/>
      <c r="I991" s="219"/>
      <c r="J991" s="231">
        <f t="shared" si="402"/>
        <v>7</v>
      </c>
      <c r="K991" s="43">
        <f t="shared" si="411"/>
        <v>-8</v>
      </c>
      <c r="L991" s="43">
        <f t="shared" si="403"/>
        <v>7</v>
      </c>
      <c r="M991" s="228">
        <v>21306</v>
      </c>
      <c r="N991" s="229" t="s">
        <v>1721</v>
      </c>
      <c r="O991" s="232">
        <f>SUM(O992:O996)</f>
        <v>239</v>
      </c>
      <c r="P991">
        <f t="shared" si="404"/>
        <v>5</v>
      </c>
      <c r="Q991">
        <f t="shared" si="406"/>
        <v>0</v>
      </c>
      <c r="U991">
        <f t="shared" si="391"/>
        <v>0</v>
      </c>
      <c r="V991">
        <f t="shared" si="392"/>
        <v>0</v>
      </c>
      <c r="W991">
        <f t="shared" si="407"/>
        <v>0</v>
      </c>
      <c r="Y991">
        <f t="shared" si="393"/>
        <v>0</v>
      </c>
      <c r="AB991" s="228">
        <v>2159999</v>
      </c>
      <c r="AC991">
        <f t="shared" si="394"/>
        <v>0</v>
      </c>
      <c r="AD991">
        <f t="shared" si="395"/>
        <v>0</v>
      </c>
      <c r="AE991">
        <f t="shared" si="408"/>
        <v>0</v>
      </c>
      <c r="AG991" s="228">
        <v>2130706</v>
      </c>
      <c r="AH991" s="247" t="s">
        <v>1737</v>
      </c>
      <c r="AI991" s="233">
        <v>0</v>
      </c>
      <c r="AJ991" s="248">
        <f t="shared" si="409"/>
        <v>0</v>
      </c>
      <c r="AK991" s="246">
        <f t="shared" si="410"/>
        <v>0</v>
      </c>
      <c r="AL991" s="240">
        <v>2130303</v>
      </c>
      <c r="AM991" s="240" t="s">
        <v>198</v>
      </c>
      <c r="AN991" s="249">
        <v>0</v>
      </c>
      <c r="AO991" s="249">
        <v>0</v>
      </c>
      <c r="AP991" s="256">
        <f t="shared" si="396"/>
        <v>0</v>
      </c>
      <c r="AQ991" s="257">
        <f t="shared" si="397"/>
        <v>0</v>
      </c>
      <c r="AR991">
        <f t="shared" si="405"/>
        <v>7</v>
      </c>
    </row>
    <row r="992" customHeight="1" spans="1:44">
      <c r="A992" s="220">
        <v>2130305</v>
      </c>
      <c r="B992" s="220" t="s">
        <v>1738</v>
      </c>
      <c r="C992" s="216">
        <f t="shared" si="398"/>
        <v>202</v>
      </c>
      <c r="D992" s="224">
        <v>397</v>
      </c>
      <c r="E992" s="217">
        <v>397</v>
      </c>
      <c r="F992" s="218">
        <v>-36</v>
      </c>
      <c r="G992" s="219">
        <f t="shared" si="399"/>
        <v>-1.17821782178218</v>
      </c>
      <c r="H992" s="219">
        <f t="shared" si="400"/>
        <v>-0.0906801007556675</v>
      </c>
      <c r="I992" s="219">
        <f t="shared" si="401"/>
        <v>-0.0906801007556675</v>
      </c>
      <c r="J992" s="231">
        <f t="shared" si="402"/>
        <v>7</v>
      </c>
      <c r="K992" s="43">
        <f t="shared" si="411"/>
        <v>960</v>
      </c>
      <c r="L992" s="43">
        <f t="shared" si="403"/>
        <v>7</v>
      </c>
      <c r="M992" s="228">
        <v>2130601</v>
      </c>
      <c r="N992" s="228" t="s">
        <v>863</v>
      </c>
      <c r="O992" s="233">
        <v>30</v>
      </c>
      <c r="P992">
        <f t="shared" si="404"/>
        <v>7</v>
      </c>
      <c r="Q992">
        <f t="shared" si="406"/>
        <v>0</v>
      </c>
      <c r="U992">
        <f t="shared" si="391"/>
        <v>0</v>
      </c>
      <c r="V992">
        <f t="shared" si="392"/>
        <v>0</v>
      </c>
      <c r="W992">
        <f t="shared" si="407"/>
        <v>0</v>
      </c>
      <c r="Y992">
        <f t="shared" si="393"/>
        <v>0</v>
      </c>
      <c r="AB992" s="228">
        <v>2160201</v>
      </c>
      <c r="AC992">
        <f t="shared" si="394"/>
        <v>119</v>
      </c>
      <c r="AD992">
        <f t="shared" si="395"/>
        <v>119</v>
      </c>
      <c r="AE992">
        <f t="shared" si="408"/>
        <v>0</v>
      </c>
      <c r="AG992" s="228">
        <v>2130707</v>
      </c>
      <c r="AH992" s="247" t="s">
        <v>1739</v>
      </c>
      <c r="AI992" s="233">
        <v>0</v>
      </c>
      <c r="AJ992" s="248">
        <f t="shared" si="409"/>
        <v>0</v>
      </c>
      <c r="AK992" s="246">
        <f t="shared" si="410"/>
        <v>0</v>
      </c>
      <c r="AL992" s="240">
        <v>2130304</v>
      </c>
      <c r="AM992" s="240" t="s">
        <v>1736</v>
      </c>
      <c r="AN992" s="249">
        <v>0</v>
      </c>
      <c r="AO992" s="249">
        <v>0</v>
      </c>
      <c r="AP992" s="256">
        <f t="shared" si="396"/>
        <v>0</v>
      </c>
      <c r="AQ992" s="257">
        <f t="shared" si="397"/>
        <v>0</v>
      </c>
      <c r="AR992">
        <f t="shared" si="405"/>
        <v>7</v>
      </c>
    </row>
    <row r="993" customHeight="1" spans="1:44">
      <c r="A993" s="215">
        <v>2130306</v>
      </c>
      <c r="B993" s="215" t="s">
        <v>1740</v>
      </c>
      <c r="C993" s="216">
        <f t="shared" si="398"/>
        <v>256</v>
      </c>
      <c r="D993" s="217">
        <v>258</v>
      </c>
      <c r="E993" s="217">
        <v>459</v>
      </c>
      <c r="F993" s="218">
        <v>397</v>
      </c>
      <c r="G993" s="219">
        <f t="shared" si="399"/>
        <v>0.55078125</v>
      </c>
      <c r="H993" s="219">
        <f t="shared" si="400"/>
        <v>1.53875968992248</v>
      </c>
      <c r="I993" s="219">
        <f t="shared" si="401"/>
        <v>0.864923747276688</v>
      </c>
      <c r="J993" s="231">
        <f t="shared" si="402"/>
        <v>7</v>
      </c>
      <c r="K993" s="43">
        <f t="shared" si="411"/>
        <v>1370</v>
      </c>
      <c r="L993" s="43">
        <f t="shared" si="403"/>
        <v>7</v>
      </c>
      <c r="M993" s="228">
        <v>2130602</v>
      </c>
      <c r="N993" s="228" t="s">
        <v>1724</v>
      </c>
      <c r="O993" s="233">
        <v>41</v>
      </c>
      <c r="P993">
        <f t="shared" si="404"/>
        <v>7</v>
      </c>
      <c r="Q993">
        <f t="shared" si="406"/>
        <v>0</v>
      </c>
      <c r="U993">
        <f t="shared" si="391"/>
        <v>0</v>
      </c>
      <c r="V993">
        <f t="shared" si="392"/>
        <v>0</v>
      </c>
      <c r="W993">
        <f t="shared" si="407"/>
        <v>0</v>
      </c>
      <c r="Y993">
        <f t="shared" si="393"/>
        <v>0</v>
      </c>
      <c r="AB993" s="228">
        <v>2160202</v>
      </c>
      <c r="AC993">
        <f t="shared" si="394"/>
        <v>0</v>
      </c>
      <c r="AD993">
        <f t="shared" si="395"/>
        <v>0</v>
      </c>
      <c r="AE993">
        <f t="shared" si="408"/>
        <v>0</v>
      </c>
      <c r="AG993" s="228">
        <v>2130799</v>
      </c>
      <c r="AH993" s="247" t="s">
        <v>1741</v>
      </c>
      <c r="AI993" s="233">
        <v>0</v>
      </c>
      <c r="AJ993" s="248">
        <f t="shared" si="409"/>
        <v>0</v>
      </c>
      <c r="AK993" s="246">
        <f t="shared" si="410"/>
        <v>0</v>
      </c>
      <c r="AL993" s="240">
        <v>2130305</v>
      </c>
      <c r="AM993" s="241" t="s">
        <v>1738</v>
      </c>
      <c r="AN993" s="242">
        <v>397</v>
      </c>
      <c r="AO993" s="242">
        <v>397</v>
      </c>
      <c r="AP993" s="256">
        <f t="shared" si="396"/>
        <v>0</v>
      </c>
      <c r="AQ993" s="257">
        <f t="shared" si="397"/>
        <v>0</v>
      </c>
      <c r="AR993">
        <f t="shared" si="405"/>
        <v>7</v>
      </c>
    </row>
    <row r="994" hidden="1" spans="1:44">
      <c r="A994" s="215">
        <v>2130307</v>
      </c>
      <c r="B994" s="215" t="s">
        <v>1742</v>
      </c>
      <c r="C994" s="216">
        <f t="shared" si="398"/>
        <v>0</v>
      </c>
      <c r="D994" s="222">
        <v>0</v>
      </c>
      <c r="E994" s="222">
        <v>0</v>
      </c>
      <c r="F994" s="223">
        <v>0</v>
      </c>
      <c r="G994" s="219">
        <f t="shared" si="399"/>
        <v>0</v>
      </c>
      <c r="H994" s="219">
        <f t="shared" si="400"/>
        <v>0</v>
      </c>
      <c r="I994" s="219">
        <f t="shared" si="401"/>
        <v>0</v>
      </c>
      <c r="J994" s="231">
        <f t="shared" si="402"/>
        <v>7</v>
      </c>
      <c r="K994" s="43">
        <f t="shared" si="411"/>
        <v>0</v>
      </c>
      <c r="L994" s="43">
        <f t="shared" si="403"/>
        <v>7</v>
      </c>
      <c r="M994" s="228">
        <v>2130603</v>
      </c>
      <c r="N994" s="228" t="s">
        <v>1726</v>
      </c>
      <c r="O994" s="233">
        <v>168</v>
      </c>
      <c r="P994">
        <f t="shared" si="404"/>
        <v>7</v>
      </c>
      <c r="Q994">
        <f t="shared" si="406"/>
        <v>0</v>
      </c>
      <c r="U994">
        <f t="shared" si="391"/>
        <v>0</v>
      </c>
      <c r="V994">
        <f t="shared" si="392"/>
        <v>0</v>
      </c>
      <c r="W994">
        <f t="shared" si="407"/>
        <v>0</v>
      </c>
      <c r="Y994">
        <f t="shared" si="393"/>
        <v>0</v>
      </c>
      <c r="AB994" s="228">
        <v>2160203</v>
      </c>
      <c r="AC994">
        <f t="shared" si="394"/>
        <v>0</v>
      </c>
      <c r="AD994">
        <f t="shared" si="395"/>
        <v>0</v>
      </c>
      <c r="AE994">
        <f t="shared" si="408"/>
        <v>0</v>
      </c>
      <c r="AG994" s="228">
        <v>21308</v>
      </c>
      <c r="AH994" s="238" t="s">
        <v>1743</v>
      </c>
      <c r="AI994" s="232">
        <f>SUM(AI995:AI1000)</f>
        <v>1278</v>
      </c>
      <c r="AJ994" s="239">
        <f t="shared" si="409"/>
        <v>1278</v>
      </c>
      <c r="AK994" s="246">
        <f t="shared" si="410"/>
        <v>0</v>
      </c>
      <c r="AL994" s="240">
        <v>2130306</v>
      </c>
      <c r="AM994" s="241" t="s">
        <v>1740</v>
      </c>
      <c r="AN994" s="242">
        <v>258</v>
      </c>
      <c r="AO994" s="242">
        <v>459</v>
      </c>
      <c r="AP994" s="256">
        <f t="shared" si="396"/>
        <v>201</v>
      </c>
      <c r="AQ994" s="257">
        <f t="shared" si="397"/>
        <v>0.779069767441861</v>
      </c>
      <c r="AR994">
        <f t="shared" si="405"/>
        <v>7</v>
      </c>
    </row>
    <row r="995" customHeight="1" spans="1:44">
      <c r="A995" s="215">
        <v>2130308</v>
      </c>
      <c r="B995" s="215" t="s">
        <v>1744</v>
      </c>
      <c r="C995" s="216">
        <f t="shared" si="398"/>
        <v>0</v>
      </c>
      <c r="D995" s="217">
        <v>350</v>
      </c>
      <c r="E995" s="217">
        <v>70</v>
      </c>
      <c r="F995" s="218">
        <v>78</v>
      </c>
      <c r="G995" s="219"/>
      <c r="H995" s="219">
        <f t="shared" si="400"/>
        <v>0.222857142857143</v>
      </c>
      <c r="I995" s="219">
        <f t="shared" si="401"/>
        <v>1.11428571428571</v>
      </c>
      <c r="J995" s="231">
        <f t="shared" si="402"/>
        <v>7</v>
      </c>
      <c r="K995" s="43">
        <f t="shared" si="411"/>
        <v>498</v>
      </c>
      <c r="L995" s="43">
        <f t="shared" si="403"/>
        <v>7</v>
      </c>
      <c r="M995" s="228">
        <v>2130604</v>
      </c>
      <c r="N995" s="228" t="s">
        <v>1728</v>
      </c>
      <c r="O995" s="233">
        <v>0</v>
      </c>
      <c r="P995">
        <f t="shared" si="404"/>
        <v>7</v>
      </c>
      <c r="Q995">
        <f t="shared" si="406"/>
        <v>0</v>
      </c>
      <c r="U995">
        <f t="shared" si="391"/>
        <v>0</v>
      </c>
      <c r="V995">
        <f t="shared" si="392"/>
        <v>0</v>
      </c>
      <c r="W995">
        <f t="shared" si="407"/>
        <v>0</v>
      </c>
      <c r="Y995">
        <f t="shared" si="393"/>
        <v>0</v>
      </c>
      <c r="AB995" s="228">
        <v>2160216</v>
      </c>
      <c r="AC995">
        <f t="shared" si="394"/>
        <v>0</v>
      </c>
      <c r="AD995">
        <f t="shared" si="395"/>
        <v>0</v>
      </c>
      <c r="AE995">
        <f t="shared" si="408"/>
        <v>0</v>
      </c>
      <c r="AG995" s="228">
        <v>2130801</v>
      </c>
      <c r="AH995" s="247" t="s">
        <v>1745</v>
      </c>
      <c r="AI995" s="233">
        <v>261</v>
      </c>
      <c r="AJ995" s="248">
        <f t="shared" si="409"/>
        <v>261</v>
      </c>
      <c r="AK995" s="246">
        <f t="shared" si="410"/>
        <v>0</v>
      </c>
      <c r="AL995" s="240">
        <v>2130307</v>
      </c>
      <c r="AM995" s="240" t="s">
        <v>1742</v>
      </c>
      <c r="AN995" s="249">
        <v>0</v>
      </c>
      <c r="AO995" s="249">
        <v>0</v>
      </c>
      <c r="AP995" s="256">
        <f t="shared" si="396"/>
        <v>0</v>
      </c>
      <c r="AQ995" s="257">
        <f t="shared" si="397"/>
        <v>0</v>
      </c>
      <c r="AR995">
        <f t="shared" si="405"/>
        <v>7</v>
      </c>
    </row>
    <row r="996" hidden="1" spans="1:44">
      <c r="A996" s="220">
        <v>2130309</v>
      </c>
      <c r="B996" s="220" t="s">
        <v>1746</v>
      </c>
      <c r="C996" s="216">
        <f t="shared" si="398"/>
        <v>0</v>
      </c>
      <c r="D996" s="221">
        <v>0</v>
      </c>
      <c r="E996" s="222">
        <v>0</v>
      </c>
      <c r="F996" s="223">
        <v>0</v>
      </c>
      <c r="G996" s="219">
        <f t="shared" si="399"/>
        <v>0</v>
      </c>
      <c r="H996" s="219">
        <f t="shared" si="400"/>
        <v>0</v>
      </c>
      <c r="I996" s="219">
        <f t="shared" si="401"/>
        <v>0</v>
      </c>
      <c r="J996" s="231">
        <f t="shared" si="402"/>
        <v>7</v>
      </c>
      <c r="K996" s="43">
        <f t="shared" si="411"/>
        <v>0</v>
      </c>
      <c r="L996" s="43">
        <f t="shared" si="403"/>
        <v>7</v>
      </c>
      <c r="M996" s="228">
        <v>2130699</v>
      </c>
      <c r="N996" s="228" t="s">
        <v>1730</v>
      </c>
      <c r="O996" s="233">
        <v>0</v>
      </c>
      <c r="P996">
        <f t="shared" si="404"/>
        <v>7</v>
      </c>
      <c r="Q996">
        <f t="shared" si="406"/>
        <v>0</v>
      </c>
      <c r="U996">
        <f t="shared" si="391"/>
        <v>0</v>
      </c>
      <c r="V996">
        <f t="shared" si="392"/>
        <v>0</v>
      </c>
      <c r="W996">
        <f t="shared" si="407"/>
        <v>0</v>
      </c>
      <c r="Y996">
        <f t="shared" si="393"/>
        <v>0</v>
      </c>
      <c r="AB996" s="228">
        <v>2160217</v>
      </c>
      <c r="AC996">
        <f t="shared" si="394"/>
        <v>9</v>
      </c>
      <c r="AD996">
        <f t="shared" si="395"/>
        <v>9</v>
      </c>
      <c r="AE996">
        <f t="shared" si="408"/>
        <v>0</v>
      </c>
      <c r="AG996" s="228">
        <v>2130802</v>
      </c>
      <c r="AH996" s="247" t="s">
        <v>1747</v>
      </c>
      <c r="AI996" s="233">
        <v>193</v>
      </c>
      <c r="AJ996" s="248">
        <f t="shared" si="409"/>
        <v>193</v>
      </c>
      <c r="AK996" s="246">
        <f t="shared" si="410"/>
        <v>0</v>
      </c>
      <c r="AL996" s="240">
        <v>2130308</v>
      </c>
      <c r="AM996" s="241" t="s">
        <v>1744</v>
      </c>
      <c r="AN996" s="242">
        <v>350</v>
      </c>
      <c r="AO996" s="242">
        <v>70</v>
      </c>
      <c r="AP996" s="256">
        <f t="shared" si="396"/>
        <v>-280</v>
      </c>
      <c r="AQ996" s="257">
        <f t="shared" si="397"/>
        <v>-0.8</v>
      </c>
      <c r="AR996">
        <f t="shared" si="405"/>
        <v>7</v>
      </c>
    </row>
    <row r="997" customHeight="1" spans="1:44">
      <c r="A997" s="220">
        <v>2130310</v>
      </c>
      <c r="B997" s="220" t="s">
        <v>1748</v>
      </c>
      <c r="C997" s="216">
        <f t="shared" si="398"/>
        <v>0</v>
      </c>
      <c r="D997" s="224">
        <v>28</v>
      </c>
      <c r="E997" s="217">
        <v>166</v>
      </c>
      <c r="F997" s="218">
        <v>166</v>
      </c>
      <c r="G997" s="219"/>
      <c r="H997" s="219">
        <f t="shared" si="400"/>
        <v>5.92857142857143</v>
      </c>
      <c r="I997" s="219">
        <f t="shared" si="401"/>
        <v>1</v>
      </c>
      <c r="J997" s="231">
        <f t="shared" si="402"/>
        <v>7</v>
      </c>
      <c r="K997" s="43">
        <f t="shared" si="411"/>
        <v>360</v>
      </c>
      <c r="L997" s="43">
        <f t="shared" si="403"/>
        <v>7</v>
      </c>
      <c r="M997" s="228">
        <v>21307</v>
      </c>
      <c r="N997" s="229" t="s">
        <v>1732</v>
      </c>
      <c r="O997" s="232">
        <f>SUM(O998:O1003)</f>
        <v>2694</v>
      </c>
      <c r="P997">
        <f t="shared" si="404"/>
        <v>5</v>
      </c>
      <c r="Q997">
        <f t="shared" si="406"/>
        <v>0</v>
      </c>
      <c r="U997">
        <f t="shared" si="391"/>
        <v>0</v>
      </c>
      <c r="V997">
        <f t="shared" si="392"/>
        <v>0</v>
      </c>
      <c r="W997">
        <f t="shared" si="407"/>
        <v>0</v>
      </c>
      <c r="Y997">
        <f t="shared" si="393"/>
        <v>0</v>
      </c>
      <c r="AB997" s="228">
        <v>2160218</v>
      </c>
      <c r="AC997">
        <f t="shared" si="394"/>
        <v>0</v>
      </c>
      <c r="AD997">
        <f t="shared" si="395"/>
        <v>0</v>
      </c>
      <c r="AE997">
        <f t="shared" si="408"/>
        <v>0</v>
      </c>
      <c r="AG997" s="228">
        <v>2130803</v>
      </c>
      <c r="AH997" s="247" t="s">
        <v>1749</v>
      </c>
      <c r="AI997" s="233">
        <v>451</v>
      </c>
      <c r="AJ997" s="248">
        <f t="shared" si="409"/>
        <v>451</v>
      </c>
      <c r="AK997" s="246">
        <f t="shared" si="410"/>
        <v>0</v>
      </c>
      <c r="AL997" s="240">
        <v>2130309</v>
      </c>
      <c r="AM997" s="240" t="s">
        <v>1746</v>
      </c>
      <c r="AN997" s="249">
        <v>0</v>
      </c>
      <c r="AO997" s="249">
        <v>0</v>
      </c>
      <c r="AP997" s="256">
        <f t="shared" si="396"/>
        <v>0</v>
      </c>
      <c r="AQ997" s="257">
        <f t="shared" si="397"/>
        <v>0</v>
      </c>
      <c r="AR997">
        <f t="shared" si="405"/>
        <v>7</v>
      </c>
    </row>
    <row r="998" customHeight="1" spans="1:44">
      <c r="A998" s="220">
        <v>2130311</v>
      </c>
      <c r="B998" s="220" t="s">
        <v>1750</v>
      </c>
      <c r="C998" s="216">
        <f t="shared" si="398"/>
        <v>0</v>
      </c>
      <c r="D998" s="224">
        <v>5</v>
      </c>
      <c r="E998" s="217">
        <v>75</v>
      </c>
      <c r="F998" s="218">
        <v>75</v>
      </c>
      <c r="G998" s="219"/>
      <c r="H998" s="219">
        <f t="shared" si="400"/>
        <v>15</v>
      </c>
      <c r="I998" s="219">
        <f t="shared" si="401"/>
        <v>1</v>
      </c>
      <c r="J998" s="231">
        <f t="shared" si="402"/>
        <v>7</v>
      </c>
      <c r="K998" s="43">
        <f t="shared" si="411"/>
        <v>155</v>
      </c>
      <c r="L998" s="43">
        <f t="shared" si="403"/>
        <v>7</v>
      </c>
      <c r="M998" s="228">
        <v>2130701</v>
      </c>
      <c r="N998" s="228" t="s">
        <v>1733</v>
      </c>
      <c r="O998" s="233">
        <v>1772</v>
      </c>
      <c r="P998">
        <f t="shared" si="404"/>
        <v>7</v>
      </c>
      <c r="Q998">
        <f t="shared" si="406"/>
        <v>0</v>
      </c>
      <c r="U998">
        <f t="shared" si="391"/>
        <v>0</v>
      </c>
      <c r="V998">
        <f t="shared" si="392"/>
        <v>0</v>
      </c>
      <c r="W998">
        <f t="shared" si="407"/>
        <v>0</v>
      </c>
      <c r="Y998">
        <f t="shared" si="393"/>
        <v>0</v>
      </c>
      <c r="AB998" s="228">
        <v>2160219</v>
      </c>
      <c r="AC998">
        <f t="shared" si="394"/>
        <v>0</v>
      </c>
      <c r="AD998">
        <f t="shared" si="395"/>
        <v>0</v>
      </c>
      <c r="AE998">
        <f t="shared" si="408"/>
        <v>0</v>
      </c>
      <c r="AG998" s="228">
        <v>2130804</v>
      </c>
      <c r="AH998" s="247" t="s">
        <v>1751</v>
      </c>
      <c r="AI998" s="233">
        <v>372</v>
      </c>
      <c r="AJ998" s="248">
        <f t="shared" si="409"/>
        <v>372</v>
      </c>
      <c r="AK998" s="246">
        <f t="shared" si="410"/>
        <v>0</v>
      </c>
      <c r="AL998" s="240">
        <v>2130310</v>
      </c>
      <c r="AM998" s="241" t="s">
        <v>1748</v>
      </c>
      <c r="AN998" s="242">
        <v>28</v>
      </c>
      <c r="AO998" s="242">
        <v>166</v>
      </c>
      <c r="AP998" s="256">
        <f t="shared" si="396"/>
        <v>138</v>
      </c>
      <c r="AQ998" s="257">
        <f t="shared" si="397"/>
        <v>4.92857142857143</v>
      </c>
      <c r="AR998">
        <f t="shared" si="405"/>
        <v>7</v>
      </c>
    </row>
    <row r="999" customHeight="1" spans="1:44">
      <c r="A999" s="220">
        <v>2130312</v>
      </c>
      <c r="B999" s="220" t="s">
        <v>1752</v>
      </c>
      <c r="C999" s="216">
        <f t="shared" si="398"/>
        <v>72</v>
      </c>
      <c r="D999" s="224">
        <v>0</v>
      </c>
      <c r="E999" s="217">
        <v>0</v>
      </c>
      <c r="F999" s="218">
        <v>0</v>
      </c>
      <c r="G999" s="219">
        <f t="shared" si="399"/>
        <v>0</v>
      </c>
      <c r="H999" s="219">
        <f t="shared" si="400"/>
        <v>0</v>
      </c>
      <c r="I999" s="219">
        <f t="shared" si="401"/>
        <v>0</v>
      </c>
      <c r="J999" s="231">
        <f t="shared" si="402"/>
        <v>7</v>
      </c>
      <c r="K999" s="43">
        <f t="shared" si="411"/>
        <v>72</v>
      </c>
      <c r="L999" s="43">
        <f t="shared" si="403"/>
        <v>7</v>
      </c>
      <c r="M999" s="228">
        <v>2130704</v>
      </c>
      <c r="N999" s="228" t="s">
        <v>1734</v>
      </c>
      <c r="O999" s="233">
        <v>0</v>
      </c>
      <c r="P999">
        <f t="shared" si="404"/>
        <v>7</v>
      </c>
      <c r="Q999">
        <f t="shared" si="406"/>
        <v>0</v>
      </c>
      <c r="U999">
        <f t="shared" si="391"/>
        <v>0</v>
      </c>
      <c r="V999">
        <f t="shared" si="392"/>
        <v>0</v>
      </c>
      <c r="W999">
        <f t="shared" si="407"/>
        <v>0</v>
      </c>
      <c r="Y999">
        <f t="shared" si="393"/>
        <v>0</v>
      </c>
      <c r="AB999" s="228">
        <v>2160250</v>
      </c>
      <c r="AC999">
        <f t="shared" si="394"/>
        <v>0</v>
      </c>
      <c r="AD999">
        <f t="shared" si="395"/>
        <v>0</v>
      </c>
      <c r="AE999">
        <f t="shared" si="408"/>
        <v>0</v>
      </c>
      <c r="AG999" s="228">
        <v>2130805</v>
      </c>
      <c r="AH999" s="247" t="s">
        <v>1753</v>
      </c>
      <c r="AI999" s="233">
        <v>0</v>
      </c>
      <c r="AJ999" s="248">
        <f t="shared" si="409"/>
        <v>0</v>
      </c>
      <c r="AK999" s="246">
        <f t="shared" si="410"/>
        <v>0</v>
      </c>
      <c r="AL999" s="240">
        <v>2130311</v>
      </c>
      <c r="AM999" s="241" t="s">
        <v>1750</v>
      </c>
      <c r="AN999" s="242">
        <v>5</v>
      </c>
      <c r="AO999" s="242">
        <v>75</v>
      </c>
      <c r="AP999" s="256">
        <f t="shared" si="396"/>
        <v>70</v>
      </c>
      <c r="AQ999" s="257">
        <f t="shared" si="397"/>
        <v>14</v>
      </c>
      <c r="AR999">
        <f t="shared" si="405"/>
        <v>7</v>
      </c>
    </row>
    <row r="1000" hidden="1" spans="1:44">
      <c r="A1000" s="215">
        <v>2130313</v>
      </c>
      <c r="B1000" s="215" t="s">
        <v>1754</v>
      </c>
      <c r="C1000" s="216">
        <f t="shared" si="398"/>
        <v>0</v>
      </c>
      <c r="D1000" s="222">
        <v>0</v>
      </c>
      <c r="E1000" s="222">
        <v>0</v>
      </c>
      <c r="F1000" s="223">
        <v>0</v>
      </c>
      <c r="G1000" s="219">
        <f t="shared" si="399"/>
        <v>0</v>
      </c>
      <c r="H1000" s="219">
        <f t="shared" si="400"/>
        <v>0</v>
      </c>
      <c r="I1000" s="219">
        <f t="shared" si="401"/>
        <v>0</v>
      </c>
      <c r="J1000" s="231">
        <f t="shared" si="402"/>
        <v>7</v>
      </c>
      <c r="K1000" s="43">
        <f t="shared" si="411"/>
        <v>0</v>
      </c>
      <c r="L1000" s="43">
        <f t="shared" si="403"/>
        <v>7</v>
      </c>
      <c r="M1000" s="228">
        <v>2130705</v>
      </c>
      <c r="N1000" s="228" t="s">
        <v>1735</v>
      </c>
      <c r="O1000" s="233">
        <v>0</v>
      </c>
      <c r="P1000">
        <f t="shared" si="404"/>
        <v>7</v>
      </c>
      <c r="Q1000">
        <f t="shared" si="406"/>
        <v>0</v>
      </c>
      <c r="U1000">
        <f t="shared" si="391"/>
        <v>0</v>
      </c>
      <c r="V1000">
        <f t="shared" si="392"/>
        <v>0</v>
      </c>
      <c r="W1000">
        <f t="shared" si="407"/>
        <v>0</v>
      </c>
      <c r="Y1000">
        <f t="shared" si="393"/>
        <v>0</v>
      </c>
      <c r="AB1000" s="228">
        <v>2160299</v>
      </c>
      <c r="AC1000">
        <f t="shared" si="394"/>
        <v>408</v>
      </c>
      <c r="AD1000">
        <f t="shared" si="395"/>
        <v>408</v>
      </c>
      <c r="AE1000">
        <f t="shared" si="408"/>
        <v>0</v>
      </c>
      <c r="AG1000" s="228">
        <v>2130899</v>
      </c>
      <c r="AH1000" s="247" t="s">
        <v>1755</v>
      </c>
      <c r="AI1000" s="233">
        <v>1</v>
      </c>
      <c r="AJ1000" s="248">
        <f t="shared" si="409"/>
        <v>1</v>
      </c>
      <c r="AK1000" s="246">
        <f t="shared" si="410"/>
        <v>0</v>
      </c>
      <c r="AL1000" s="240">
        <v>2130312</v>
      </c>
      <c r="AM1000" s="240" t="s">
        <v>1752</v>
      </c>
      <c r="AN1000" s="249">
        <v>0</v>
      </c>
      <c r="AO1000" s="249">
        <v>0</v>
      </c>
      <c r="AP1000" s="256">
        <f t="shared" si="396"/>
        <v>0</v>
      </c>
      <c r="AQ1000" s="257">
        <f t="shared" si="397"/>
        <v>0</v>
      </c>
      <c r="AR1000">
        <f t="shared" si="405"/>
        <v>7</v>
      </c>
    </row>
    <row r="1001" customHeight="1" spans="1:44">
      <c r="A1001" s="215">
        <v>2130314</v>
      </c>
      <c r="B1001" s="215" t="s">
        <v>1756</v>
      </c>
      <c r="C1001" s="216">
        <f t="shared" si="398"/>
        <v>297</v>
      </c>
      <c r="D1001" s="217">
        <v>68</v>
      </c>
      <c r="E1001" s="217">
        <v>132</v>
      </c>
      <c r="F1001" s="218">
        <v>132</v>
      </c>
      <c r="G1001" s="219">
        <f t="shared" si="399"/>
        <v>-0.555555555555556</v>
      </c>
      <c r="H1001" s="219">
        <f t="shared" si="400"/>
        <v>1.94117647058824</v>
      </c>
      <c r="I1001" s="219">
        <f t="shared" si="401"/>
        <v>1</v>
      </c>
      <c r="J1001" s="231">
        <f t="shared" si="402"/>
        <v>7</v>
      </c>
      <c r="K1001" s="43">
        <f t="shared" si="411"/>
        <v>629</v>
      </c>
      <c r="L1001" s="43">
        <f t="shared" si="403"/>
        <v>7</v>
      </c>
      <c r="M1001" s="228">
        <v>2130706</v>
      </c>
      <c r="N1001" s="228" t="s">
        <v>1737</v>
      </c>
      <c r="O1001" s="233">
        <v>0</v>
      </c>
      <c r="P1001">
        <f t="shared" si="404"/>
        <v>7</v>
      </c>
      <c r="Q1001">
        <f t="shared" si="406"/>
        <v>0</v>
      </c>
      <c r="U1001">
        <f t="shared" si="391"/>
        <v>0</v>
      </c>
      <c r="V1001">
        <f t="shared" si="392"/>
        <v>0</v>
      </c>
      <c r="W1001">
        <f t="shared" si="407"/>
        <v>0</v>
      </c>
      <c r="Y1001">
        <f t="shared" si="393"/>
        <v>0</v>
      </c>
      <c r="AB1001" s="228">
        <v>2160501</v>
      </c>
      <c r="AC1001">
        <f t="shared" si="394"/>
        <v>277</v>
      </c>
      <c r="AD1001">
        <f t="shared" si="395"/>
        <v>277</v>
      </c>
      <c r="AE1001">
        <f t="shared" si="408"/>
        <v>0</v>
      </c>
      <c r="AG1001" s="228">
        <v>21309</v>
      </c>
      <c r="AH1001" s="238" t="s">
        <v>1757</v>
      </c>
      <c r="AI1001" s="232">
        <f>SUM(AI1002:AI1004)</f>
        <v>0</v>
      </c>
      <c r="AJ1001" s="239">
        <f t="shared" si="409"/>
        <v>0</v>
      </c>
      <c r="AK1001" s="246">
        <f t="shared" si="410"/>
        <v>0</v>
      </c>
      <c r="AL1001" s="240">
        <v>2130313</v>
      </c>
      <c r="AM1001" s="240" t="s">
        <v>1754</v>
      </c>
      <c r="AN1001" s="249">
        <v>0</v>
      </c>
      <c r="AO1001" s="249">
        <v>0</v>
      </c>
      <c r="AP1001" s="256">
        <f t="shared" si="396"/>
        <v>0</v>
      </c>
      <c r="AQ1001" s="257">
        <f t="shared" si="397"/>
        <v>0</v>
      </c>
      <c r="AR1001">
        <f t="shared" si="405"/>
        <v>7</v>
      </c>
    </row>
    <row r="1002" customHeight="1" spans="1:44">
      <c r="A1002" s="215">
        <v>2130315</v>
      </c>
      <c r="B1002" s="215" t="s">
        <v>1758</v>
      </c>
      <c r="C1002" s="216">
        <f t="shared" si="398"/>
        <v>10</v>
      </c>
      <c r="D1002" s="217">
        <v>0</v>
      </c>
      <c r="E1002" s="217">
        <v>0</v>
      </c>
      <c r="F1002" s="218">
        <v>-2</v>
      </c>
      <c r="G1002" s="219">
        <f t="shared" si="399"/>
        <v>-1.2</v>
      </c>
      <c r="H1002" s="219"/>
      <c r="I1002" s="219"/>
      <c r="J1002" s="231">
        <f t="shared" si="402"/>
        <v>7</v>
      </c>
      <c r="K1002" s="43">
        <f t="shared" si="411"/>
        <v>8</v>
      </c>
      <c r="L1002" s="43">
        <f t="shared" si="403"/>
        <v>7</v>
      </c>
      <c r="M1002" s="228">
        <v>2130707</v>
      </c>
      <c r="N1002" s="228" t="s">
        <v>1739</v>
      </c>
      <c r="O1002" s="233">
        <v>922</v>
      </c>
      <c r="P1002">
        <f t="shared" si="404"/>
        <v>7</v>
      </c>
      <c r="Q1002">
        <f t="shared" si="406"/>
        <v>0</v>
      </c>
      <c r="U1002">
        <f t="shared" si="391"/>
        <v>0</v>
      </c>
      <c r="V1002">
        <f t="shared" si="392"/>
        <v>0</v>
      </c>
      <c r="W1002">
        <f t="shared" si="407"/>
        <v>0</v>
      </c>
      <c r="Y1002">
        <f t="shared" si="393"/>
        <v>0</v>
      </c>
      <c r="AB1002" s="228">
        <v>2160502</v>
      </c>
      <c r="AC1002">
        <f t="shared" si="394"/>
        <v>2</v>
      </c>
      <c r="AD1002">
        <f t="shared" si="395"/>
        <v>2</v>
      </c>
      <c r="AE1002">
        <f t="shared" si="408"/>
        <v>0</v>
      </c>
      <c r="AG1002" s="228">
        <v>2130901</v>
      </c>
      <c r="AH1002" s="247" t="s">
        <v>1759</v>
      </c>
      <c r="AI1002" s="233">
        <v>0</v>
      </c>
      <c r="AJ1002" s="248">
        <f t="shared" si="409"/>
        <v>0</v>
      </c>
      <c r="AK1002" s="246">
        <f t="shared" si="410"/>
        <v>0</v>
      </c>
      <c r="AL1002" s="240">
        <v>2130314</v>
      </c>
      <c r="AM1002" s="241" t="s">
        <v>1756</v>
      </c>
      <c r="AN1002" s="242">
        <v>68</v>
      </c>
      <c r="AO1002" s="242">
        <v>132</v>
      </c>
      <c r="AP1002" s="256">
        <f t="shared" si="396"/>
        <v>64</v>
      </c>
      <c r="AQ1002" s="257">
        <f t="shared" si="397"/>
        <v>0.941176470588235</v>
      </c>
      <c r="AR1002">
        <f t="shared" si="405"/>
        <v>7</v>
      </c>
    </row>
    <row r="1003" customHeight="1" spans="1:44">
      <c r="A1003" s="215">
        <v>2130316</v>
      </c>
      <c r="B1003" s="215" t="s">
        <v>1760</v>
      </c>
      <c r="C1003" s="216">
        <f t="shared" si="398"/>
        <v>350</v>
      </c>
      <c r="D1003" s="217">
        <v>162</v>
      </c>
      <c r="E1003" s="217">
        <v>55</v>
      </c>
      <c r="F1003" s="218">
        <v>-18</v>
      </c>
      <c r="G1003" s="219">
        <f t="shared" si="399"/>
        <v>-1.05142857142857</v>
      </c>
      <c r="H1003" s="219">
        <f t="shared" si="400"/>
        <v>-0.111111111111111</v>
      </c>
      <c r="I1003" s="219">
        <f t="shared" si="401"/>
        <v>-0.327272727272727</v>
      </c>
      <c r="J1003" s="231">
        <f t="shared" si="402"/>
        <v>7</v>
      </c>
      <c r="K1003" s="43">
        <f t="shared" si="411"/>
        <v>549</v>
      </c>
      <c r="L1003" s="43">
        <f t="shared" si="403"/>
        <v>7</v>
      </c>
      <c r="M1003" s="228">
        <v>2130799</v>
      </c>
      <c r="N1003" s="228" t="s">
        <v>1741</v>
      </c>
      <c r="O1003" s="233">
        <v>0</v>
      </c>
      <c r="P1003">
        <f t="shared" si="404"/>
        <v>7</v>
      </c>
      <c r="Q1003">
        <f t="shared" si="406"/>
        <v>0</v>
      </c>
      <c r="U1003">
        <f t="shared" si="391"/>
        <v>0</v>
      </c>
      <c r="V1003">
        <f t="shared" si="392"/>
        <v>0</v>
      </c>
      <c r="W1003">
        <f t="shared" si="407"/>
        <v>0</v>
      </c>
      <c r="Y1003">
        <f t="shared" si="393"/>
        <v>0</v>
      </c>
      <c r="AB1003" s="228">
        <v>2160503</v>
      </c>
      <c r="AC1003">
        <f t="shared" si="394"/>
        <v>0</v>
      </c>
      <c r="AD1003">
        <f t="shared" si="395"/>
        <v>0</v>
      </c>
      <c r="AE1003">
        <f t="shared" si="408"/>
        <v>0</v>
      </c>
      <c r="AG1003" s="228">
        <v>2130902</v>
      </c>
      <c r="AH1003" s="247" t="s">
        <v>1761</v>
      </c>
      <c r="AI1003" s="233">
        <v>0</v>
      </c>
      <c r="AJ1003" s="248">
        <f t="shared" si="409"/>
        <v>0</v>
      </c>
      <c r="AK1003" s="246">
        <f t="shared" si="410"/>
        <v>0</v>
      </c>
      <c r="AL1003" s="240">
        <v>2130315</v>
      </c>
      <c r="AM1003" s="240" t="s">
        <v>1758</v>
      </c>
      <c r="AN1003" s="249">
        <v>0</v>
      </c>
      <c r="AO1003" s="249">
        <v>0</v>
      </c>
      <c r="AP1003" s="256">
        <f t="shared" si="396"/>
        <v>0</v>
      </c>
      <c r="AQ1003" s="257">
        <f t="shared" si="397"/>
        <v>0</v>
      </c>
      <c r="AR1003">
        <f t="shared" si="405"/>
        <v>7</v>
      </c>
    </row>
    <row r="1004" hidden="1" spans="1:44">
      <c r="A1004" s="228">
        <v>2130317</v>
      </c>
      <c r="B1004" s="228" t="s">
        <v>1762</v>
      </c>
      <c r="C1004" s="216">
        <f t="shared" si="398"/>
        <v>0</v>
      </c>
      <c r="D1004" s="221">
        <v>0</v>
      </c>
      <c r="E1004" s="222">
        <v>0</v>
      </c>
      <c r="F1004" s="223">
        <v>0</v>
      </c>
      <c r="G1004" s="219">
        <f t="shared" si="399"/>
        <v>0</v>
      </c>
      <c r="H1004" s="219">
        <f t="shared" si="400"/>
        <v>0</v>
      </c>
      <c r="I1004" s="219">
        <f t="shared" si="401"/>
        <v>0</v>
      </c>
      <c r="J1004" s="231"/>
      <c r="K1004" s="43">
        <f t="shared" si="411"/>
        <v>0</v>
      </c>
      <c r="M1004" s="228">
        <v>21308</v>
      </c>
      <c r="N1004" s="229" t="s">
        <v>1743</v>
      </c>
      <c r="O1004" s="232">
        <f>SUM(O1005:O1010)</f>
        <v>2311</v>
      </c>
      <c r="AB1004" s="228"/>
      <c r="AG1004" s="228">
        <v>2130903</v>
      </c>
      <c r="AH1004" s="247" t="s">
        <v>1763</v>
      </c>
      <c r="AI1004" s="233">
        <v>0</v>
      </c>
      <c r="AJ1004" s="248">
        <f t="shared" si="409"/>
        <v>0</v>
      </c>
      <c r="AK1004" s="246">
        <f t="shared" si="410"/>
        <v>0</v>
      </c>
      <c r="AL1004" s="240">
        <v>2130316</v>
      </c>
      <c r="AM1004" s="241" t="s">
        <v>1760</v>
      </c>
      <c r="AN1004" s="242">
        <v>162</v>
      </c>
      <c r="AO1004" s="242">
        <v>55</v>
      </c>
      <c r="AP1004" s="256">
        <f t="shared" si="396"/>
        <v>-107</v>
      </c>
      <c r="AQ1004" s="257">
        <f t="shared" si="397"/>
        <v>-0.660493827160494</v>
      </c>
      <c r="AR1004">
        <f t="shared" si="405"/>
        <v>7</v>
      </c>
    </row>
    <row r="1005" hidden="1" spans="1:44">
      <c r="A1005" s="228">
        <v>2130318</v>
      </c>
      <c r="B1005" s="228" t="s">
        <v>1764</v>
      </c>
      <c r="C1005" s="216">
        <f t="shared" si="398"/>
        <v>0</v>
      </c>
      <c r="D1005" s="221">
        <v>0</v>
      </c>
      <c r="E1005" s="222">
        <v>0</v>
      </c>
      <c r="F1005" s="223">
        <v>0</v>
      </c>
      <c r="G1005" s="219">
        <f t="shared" si="399"/>
        <v>0</v>
      </c>
      <c r="H1005" s="219">
        <f t="shared" si="400"/>
        <v>0</v>
      </c>
      <c r="I1005" s="219">
        <f t="shared" si="401"/>
        <v>0</v>
      </c>
      <c r="J1005" s="231"/>
      <c r="K1005" s="43">
        <f t="shared" si="411"/>
        <v>0</v>
      </c>
      <c r="M1005" s="228">
        <v>2130801</v>
      </c>
      <c r="N1005" s="228" t="s">
        <v>1745</v>
      </c>
      <c r="O1005" s="233">
        <v>857</v>
      </c>
      <c r="AB1005" s="228"/>
      <c r="AG1005" s="228">
        <v>21399</v>
      </c>
      <c r="AH1005" s="238" t="s">
        <v>1765</v>
      </c>
      <c r="AI1005" s="232">
        <f>SUM(AI1006:AI1007)</f>
        <v>807</v>
      </c>
      <c r="AJ1005" s="239">
        <f t="shared" si="409"/>
        <v>807</v>
      </c>
      <c r="AK1005" s="246">
        <f t="shared" si="410"/>
        <v>0</v>
      </c>
      <c r="AL1005" s="240">
        <v>2130317</v>
      </c>
      <c r="AM1005" s="240" t="s">
        <v>1762</v>
      </c>
      <c r="AN1005" s="249">
        <v>0</v>
      </c>
      <c r="AO1005" s="249">
        <v>0</v>
      </c>
      <c r="AP1005" s="256">
        <f t="shared" si="396"/>
        <v>0</v>
      </c>
      <c r="AQ1005" s="257">
        <f t="shared" si="397"/>
        <v>0</v>
      </c>
      <c r="AR1005">
        <f t="shared" si="405"/>
        <v>7</v>
      </c>
    </row>
    <row r="1006" hidden="1" spans="1:44">
      <c r="A1006" s="215">
        <v>2130319</v>
      </c>
      <c r="B1006" s="215" t="s">
        <v>1766</v>
      </c>
      <c r="C1006" s="216">
        <f t="shared" si="398"/>
        <v>0</v>
      </c>
      <c r="D1006" s="222">
        <v>0</v>
      </c>
      <c r="E1006" s="222">
        <v>0</v>
      </c>
      <c r="F1006" s="223">
        <v>0</v>
      </c>
      <c r="G1006" s="219">
        <f t="shared" si="399"/>
        <v>0</v>
      </c>
      <c r="H1006" s="219">
        <f t="shared" si="400"/>
        <v>0</v>
      </c>
      <c r="I1006" s="219">
        <f t="shared" si="401"/>
        <v>0</v>
      </c>
      <c r="J1006" s="231">
        <f t="shared" ref="J1006:J1033" si="412">LEN(A1006)</f>
        <v>7</v>
      </c>
      <c r="K1006" s="43">
        <f t="shared" ref="K1006:K1015" si="413">SUM(C1006:F1006)</f>
        <v>0</v>
      </c>
      <c r="L1006" s="43">
        <f t="shared" ref="L1006:L1033" si="414">LEN(A1006)</f>
        <v>7</v>
      </c>
      <c r="M1006" s="228">
        <v>2130802</v>
      </c>
      <c r="N1006" s="228" t="s">
        <v>1747</v>
      </c>
      <c r="O1006" s="233">
        <v>373</v>
      </c>
      <c r="P1006">
        <f t="shared" ref="P1006:P1033" si="415">LEN(M1006)</f>
        <v>7</v>
      </c>
      <c r="Q1006">
        <f t="shared" ref="Q1006:Q1034" si="416">IF(LEN(A1006)=5,--LEFT(A1006,3),)</f>
        <v>0</v>
      </c>
      <c r="U1006">
        <f t="shared" ref="U1006:U1069" si="417">SUMIF(A:A,T1006,F:F)</f>
        <v>0</v>
      </c>
      <c r="V1006">
        <f t="shared" ref="V1006:V1069" si="418">SUMIF(M:M,T1006,O:O)</f>
        <v>0</v>
      </c>
      <c r="W1006">
        <f t="shared" ref="W1006:W1034" si="419">U1006-V1006</f>
        <v>0</v>
      </c>
      <c r="Y1006">
        <f t="shared" ref="Y1006:Y1069" si="420">SUMIF(A:A,X1006,F:F)</f>
        <v>0</v>
      </c>
      <c r="AB1006" s="228">
        <v>2160504</v>
      </c>
      <c r="AC1006">
        <f t="shared" ref="AC1006:AC1069" si="421">SUMIF(A:A,AB1006,F:F)</f>
        <v>32</v>
      </c>
      <c r="AD1006">
        <f t="shared" ref="AD1006:AD1069" si="422">SUMIF(M:M,AB1006,O:O)</f>
        <v>32</v>
      </c>
      <c r="AE1006">
        <f t="shared" ref="AE1006:AE1034" si="423">AC1006-AD1006</f>
        <v>0</v>
      </c>
      <c r="AG1006" s="228">
        <v>2139901</v>
      </c>
      <c r="AH1006" s="247" t="s">
        <v>1767</v>
      </c>
      <c r="AI1006" s="233">
        <v>0</v>
      </c>
      <c r="AJ1006" s="248">
        <f t="shared" si="409"/>
        <v>0</v>
      </c>
      <c r="AK1006" s="246">
        <f t="shared" si="410"/>
        <v>0</v>
      </c>
      <c r="AL1006" s="240">
        <v>2130318</v>
      </c>
      <c r="AM1006" s="240" t="s">
        <v>1764</v>
      </c>
      <c r="AN1006" s="249">
        <v>0</v>
      </c>
      <c r="AO1006" s="249">
        <v>0</v>
      </c>
      <c r="AP1006" s="256">
        <f t="shared" si="396"/>
        <v>0</v>
      </c>
      <c r="AQ1006" s="257">
        <f t="shared" si="397"/>
        <v>0</v>
      </c>
      <c r="AR1006">
        <f t="shared" si="405"/>
        <v>7</v>
      </c>
    </row>
    <row r="1007" customHeight="1" spans="1:44">
      <c r="A1007" s="220">
        <v>2130321</v>
      </c>
      <c r="B1007" s="220" t="s">
        <v>1768</v>
      </c>
      <c r="C1007" s="216">
        <f t="shared" si="398"/>
        <v>0</v>
      </c>
      <c r="D1007" s="224">
        <v>0</v>
      </c>
      <c r="E1007" s="217">
        <v>0</v>
      </c>
      <c r="F1007" s="218">
        <v>195</v>
      </c>
      <c r="G1007" s="219"/>
      <c r="H1007" s="219"/>
      <c r="I1007" s="219"/>
      <c r="J1007" s="231">
        <f t="shared" si="412"/>
        <v>7</v>
      </c>
      <c r="K1007" s="43">
        <f t="shared" si="413"/>
        <v>195</v>
      </c>
      <c r="L1007" s="43">
        <f t="shared" si="414"/>
        <v>7</v>
      </c>
      <c r="M1007" s="228">
        <v>2130803</v>
      </c>
      <c r="N1007" s="228" t="s">
        <v>1749</v>
      </c>
      <c r="O1007" s="233">
        <v>460</v>
      </c>
      <c r="P1007">
        <f t="shared" si="415"/>
        <v>7</v>
      </c>
      <c r="Q1007">
        <f t="shared" si="416"/>
        <v>0</v>
      </c>
      <c r="U1007">
        <f t="shared" si="417"/>
        <v>0</v>
      </c>
      <c r="V1007">
        <f t="shared" si="418"/>
        <v>0</v>
      </c>
      <c r="W1007">
        <f t="shared" si="419"/>
        <v>0</v>
      </c>
      <c r="Y1007">
        <f t="shared" si="420"/>
        <v>0</v>
      </c>
      <c r="AB1007" s="228">
        <v>2160505</v>
      </c>
      <c r="AC1007">
        <f t="shared" si="421"/>
        <v>0</v>
      </c>
      <c r="AD1007">
        <f t="shared" si="422"/>
        <v>0</v>
      </c>
      <c r="AE1007">
        <f t="shared" si="423"/>
        <v>0</v>
      </c>
      <c r="AG1007" s="228">
        <v>2139999</v>
      </c>
      <c r="AH1007" s="247" t="s">
        <v>1769</v>
      </c>
      <c r="AI1007" s="233">
        <v>807</v>
      </c>
      <c r="AJ1007" s="248">
        <f t="shared" si="409"/>
        <v>807</v>
      </c>
      <c r="AK1007" s="246">
        <f t="shared" si="410"/>
        <v>0</v>
      </c>
      <c r="AL1007" s="240">
        <v>2130319</v>
      </c>
      <c r="AM1007" s="240" t="s">
        <v>1766</v>
      </c>
      <c r="AN1007" s="249">
        <v>0</v>
      </c>
      <c r="AO1007" s="249">
        <v>0</v>
      </c>
      <c r="AP1007" s="256">
        <f t="shared" si="396"/>
        <v>0</v>
      </c>
      <c r="AQ1007" s="257">
        <f t="shared" si="397"/>
        <v>0</v>
      </c>
      <c r="AR1007">
        <f t="shared" si="405"/>
        <v>7</v>
      </c>
    </row>
    <row r="1008" hidden="1" spans="1:44">
      <c r="A1008" s="220">
        <v>2130322</v>
      </c>
      <c r="B1008" s="220" t="s">
        <v>1770</v>
      </c>
      <c r="C1008" s="216">
        <f t="shared" si="398"/>
        <v>0</v>
      </c>
      <c r="D1008" s="221">
        <v>0</v>
      </c>
      <c r="E1008" s="222">
        <v>0</v>
      </c>
      <c r="F1008" s="223">
        <v>0</v>
      </c>
      <c r="G1008" s="219">
        <f t="shared" si="399"/>
        <v>0</v>
      </c>
      <c r="H1008" s="219">
        <f t="shared" si="400"/>
        <v>0</v>
      </c>
      <c r="I1008" s="219">
        <f t="shared" si="401"/>
        <v>0</v>
      </c>
      <c r="J1008" s="231">
        <f t="shared" si="412"/>
        <v>7</v>
      </c>
      <c r="K1008" s="43">
        <f t="shared" si="413"/>
        <v>0</v>
      </c>
      <c r="L1008" s="43">
        <f t="shared" si="414"/>
        <v>7</v>
      </c>
      <c r="M1008" s="228">
        <v>2130804</v>
      </c>
      <c r="N1008" s="228" t="s">
        <v>1771</v>
      </c>
      <c r="O1008" s="233">
        <v>619</v>
      </c>
      <c r="P1008">
        <f t="shared" si="415"/>
        <v>7</v>
      </c>
      <c r="Q1008">
        <f t="shared" si="416"/>
        <v>0</v>
      </c>
      <c r="U1008">
        <f t="shared" si="417"/>
        <v>0</v>
      </c>
      <c r="V1008">
        <f t="shared" si="418"/>
        <v>0</v>
      </c>
      <c r="W1008">
        <f t="shared" si="419"/>
        <v>0</v>
      </c>
      <c r="Y1008">
        <f t="shared" si="420"/>
        <v>0</v>
      </c>
      <c r="AB1008" s="228">
        <v>2160599</v>
      </c>
      <c r="AC1008">
        <f t="shared" si="421"/>
        <v>770</v>
      </c>
      <c r="AD1008">
        <f t="shared" si="422"/>
        <v>770</v>
      </c>
      <c r="AE1008">
        <f t="shared" si="423"/>
        <v>0</v>
      </c>
      <c r="AG1008" s="228">
        <v>214</v>
      </c>
      <c r="AH1008" s="238" t="s">
        <v>1772</v>
      </c>
      <c r="AI1008" s="232">
        <f>AI1009+AI1039+AI1049+AI1059+AI1064+AI1071+AI1076</f>
        <v>7557</v>
      </c>
      <c r="AJ1008" s="239">
        <f t="shared" si="409"/>
        <v>7557</v>
      </c>
      <c r="AK1008" s="246">
        <f t="shared" si="410"/>
        <v>0</v>
      </c>
      <c r="AL1008" s="240">
        <v>2130321</v>
      </c>
      <c r="AM1008" s="240" t="s">
        <v>1768</v>
      </c>
      <c r="AN1008" s="249">
        <v>0</v>
      </c>
      <c r="AO1008" s="249">
        <v>0</v>
      </c>
      <c r="AP1008" s="256">
        <f t="shared" si="396"/>
        <v>0</v>
      </c>
      <c r="AQ1008" s="257">
        <f t="shared" si="397"/>
        <v>0</v>
      </c>
      <c r="AR1008">
        <f t="shared" si="405"/>
        <v>7</v>
      </c>
    </row>
    <row r="1009" customHeight="1" spans="1:44">
      <c r="A1009" s="220">
        <v>2130331</v>
      </c>
      <c r="B1009" s="220" t="s">
        <v>1773</v>
      </c>
      <c r="C1009" s="216">
        <f t="shared" si="398"/>
        <v>434</v>
      </c>
      <c r="D1009" s="224">
        <v>0</v>
      </c>
      <c r="E1009" s="217">
        <v>5</v>
      </c>
      <c r="F1009" s="218">
        <v>0</v>
      </c>
      <c r="G1009" s="219">
        <f t="shared" si="399"/>
        <v>0</v>
      </c>
      <c r="H1009" s="219">
        <f t="shared" si="400"/>
        <v>0</v>
      </c>
      <c r="I1009" s="219">
        <f t="shared" si="401"/>
        <v>0</v>
      </c>
      <c r="J1009" s="231">
        <f t="shared" si="412"/>
        <v>7</v>
      </c>
      <c r="K1009" s="43">
        <f t="shared" si="413"/>
        <v>439</v>
      </c>
      <c r="L1009" s="43">
        <f t="shared" si="414"/>
        <v>7</v>
      </c>
      <c r="M1009" s="228">
        <v>2130805</v>
      </c>
      <c r="N1009" s="228" t="s">
        <v>1774</v>
      </c>
      <c r="O1009" s="233">
        <v>0</v>
      </c>
      <c r="P1009">
        <f t="shared" si="415"/>
        <v>7</v>
      </c>
      <c r="Q1009">
        <f t="shared" si="416"/>
        <v>0</v>
      </c>
      <c r="U1009">
        <f t="shared" si="417"/>
        <v>0</v>
      </c>
      <c r="V1009">
        <f t="shared" si="418"/>
        <v>0</v>
      </c>
      <c r="W1009">
        <f t="shared" si="419"/>
        <v>0</v>
      </c>
      <c r="Y1009">
        <f t="shared" si="420"/>
        <v>0</v>
      </c>
      <c r="AB1009" s="228">
        <v>2160601</v>
      </c>
      <c r="AC1009">
        <f t="shared" si="421"/>
        <v>0</v>
      </c>
      <c r="AD1009">
        <f t="shared" si="422"/>
        <v>0</v>
      </c>
      <c r="AE1009">
        <f t="shared" si="423"/>
        <v>0</v>
      </c>
      <c r="AG1009" s="228">
        <v>21401</v>
      </c>
      <c r="AH1009" s="238" t="s">
        <v>1775</v>
      </c>
      <c r="AI1009" s="232">
        <f>SUM(AI1010:AI1038)</f>
        <v>4165</v>
      </c>
      <c r="AJ1009" s="239">
        <f t="shared" si="409"/>
        <v>4165</v>
      </c>
      <c r="AK1009" s="246">
        <f t="shared" si="410"/>
        <v>0</v>
      </c>
      <c r="AL1009" s="240">
        <v>2130322</v>
      </c>
      <c r="AM1009" s="240" t="s">
        <v>1770</v>
      </c>
      <c r="AN1009" s="249">
        <v>0</v>
      </c>
      <c r="AO1009" s="249">
        <v>0</v>
      </c>
      <c r="AP1009" s="256">
        <f t="shared" si="396"/>
        <v>0</v>
      </c>
      <c r="AQ1009" s="257">
        <f t="shared" si="397"/>
        <v>0</v>
      </c>
      <c r="AR1009">
        <f t="shared" si="405"/>
        <v>7</v>
      </c>
    </row>
    <row r="1010" hidden="1" spans="1:44">
      <c r="A1010" s="220">
        <v>2130332</v>
      </c>
      <c r="B1010" s="220" t="s">
        <v>1776</v>
      </c>
      <c r="C1010" s="216">
        <f t="shared" si="398"/>
        <v>0</v>
      </c>
      <c r="D1010" s="221">
        <v>0</v>
      </c>
      <c r="E1010" s="222">
        <v>0</v>
      </c>
      <c r="F1010" s="223">
        <v>0</v>
      </c>
      <c r="G1010" s="219">
        <f t="shared" si="399"/>
        <v>0</v>
      </c>
      <c r="H1010" s="219">
        <f t="shared" si="400"/>
        <v>0</v>
      </c>
      <c r="I1010" s="219">
        <f t="shared" si="401"/>
        <v>0</v>
      </c>
      <c r="J1010" s="231">
        <f t="shared" si="412"/>
        <v>7</v>
      </c>
      <c r="K1010" s="43">
        <f t="shared" si="413"/>
        <v>0</v>
      </c>
      <c r="L1010" s="43">
        <f t="shared" si="414"/>
        <v>7</v>
      </c>
      <c r="M1010" s="228">
        <v>2130899</v>
      </c>
      <c r="N1010" s="228" t="s">
        <v>1755</v>
      </c>
      <c r="O1010" s="233">
        <v>2</v>
      </c>
      <c r="P1010">
        <f t="shared" si="415"/>
        <v>7</v>
      </c>
      <c r="Q1010">
        <f t="shared" si="416"/>
        <v>0</v>
      </c>
      <c r="U1010">
        <f t="shared" si="417"/>
        <v>0</v>
      </c>
      <c r="V1010">
        <f t="shared" si="418"/>
        <v>0</v>
      </c>
      <c r="W1010">
        <f t="shared" si="419"/>
        <v>0</v>
      </c>
      <c r="Y1010">
        <f t="shared" si="420"/>
        <v>0</v>
      </c>
      <c r="AB1010" s="228">
        <v>2160602</v>
      </c>
      <c r="AC1010">
        <f t="shared" si="421"/>
        <v>0</v>
      </c>
      <c r="AD1010">
        <f t="shared" si="422"/>
        <v>0</v>
      </c>
      <c r="AE1010">
        <f t="shared" si="423"/>
        <v>0</v>
      </c>
      <c r="AG1010" s="228">
        <v>2140101</v>
      </c>
      <c r="AH1010" s="247" t="s">
        <v>195</v>
      </c>
      <c r="AI1010" s="233">
        <v>153</v>
      </c>
      <c r="AJ1010" s="248">
        <f t="shared" si="409"/>
        <v>153</v>
      </c>
      <c r="AK1010" s="246">
        <f t="shared" si="410"/>
        <v>0</v>
      </c>
      <c r="AL1010" s="240">
        <v>2130331</v>
      </c>
      <c r="AM1010" s="241" t="s">
        <v>1773</v>
      </c>
      <c r="AN1010" s="242">
        <v>0</v>
      </c>
      <c r="AO1010" s="242">
        <v>5</v>
      </c>
      <c r="AP1010" s="256">
        <f t="shared" si="396"/>
        <v>5</v>
      </c>
      <c r="AQ1010" s="257">
        <f t="shared" si="397"/>
        <v>0</v>
      </c>
      <c r="AR1010">
        <f t="shared" si="405"/>
        <v>7</v>
      </c>
    </row>
    <row r="1011" hidden="1" spans="1:44">
      <c r="A1011" s="215">
        <v>2130333</v>
      </c>
      <c r="B1011" s="215" t="s">
        <v>1716</v>
      </c>
      <c r="C1011" s="216">
        <f t="shared" si="398"/>
        <v>0</v>
      </c>
      <c r="D1011" s="222">
        <v>0</v>
      </c>
      <c r="E1011" s="222">
        <v>0</v>
      </c>
      <c r="F1011" s="223">
        <v>0</v>
      </c>
      <c r="G1011" s="219">
        <f t="shared" si="399"/>
        <v>0</v>
      </c>
      <c r="H1011" s="219">
        <f t="shared" si="400"/>
        <v>0</v>
      </c>
      <c r="I1011" s="219">
        <f t="shared" si="401"/>
        <v>0</v>
      </c>
      <c r="J1011" s="231">
        <f t="shared" si="412"/>
        <v>7</v>
      </c>
      <c r="K1011" s="43">
        <f t="shared" si="413"/>
        <v>0</v>
      </c>
      <c r="L1011" s="43">
        <f t="shared" si="414"/>
        <v>7</v>
      </c>
      <c r="M1011" s="228">
        <v>21309</v>
      </c>
      <c r="N1011" s="229" t="s">
        <v>1757</v>
      </c>
      <c r="O1011" s="232">
        <f>SUM(O1012:O1014)</f>
        <v>0</v>
      </c>
      <c r="P1011">
        <f t="shared" si="415"/>
        <v>5</v>
      </c>
      <c r="Q1011">
        <f t="shared" si="416"/>
        <v>0</v>
      </c>
      <c r="U1011">
        <f t="shared" si="417"/>
        <v>0</v>
      </c>
      <c r="V1011">
        <f t="shared" si="418"/>
        <v>0</v>
      </c>
      <c r="W1011">
        <f t="shared" si="419"/>
        <v>0</v>
      </c>
      <c r="Y1011">
        <f t="shared" si="420"/>
        <v>0</v>
      </c>
      <c r="AB1011" s="228">
        <v>2160603</v>
      </c>
      <c r="AC1011">
        <f t="shared" si="421"/>
        <v>0</v>
      </c>
      <c r="AD1011">
        <f t="shared" si="422"/>
        <v>0</v>
      </c>
      <c r="AE1011">
        <f t="shared" si="423"/>
        <v>0</v>
      </c>
      <c r="AG1011" s="228">
        <v>2140102</v>
      </c>
      <c r="AH1011" s="247" t="s">
        <v>197</v>
      </c>
      <c r="AI1011" s="233">
        <v>0</v>
      </c>
      <c r="AJ1011" s="248">
        <f t="shared" si="409"/>
        <v>0</v>
      </c>
      <c r="AK1011" s="246">
        <f t="shared" si="410"/>
        <v>0</v>
      </c>
      <c r="AL1011" s="240">
        <v>2130332</v>
      </c>
      <c r="AM1011" s="240" t="s">
        <v>1776</v>
      </c>
      <c r="AN1011" s="249">
        <v>0</v>
      </c>
      <c r="AO1011" s="249">
        <v>0</v>
      </c>
      <c r="AP1011" s="256">
        <f t="shared" si="396"/>
        <v>0</v>
      </c>
      <c r="AQ1011" s="257">
        <f t="shared" si="397"/>
        <v>0</v>
      </c>
      <c r="AR1011">
        <f t="shared" si="405"/>
        <v>7</v>
      </c>
    </row>
    <row r="1012" hidden="1" spans="1:44">
      <c r="A1012" s="220">
        <v>2130334</v>
      </c>
      <c r="B1012" s="220" t="s">
        <v>1777</v>
      </c>
      <c r="C1012" s="216">
        <f t="shared" si="398"/>
        <v>0</v>
      </c>
      <c r="D1012" s="221">
        <v>0</v>
      </c>
      <c r="E1012" s="222">
        <v>0</v>
      </c>
      <c r="F1012" s="223">
        <v>0</v>
      </c>
      <c r="G1012" s="219">
        <f t="shared" si="399"/>
        <v>0</v>
      </c>
      <c r="H1012" s="219">
        <f t="shared" si="400"/>
        <v>0</v>
      </c>
      <c r="I1012" s="219">
        <f t="shared" si="401"/>
        <v>0</v>
      </c>
      <c r="J1012" s="231">
        <f t="shared" si="412"/>
        <v>7</v>
      </c>
      <c r="K1012" s="43">
        <f t="shared" si="413"/>
        <v>0</v>
      </c>
      <c r="L1012" s="43">
        <f t="shared" si="414"/>
        <v>7</v>
      </c>
      <c r="M1012" s="228">
        <v>2130901</v>
      </c>
      <c r="N1012" s="228" t="s">
        <v>1759</v>
      </c>
      <c r="O1012" s="233">
        <v>0</v>
      </c>
      <c r="P1012">
        <f t="shared" si="415"/>
        <v>7</v>
      </c>
      <c r="Q1012">
        <f t="shared" si="416"/>
        <v>0</v>
      </c>
      <c r="U1012">
        <f t="shared" si="417"/>
        <v>0</v>
      </c>
      <c r="V1012">
        <f t="shared" si="418"/>
        <v>0</v>
      </c>
      <c r="W1012">
        <f t="shared" si="419"/>
        <v>0</v>
      </c>
      <c r="Y1012">
        <f t="shared" si="420"/>
        <v>0</v>
      </c>
      <c r="AB1012" s="228">
        <v>2160607</v>
      </c>
      <c r="AC1012">
        <f t="shared" si="421"/>
        <v>0</v>
      </c>
      <c r="AD1012">
        <f t="shared" si="422"/>
        <v>0</v>
      </c>
      <c r="AE1012">
        <f t="shared" si="423"/>
        <v>0</v>
      </c>
      <c r="AG1012" s="228">
        <v>2140103</v>
      </c>
      <c r="AH1012" s="247" t="s">
        <v>199</v>
      </c>
      <c r="AI1012" s="233">
        <v>0</v>
      </c>
      <c r="AJ1012" s="248">
        <f t="shared" si="409"/>
        <v>0</v>
      </c>
      <c r="AK1012" s="246">
        <f t="shared" si="410"/>
        <v>0</v>
      </c>
      <c r="AL1012" s="240">
        <v>2130333</v>
      </c>
      <c r="AM1012" s="240" t="s">
        <v>1716</v>
      </c>
      <c r="AN1012" s="249">
        <v>0</v>
      </c>
      <c r="AO1012" s="249">
        <v>0</v>
      </c>
      <c r="AP1012" s="256">
        <f t="shared" si="396"/>
        <v>0</v>
      </c>
      <c r="AQ1012" s="257">
        <f t="shared" si="397"/>
        <v>0</v>
      </c>
      <c r="AR1012">
        <f t="shared" si="405"/>
        <v>7</v>
      </c>
    </row>
    <row r="1013" customHeight="1" spans="1:44">
      <c r="A1013" s="215">
        <v>2130335</v>
      </c>
      <c r="B1013" s="215" t="s">
        <v>1778</v>
      </c>
      <c r="C1013" s="216">
        <f t="shared" si="398"/>
        <v>8</v>
      </c>
      <c r="D1013" s="217">
        <v>8</v>
      </c>
      <c r="E1013" s="217">
        <v>161</v>
      </c>
      <c r="F1013" s="218">
        <v>161</v>
      </c>
      <c r="G1013" s="219">
        <f t="shared" si="399"/>
        <v>19.125</v>
      </c>
      <c r="H1013" s="219">
        <f t="shared" si="400"/>
        <v>20.125</v>
      </c>
      <c r="I1013" s="219">
        <f t="shared" si="401"/>
        <v>1</v>
      </c>
      <c r="J1013" s="231">
        <f t="shared" si="412"/>
        <v>7</v>
      </c>
      <c r="K1013" s="43">
        <f t="shared" si="413"/>
        <v>338</v>
      </c>
      <c r="L1013" s="43">
        <f t="shared" si="414"/>
        <v>7</v>
      </c>
      <c r="M1013" s="228">
        <v>2130902</v>
      </c>
      <c r="N1013" s="228" t="s">
        <v>1761</v>
      </c>
      <c r="O1013" s="233">
        <v>0</v>
      </c>
      <c r="P1013">
        <f t="shared" si="415"/>
        <v>7</v>
      </c>
      <c r="Q1013">
        <f t="shared" si="416"/>
        <v>0</v>
      </c>
      <c r="U1013">
        <f t="shared" si="417"/>
        <v>0</v>
      </c>
      <c r="V1013">
        <f t="shared" si="418"/>
        <v>0</v>
      </c>
      <c r="W1013">
        <f t="shared" si="419"/>
        <v>0</v>
      </c>
      <c r="Y1013">
        <f t="shared" si="420"/>
        <v>0</v>
      </c>
      <c r="AB1013" s="228">
        <v>2160699</v>
      </c>
      <c r="AC1013">
        <f t="shared" si="421"/>
        <v>2335</v>
      </c>
      <c r="AD1013">
        <f t="shared" si="422"/>
        <v>2335</v>
      </c>
      <c r="AE1013">
        <f t="shared" si="423"/>
        <v>0</v>
      </c>
      <c r="AG1013" s="228">
        <v>2140104</v>
      </c>
      <c r="AH1013" s="247" t="s">
        <v>1779</v>
      </c>
      <c r="AI1013" s="233">
        <v>19</v>
      </c>
      <c r="AJ1013" s="248">
        <f t="shared" si="409"/>
        <v>331</v>
      </c>
      <c r="AK1013" s="246">
        <f t="shared" si="410"/>
        <v>-312</v>
      </c>
      <c r="AL1013" s="240">
        <v>2130334</v>
      </c>
      <c r="AM1013" s="240" t="s">
        <v>1777</v>
      </c>
      <c r="AN1013" s="249">
        <v>0</v>
      </c>
      <c r="AO1013" s="249">
        <v>0</v>
      </c>
      <c r="AP1013" s="256">
        <f t="shared" si="396"/>
        <v>0</v>
      </c>
      <c r="AQ1013" s="257">
        <f t="shared" si="397"/>
        <v>0</v>
      </c>
      <c r="AR1013">
        <f t="shared" si="405"/>
        <v>7</v>
      </c>
    </row>
    <row r="1014" customHeight="1" spans="1:44">
      <c r="A1014" s="215">
        <v>2130399</v>
      </c>
      <c r="B1014" s="215" t="s">
        <v>1780</v>
      </c>
      <c r="C1014" s="216">
        <f t="shared" si="398"/>
        <v>284</v>
      </c>
      <c r="D1014" s="217">
        <v>72</v>
      </c>
      <c r="E1014" s="217">
        <v>559</v>
      </c>
      <c r="F1014" s="218">
        <v>225</v>
      </c>
      <c r="G1014" s="219">
        <f t="shared" si="399"/>
        <v>-0.207746478873239</v>
      </c>
      <c r="H1014" s="219">
        <f t="shared" si="400"/>
        <v>3.125</v>
      </c>
      <c r="I1014" s="219">
        <f t="shared" si="401"/>
        <v>0.402504472271914</v>
      </c>
      <c r="J1014" s="231">
        <f t="shared" si="412"/>
        <v>7</v>
      </c>
      <c r="K1014" s="43">
        <f t="shared" si="413"/>
        <v>1140</v>
      </c>
      <c r="L1014" s="43">
        <f t="shared" si="414"/>
        <v>7</v>
      </c>
      <c r="M1014" s="228">
        <v>2130903</v>
      </c>
      <c r="N1014" s="228" t="s">
        <v>1763</v>
      </c>
      <c r="O1014" s="233">
        <v>0</v>
      </c>
      <c r="P1014">
        <f t="shared" si="415"/>
        <v>7</v>
      </c>
      <c r="Q1014">
        <f t="shared" si="416"/>
        <v>0</v>
      </c>
      <c r="U1014">
        <f t="shared" si="417"/>
        <v>0</v>
      </c>
      <c r="V1014">
        <f t="shared" si="418"/>
        <v>0</v>
      </c>
      <c r="W1014">
        <f t="shared" si="419"/>
        <v>0</v>
      </c>
      <c r="Y1014">
        <f t="shared" si="420"/>
        <v>0</v>
      </c>
      <c r="AB1014" s="228">
        <v>2169901</v>
      </c>
      <c r="AC1014">
        <f t="shared" si="421"/>
        <v>0</v>
      </c>
      <c r="AD1014">
        <f t="shared" si="422"/>
        <v>0</v>
      </c>
      <c r="AE1014">
        <f t="shared" si="423"/>
        <v>0</v>
      </c>
      <c r="AG1014" s="228">
        <v>2140105</v>
      </c>
      <c r="AH1014" s="247" t="s">
        <v>1781</v>
      </c>
      <c r="AI1014" s="233">
        <v>312</v>
      </c>
      <c r="AJ1014" s="248">
        <f t="shared" si="409"/>
        <v>0</v>
      </c>
      <c r="AK1014" s="246">
        <f t="shared" si="410"/>
        <v>312</v>
      </c>
      <c r="AL1014" s="240">
        <v>2130335</v>
      </c>
      <c r="AM1014" s="241" t="s">
        <v>1778</v>
      </c>
      <c r="AN1014" s="242">
        <v>8</v>
      </c>
      <c r="AO1014" s="242">
        <v>161</v>
      </c>
      <c r="AP1014" s="256">
        <f t="shared" si="396"/>
        <v>153</v>
      </c>
      <c r="AQ1014" s="257">
        <f t="shared" si="397"/>
        <v>19.125</v>
      </c>
      <c r="AR1014">
        <f t="shared" si="405"/>
        <v>7</v>
      </c>
    </row>
    <row r="1015" hidden="1" spans="1:44">
      <c r="A1015" s="215">
        <v>21304</v>
      </c>
      <c r="B1015" s="215" t="s">
        <v>1782</v>
      </c>
      <c r="C1015" s="216">
        <f t="shared" si="398"/>
        <v>0</v>
      </c>
      <c r="D1015" s="222">
        <v>0</v>
      </c>
      <c r="E1015" s="222">
        <v>0</v>
      </c>
      <c r="F1015" s="223">
        <v>0</v>
      </c>
      <c r="G1015" s="219">
        <f t="shared" si="399"/>
        <v>0</v>
      </c>
      <c r="H1015" s="219">
        <f t="shared" si="400"/>
        <v>0</v>
      </c>
      <c r="I1015" s="219">
        <f t="shared" si="401"/>
        <v>0</v>
      </c>
      <c r="J1015" s="231">
        <f t="shared" si="412"/>
        <v>5</v>
      </c>
      <c r="K1015" s="43">
        <f t="shared" si="413"/>
        <v>0</v>
      </c>
      <c r="L1015" s="43">
        <f t="shared" si="414"/>
        <v>5</v>
      </c>
      <c r="M1015" s="228">
        <v>21399</v>
      </c>
      <c r="N1015" s="229" t="s">
        <v>1783</v>
      </c>
      <c r="O1015" s="232">
        <f>SUM(O1016:O1017)</f>
        <v>-1664</v>
      </c>
      <c r="P1015">
        <f t="shared" si="415"/>
        <v>5</v>
      </c>
      <c r="Q1015">
        <f t="shared" si="416"/>
        <v>213</v>
      </c>
      <c r="U1015">
        <f t="shared" si="417"/>
        <v>0</v>
      </c>
      <c r="V1015">
        <f t="shared" si="418"/>
        <v>0</v>
      </c>
      <c r="W1015">
        <f t="shared" si="419"/>
        <v>0</v>
      </c>
      <c r="Y1015">
        <f t="shared" si="420"/>
        <v>0</v>
      </c>
      <c r="AB1015" s="228">
        <v>2169999</v>
      </c>
      <c r="AC1015">
        <f t="shared" si="421"/>
        <v>0</v>
      </c>
      <c r="AD1015">
        <f t="shared" si="422"/>
        <v>0</v>
      </c>
      <c r="AE1015">
        <f t="shared" si="423"/>
        <v>0</v>
      </c>
      <c r="AG1015" s="228">
        <v>2140106</v>
      </c>
      <c r="AH1015" s="247" t="s">
        <v>1784</v>
      </c>
      <c r="AI1015" s="233">
        <v>754</v>
      </c>
      <c r="AJ1015" s="248">
        <f t="shared" si="409"/>
        <v>754</v>
      </c>
      <c r="AK1015" s="246">
        <f t="shared" si="410"/>
        <v>0</v>
      </c>
      <c r="AL1015" s="240">
        <v>2130399</v>
      </c>
      <c r="AM1015" s="241" t="s">
        <v>1780</v>
      </c>
      <c r="AN1015" s="242">
        <v>72</v>
      </c>
      <c r="AO1015" s="242">
        <v>559</v>
      </c>
      <c r="AP1015" s="256">
        <f t="shared" si="396"/>
        <v>487</v>
      </c>
      <c r="AQ1015" s="257">
        <f t="shared" si="397"/>
        <v>6.76388888888889</v>
      </c>
      <c r="AR1015">
        <f t="shared" si="405"/>
        <v>7</v>
      </c>
    </row>
    <row r="1016" hidden="1" spans="1:44">
      <c r="A1016" s="215">
        <v>2130401</v>
      </c>
      <c r="B1016" s="215" t="s">
        <v>194</v>
      </c>
      <c r="C1016" s="216">
        <f t="shared" si="398"/>
        <v>0</v>
      </c>
      <c r="D1016" s="222">
        <v>0</v>
      </c>
      <c r="E1016" s="222">
        <v>0</v>
      </c>
      <c r="F1016" s="223">
        <v>0</v>
      </c>
      <c r="G1016" s="219">
        <f t="shared" si="399"/>
        <v>0</v>
      </c>
      <c r="H1016" s="219">
        <f t="shared" si="400"/>
        <v>0</v>
      </c>
      <c r="I1016" s="219">
        <f t="shared" si="401"/>
        <v>0</v>
      </c>
      <c r="J1016" s="231">
        <f t="shared" si="412"/>
        <v>7</v>
      </c>
      <c r="K1016" s="43">
        <f t="shared" ref="K1016:K1026" si="424">SUM(C1016:F1016)</f>
        <v>0</v>
      </c>
      <c r="L1016" s="43">
        <f t="shared" si="414"/>
        <v>7</v>
      </c>
      <c r="M1016" s="228">
        <v>2139901</v>
      </c>
      <c r="N1016" s="228" t="s">
        <v>1767</v>
      </c>
      <c r="O1016" s="233">
        <v>0</v>
      </c>
      <c r="P1016">
        <f t="shared" si="415"/>
        <v>7</v>
      </c>
      <c r="Q1016">
        <f t="shared" si="416"/>
        <v>0</v>
      </c>
      <c r="U1016">
        <f t="shared" si="417"/>
        <v>0</v>
      </c>
      <c r="V1016">
        <f t="shared" si="418"/>
        <v>0</v>
      </c>
      <c r="W1016">
        <f t="shared" si="419"/>
        <v>0</v>
      </c>
      <c r="Y1016">
        <f t="shared" si="420"/>
        <v>0</v>
      </c>
      <c r="AB1016" s="228">
        <v>2170101</v>
      </c>
      <c r="AC1016">
        <f t="shared" si="421"/>
        <v>0</v>
      </c>
      <c r="AD1016">
        <f t="shared" si="422"/>
        <v>0</v>
      </c>
      <c r="AE1016">
        <f t="shared" si="423"/>
        <v>0</v>
      </c>
      <c r="AG1016" s="228">
        <v>2140107</v>
      </c>
      <c r="AH1016" s="247" t="s">
        <v>1785</v>
      </c>
      <c r="AI1016" s="233">
        <v>0</v>
      </c>
      <c r="AJ1016" s="248">
        <f t="shared" si="409"/>
        <v>0</v>
      </c>
      <c r="AK1016" s="246">
        <f t="shared" si="410"/>
        <v>0</v>
      </c>
      <c r="AL1016" s="240">
        <v>21304</v>
      </c>
      <c r="AM1016" s="240" t="s">
        <v>1782</v>
      </c>
      <c r="AN1016" s="249">
        <v>0</v>
      </c>
      <c r="AO1016" s="249">
        <v>0</v>
      </c>
      <c r="AP1016" s="256">
        <f t="shared" si="396"/>
        <v>0</v>
      </c>
      <c r="AQ1016" s="257">
        <f t="shared" si="397"/>
        <v>0</v>
      </c>
      <c r="AR1016">
        <f t="shared" si="405"/>
        <v>5</v>
      </c>
    </row>
    <row r="1017" hidden="1" spans="1:44">
      <c r="A1017" s="220">
        <v>2130402</v>
      </c>
      <c r="B1017" s="220" t="s">
        <v>196</v>
      </c>
      <c r="C1017" s="216">
        <f t="shared" si="398"/>
        <v>0</v>
      </c>
      <c r="D1017" s="221">
        <v>0</v>
      </c>
      <c r="E1017" s="222">
        <v>0</v>
      </c>
      <c r="F1017" s="223">
        <v>0</v>
      </c>
      <c r="G1017" s="219">
        <f t="shared" si="399"/>
        <v>0</v>
      </c>
      <c r="H1017" s="219">
        <f t="shared" si="400"/>
        <v>0</v>
      </c>
      <c r="I1017" s="219">
        <f t="shared" si="401"/>
        <v>0</v>
      </c>
      <c r="J1017" s="231">
        <f t="shared" si="412"/>
        <v>7</v>
      </c>
      <c r="K1017" s="43">
        <f t="shared" si="424"/>
        <v>0</v>
      </c>
      <c r="L1017" s="43">
        <f t="shared" si="414"/>
        <v>7</v>
      </c>
      <c r="M1017" s="228">
        <v>2139999</v>
      </c>
      <c r="N1017" s="228" t="s">
        <v>1786</v>
      </c>
      <c r="O1017" s="233">
        <v>-1664</v>
      </c>
      <c r="P1017">
        <f t="shared" si="415"/>
        <v>7</v>
      </c>
      <c r="Q1017">
        <f t="shared" si="416"/>
        <v>0</v>
      </c>
      <c r="U1017">
        <f t="shared" si="417"/>
        <v>0</v>
      </c>
      <c r="V1017">
        <f t="shared" si="418"/>
        <v>0</v>
      </c>
      <c r="W1017">
        <f t="shared" si="419"/>
        <v>0</v>
      </c>
      <c r="Y1017">
        <f t="shared" si="420"/>
        <v>0</v>
      </c>
      <c r="AB1017" s="228">
        <v>2170102</v>
      </c>
      <c r="AC1017">
        <f t="shared" si="421"/>
        <v>0</v>
      </c>
      <c r="AD1017">
        <f t="shared" si="422"/>
        <v>0</v>
      </c>
      <c r="AE1017">
        <f t="shared" si="423"/>
        <v>0</v>
      </c>
      <c r="AG1017" s="228">
        <v>2140108</v>
      </c>
      <c r="AH1017" s="247" t="s">
        <v>1787</v>
      </c>
      <c r="AI1017" s="233">
        <v>10</v>
      </c>
      <c r="AJ1017" s="248">
        <f t="shared" si="409"/>
        <v>0</v>
      </c>
      <c r="AK1017" s="246">
        <f t="shared" si="410"/>
        <v>10</v>
      </c>
      <c r="AL1017" s="240">
        <v>2130401</v>
      </c>
      <c r="AM1017" s="240" t="s">
        <v>194</v>
      </c>
      <c r="AN1017" s="249">
        <v>0</v>
      </c>
      <c r="AO1017" s="249">
        <v>0</v>
      </c>
      <c r="AP1017" s="256">
        <f t="shared" si="396"/>
        <v>0</v>
      </c>
      <c r="AQ1017" s="257">
        <f t="shared" si="397"/>
        <v>0</v>
      </c>
      <c r="AR1017">
        <f t="shared" si="405"/>
        <v>7</v>
      </c>
    </row>
    <row r="1018" hidden="1" spans="1:44">
      <c r="A1018" s="220">
        <v>2130403</v>
      </c>
      <c r="B1018" s="220" t="s">
        <v>198</v>
      </c>
      <c r="C1018" s="216">
        <f t="shared" si="398"/>
        <v>0</v>
      </c>
      <c r="D1018" s="221">
        <v>0</v>
      </c>
      <c r="E1018" s="222">
        <v>0</v>
      </c>
      <c r="F1018" s="223">
        <v>0</v>
      </c>
      <c r="G1018" s="219">
        <f t="shared" si="399"/>
        <v>0</v>
      </c>
      <c r="H1018" s="219">
        <f t="shared" si="400"/>
        <v>0</v>
      </c>
      <c r="I1018" s="219">
        <f t="shared" si="401"/>
        <v>0</v>
      </c>
      <c r="J1018" s="231">
        <f t="shared" si="412"/>
        <v>7</v>
      </c>
      <c r="K1018" s="43">
        <f t="shared" si="424"/>
        <v>0</v>
      </c>
      <c r="L1018" s="43">
        <f t="shared" si="414"/>
        <v>7</v>
      </c>
      <c r="M1018" s="228">
        <v>214</v>
      </c>
      <c r="N1018" s="229" t="s">
        <v>1772</v>
      </c>
      <c r="O1018" s="230">
        <f>O1019+O1042+O1052+O1062+O1067+O1074+O1079</f>
        <v>3707</v>
      </c>
      <c r="P1018">
        <f t="shared" si="415"/>
        <v>3</v>
      </c>
      <c r="Q1018">
        <f t="shared" si="416"/>
        <v>0</v>
      </c>
      <c r="U1018">
        <f t="shared" si="417"/>
        <v>0</v>
      </c>
      <c r="V1018">
        <f t="shared" si="418"/>
        <v>0</v>
      </c>
      <c r="W1018">
        <f t="shared" si="419"/>
        <v>0</v>
      </c>
      <c r="Y1018">
        <f t="shared" si="420"/>
        <v>0</v>
      </c>
      <c r="AB1018" s="228">
        <v>2170103</v>
      </c>
      <c r="AC1018">
        <f t="shared" si="421"/>
        <v>0</v>
      </c>
      <c r="AD1018">
        <f t="shared" si="422"/>
        <v>0</v>
      </c>
      <c r="AE1018">
        <f t="shared" si="423"/>
        <v>0</v>
      </c>
      <c r="AG1018" s="228">
        <v>2140109</v>
      </c>
      <c r="AH1018" s="247" t="s">
        <v>1788</v>
      </c>
      <c r="AI1018" s="233">
        <v>0</v>
      </c>
      <c r="AJ1018" s="248">
        <f t="shared" si="409"/>
        <v>0</v>
      </c>
      <c r="AK1018" s="246">
        <f t="shared" si="410"/>
        <v>0</v>
      </c>
      <c r="AL1018" s="240">
        <v>2130402</v>
      </c>
      <c r="AM1018" s="240" t="s">
        <v>196</v>
      </c>
      <c r="AN1018" s="249">
        <v>0</v>
      </c>
      <c r="AO1018" s="249">
        <v>0</v>
      </c>
      <c r="AP1018" s="256">
        <f t="shared" si="396"/>
        <v>0</v>
      </c>
      <c r="AQ1018" s="257">
        <f t="shared" si="397"/>
        <v>0</v>
      </c>
      <c r="AR1018">
        <f t="shared" si="405"/>
        <v>7</v>
      </c>
    </row>
    <row r="1019" hidden="1" spans="1:44">
      <c r="A1019" s="215">
        <v>2130404</v>
      </c>
      <c r="B1019" s="215" t="s">
        <v>1789</v>
      </c>
      <c r="C1019" s="216">
        <f t="shared" si="398"/>
        <v>0</v>
      </c>
      <c r="D1019" s="222">
        <v>0</v>
      </c>
      <c r="E1019" s="222">
        <v>0</v>
      </c>
      <c r="F1019" s="223">
        <v>0</v>
      </c>
      <c r="G1019" s="219">
        <f t="shared" si="399"/>
        <v>0</v>
      </c>
      <c r="H1019" s="219">
        <f t="shared" si="400"/>
        <v>0</v>
      </c>
      <c r="I1019" s="219">
        <f t="shared" si="401"/>
        <v>0</v>
      </c>
      <c r="J1019" s="231">
        <f t="shared" si="412"/>
        <v>7</v>
      </c>
      <c r="K1019" s="43">
        <f t="shared" si="424"/>
        <v>0</v>
      </c>
      <c r="L1019" s="43">
        <f t="shared" si="414"/>
        <v>7</v>
      </c>
      <c r="M1019" s="228">
        <v>21401</v>
      </c>
      <c r="N1019" s="229" t="s">
        <v>1775</v>
      </c>
      <c r="O1019" s="232">
        <f>SUM(O1020:O1041)</f>
        <v>2753</v>
      </c>
      <c r="P1019">
        <f t="shared" si="415"/>
        <v>5</v>
      </c>
      <c r="Q1019">
        <f t="shared" si="416"/>
        <v>0</v>
      </c>
      <c r="U1019">
        <f t="shared" si="417"/>
        <v>0</v>
      </c>
      <c r="V1019">
        <f t="shared" si="418"/>
        <v>0</v>
      </c>
      <c r="W1019">
        <f t="shared" si="419"/>
        <v>0</v>
      </c>
      <c r="Y1019">
        <f t="shared" si="420"/>
        <v>0</v>
      </c>
      <c r="AB1019" s="228">
        <v>2170104</v>
      </c>
      <c r="AC1019">
        <f t="shared" si="421"/>
        <v>0</v>
      </c>
      <c r="AD1019">
        <f t="shared" si="422"/>
        <v>0</v>
      </c>
      <c r="AE1019">
        <f t="shared" si="423"/>
        <v>0</v>
      </c>
      <c r="AG1019" s="228">
        <v>2140110</v>
      </c>
      <c r="AH1019" s="247" t="s">
        <v>1790</v>
      </c>
      <c r="AI1019" s="233">
        <v>0</v>
      </c>
      <c r="AJ1019" s="248">
        <f t="shared" si="409"/>
        <v>0</v>
      </c>
      <c r="AK1019" s="246">
        <f t="shared" si="410"/>
        <v>0</v>
      </c>
      <c r="AL1019" s="240">
        <v>2130403</v>
      </c>
      <c r="AM1019" s="240" t="s">
        <v>198</v>
      </c>
      <c r="AN1019" s="249">
        <v>0</v>
      </c>
      <c r="AO1019" s="249">
        <v>0</v>
      </c>
      <c r="AP1019" s="256">
        <f t="shared" si="396"/>
        <v>0</v>
      </c>
      <c r="AQ1019" s="257">
        <f t="shared" si="397"/>
        <v>0</v>
      </c>
      <c r="AR1019">
        <f t="shared" si="405"/>
        <v>7</v>
      </c>
    </row>
    <row r="1020" hidden="1" spans="1:44">
      <c r="A1020" s="215">
        <v>2130405</v>
      </c>
      <c r="B1020" s="215" t="s">
        <v>1791</v>
      </c>
      <c r="C1020" s="216">
        <f t="shared" si="398"/>
        <v>0</v>
      </c>
      <c r="D1020" s="222">
        <v>0</v>
      </c>
      <c r="E1020" s="222">
        <v>0</v>
      </c>
      <c r="F1020" s="223">
        <v>0</v>
      </c>
      <c r="G1020" s="219">
        <f t="shared" si="399"/>
        <v>0</v>
      </c>
      <c r="H1020" s="219">
        <f t="shared" si="400"/>
        <v>0</v>
      </c>
      <c r="I1020" s="219">
        <f t="shared" si="401"/>
        <v>0</v>
      </c>
      <c r="J1020" s="231">
        <f t="shared" si="412"/>
        <v>7</v>
      </c>
      <c r="K1020" s="43">
        <f t="shared" si="424"/>
        <v>0</v>
      </c>
      <c r="L1020" s="43">
        <f t="shared" si="414"/>
        <v>7</v>
      </c>
      <c r="M1020" s="228">
        <v>2140101</v>
      </c>
      <c r="N1020" s="228" t="s">
        <v>195</v>
      </c>
      <c r="O1020" s="233">
        <v>223</v>
      </c>
      <c r="P1020">
        <f t="shared" si="415"/>
        <v>7</v>
      </c>
      <c r="Q1020">
        <f t="shared" si="416"/>
        <v>0</v>
      </c>
      <c r="U1020">
        <f t="shared" si="417"/>
        <v>0</v>
      </c>
      <c r="V1020">
        <f t="shared" si="418"/>
        <v>0</v>
      </c>
      <c r="W1020">
        <f t="shared" si="419"/>
        <v>0</v>
      </c>
      <c r="Y1020">
        <f t="shared" si="420"/>
        <v>0</v>
      </c>
      <c r="AB1020" s="228">
        <v>2170150</v>
      </c>
      <c r="AC1020">
        <f t="shared" si="421"/>
        <v>0</v>
      </c>
      <c r="AD1020">
        <f t="shared" si="422"/>
        <v>0</v>
      </c>
      <c r="AE1020">
        <f t="shared" si="423"/>
        <v>0</v>
      </c>
      <c r="AG1020" s="228">
        <v>2140111</v>
      </c>
      <c r="AH1020" s="247" t="s">
        <v>1792</v>
      </c>
      <c r="AI1020" s="233">
        <v>0</v>
      </c>
      <c r="AJ1020" s="248">
        <f t="shared" si="409"/>
        <v>0</v>
      </c>
      <c r="AK1020" s="246">
        <f t="shared" si="410"/>
        <v>0</v>
      </c>
      <c r="AL1020" s="240">
        <v>2130404</v>
      </c>
      <c r="AM1020" s="240" t="s">
        <v>1789</v>
      </c>
      <c r="AN1020" s="249">
        <v>0</v>
      </c>
      <c r="AO1020" s="249">
        <v>0</v>
      </c>
      <c r="AP1020" s="256">
        <f t="shared" si="396"/>
        <v>0</v>
      </c>
      <c r="AQ1020" s="257">
        <f t="shared" si="397"/>
        <v>0</v>
      </c>
      <c r="AR1020">
        <f t="shared" si="405"/>
        <v>7</v>
      </c>
    </row>
    <row r="1021" hidden="1" spans="1:44">
      <c r="A1021" s="215">
        <v>2130406</v>
      </c>
      <c r="B1021" s="215" t="s">
        <v>1793</v>
      </c>
      <c r="C1021" s="216">
        <f t="shared" si="398"/>
        <v>0</v>
      </c>
      <c r="D1021" s="222">
        <v>0</v>
      </c>
      <c r="E1021" s="222">
        <v>0</v>
      </c>
      <c r="F1021" s="223">
        <v>0</v>
      </c>
      <c r="G1021" s="219">
        <f t="shared" si="399"/>
        <v>0</v>
      </c>
      <c r="H1021" s="219">
        <f t="shared" si="400"/>
        <v>0</v>
      </c>
      <c r="I1021" s="219">
        <f t="shared" si="401"/>
        <v>0</v>
      </c>
      <c r="J1021" s="231">
        <f t="shared" si="412"/>
        <v>7</v>
      </c>
      <c r="K1021" s="43">
        <f t="shared" si="424"/>
        <v>0</v>
      </c>
      <c r="L1021" s="43">
        <f t="shared" si="414"/>
        <v>7</v>
      </c>
      <c r="M1021" s="228">
        <v>2140102</v>
      </c>
      <c r="N1021" s="228" t="s">
        <v>197</v>
      </c>
      <c r="O1021" s="233">
        <v>0</v>
      </c>
      <c r="P1021">
        <f t="shared" si="415"/>
        <v>7</v>
      </c>
      <c r="Q1021">
        <f t="shared" si="416"/>
        <v>0</v>
      </c>
      <c r="U1021">
        <f t="shared" si="417"/>
        <v>0</v>
      </c>
      <c r="V1021">
        <f t="shared" si="418"/>
        <v>0</v>
      </c>
      <c r="W1021">
        <f t="shared" si="419"/>
        <v>0</v>
      </c>
      <c r="Y1021">
        <f t="shared" si="420"/>
        <v>0</v>
      </c>
      <c r="AB1021" s="228">
        <v>2170199</v>
      </c>
      <c r="AC1021">
        <f t="shared" si="421"/>
        <v>0</v>
      </c>
      <c r="AD1021">
        <f t="shared" si="422"/>
        <v>0</v>
      </c>
      <c r="AE1021">
        <f t="shared" si="423"/>
        <v>0</v>
      </c>
      <c r="AG1021" s="228">
        <v>2140112</v>
      </c>
      <c r="AH1021" s="247" t="s">
        <v>1794</v>
      </c>
      <c r="AI1021" s="233">
        <v>0</v>
      </c>
      <c r="AJ1021" s="248">
        <f t="shared" si="409"/>
        <v>10</v>
      </c>
      <c r="AK1021" s="246">
        <f t="shared" si="410"/>
        <v>-10</v>
      </c>
      <c r="AL1021" s="240">
        <v>2130405</v>
      </c>
      <c r="AM1021" s="240" t="s">
        <v>1791</v>
      </c>
      <c r="AN1021" s="249">
        <v>0</v>
      </c>
      <c r="AO1021" s="249">
        <v>0</v>
      </c>
      <c r="AP1021" s="256">
        <f t="shared" si="396"/>
        <v>0</v>
      </c>
      <c r="AQ1021" s="257">
        <f t="shared" si="397"/>
        <v>0</v>
      </c>
      <c r="AR1021">
        <f t="shared" si="405"/>
        <v>7</v>
      </c>
    </row>
    <row r="1022" hidden="1" spans="1:44">
      <c r="A1022" s="220">
        <v>2130407</v>
      </c>
      <c r="B1022" s="220" t="s">
        <v>1795</v>
      </c>
      <c r="C1022" s="216">
        <f t="shared" si="398"/>
        <v>0</v>
      </c>
      <c r="D1022" s="221">
        <v>0</v>
      </c>
      <c r="E1022" s="222">
        <v>0</v>
      </c>
      <c r="F1022" s="223">
        <v>0</v>
      </c>
      <c r="G1022" s="219">
        <f t="shared" si="399"/>
        <v>0</v>
      </c>
      <c r="H1022" s="219">
        <f t="shared" si="400"/>
        <v>0</v>
      </c>
      <c r="I1022" s="219">
        <f t="shared" si="401"/>
        <v>0</v>
      </c>
      <c r="J1022" s="231">
        <f t="shared" si="412"/>
        <v>7</v>
      </c>
      <c r="K1022" s="43">
        <f t="shared" si="424"/>
        <v>0</v>
      </c>
      <c r="L1022" s="43">
        <f t="shared" si="414"/>
        <v>7</v>
      </c>
      <c r="M1022" s="228">
        <v>2140103</v>
      </c>
      <c r="N1022" s="228" t="s">
        <v>199</v>
      </c>
      <c r="O1022" s="233">
        <v>0</v>
      </c>
      <c r="P1022">
        <f t="shared" si="415"/>
        <v>7</v>
      </c>
      <c r="Q1022">
        <f t="shared" si="416"/>
        <v>0</v>
      </c>
      <c r="U1022">
        <f t="shared" si="417"/>
        <v>0</v>
      </c>
      <c r="V1022">
        <f t="shared" si="418"/>
        <v>0</v>
      </c>
      <c r="W1022">
        <f t="shared" si="419"/>
        <v>0</v>
      </c>
      <c r="Y1022">
        <f t="shared" si="420"/>
        <v>0</v>
      </c>
      <c r="AB1022" s="228">
        <v>2170201</v>
      </c>
      <c r="AC1022">
        <f t="shared" si="421"/>
        <v>0</v>
      </c>
      <c r="AD1022">
        <f t="shared" si="422"/>
        <v>0</v>
      </c>
      <c r="AE1022">
        <f t="shared" si="423"/>
        <v>0</v>
      </c>
      <c r="AG1022" s="228">
        <v>2140113</v>
      </c>
      <c r="AH1022" s="247" t="s">
        <v>1796</v>
      </c>
      <c r="AI1022" s="233">
        <v>0</v>
      </c>
      <c r="AJ1022" s="248">
        <f t="shared" si="409"/>
        <v>0</v>
      </c>
      <c r="AK1022" s="246">
        <f t="shared" si="410"/>
        <v>0</v>
      </c>
      <c r="AL1022" s="240">
        <v>2130406</v>
      </c>
      <c r="AM1022" s="240" t="s">
        <v>1793</v>
      </c>
      <c r="AN1022" s="249">
        <v>0</v>
      </c>
      <c r="AO1022" s="249">
        <v>0</v>
      </c>
      <c r="AP1022" s="256">
        <f t="shared" si="396"/>
        <v>0</v>
      </c>
      <c r="AQ1022" s="257">
        <f t="shared" si="397"/>
        <v>0</v>
      </c>
      <c r="AR1022">
        <f t="shared" si="405"/>
        <v>7</v>
      </c>
    </row>
    <row r="1023" hidden="1" spans="1:44">
      <c r="A1023" s="215">
        <v>2130408</v>
      </c>
      <c r="B1023" s="215" t="s">
        <v>1797</v>
      </c>
      <c r="C1023" s="216">
        <f t="shared" si="398"/>
        <v>0</v>
      </c>
      <c r="D1023" s="222">
        <v>0</v>
      </c>
      <c r="E1023" s="222">
        <v>0</v>
      </c>
      <c r="F1023" s="223">
        <v>0</v>
      </c>
      <c r="G1023" s="219">
        <f t="shared" si="399"/>
        <v>0</v>
      </c>
      <c r="H1023" s="219">
        <f t="shared" si="400"/>
        <v>0</v>
      </c>
      <c r="I1023" s="219">
        <f t="shared" si="401"/>
        <v>0</v>
      </c>
      <c r="J1023" s="231">
        <f t="shared" si="412"/>
        <v>7</v>
      </c>
      <c r="K1023" s="43">
        <f t="shared" si="424"/>
        <v>0</v>
      </c>
      <c r="L1023" s="43">
        <f t="shared" si="414"/>
        <v>7</v>
      </c>
      <c r="M1023" s="228">
        <v>2140104</v>
      </c>
      <c r="N1023" s="228" t="s">
        <v>1798</v>
      </c>
      <c r="O1023" s="233">
        <v>0</v>
      </c>
      <c r="P1023">
        <f t="shared" si="415"/>
        <v>7</v>
      </c>
      <c r="Q1023">
        <f t="shared" si="416"/>
        <v>0</v>
      </c>
      <c r="U1023">
        <f t="shared" si="417"/>
        <v>0</v>
      </c>
      <c r="V1023">
        <f t="shared" si="418"/>
        <v>0</v>
      </c>
      <c r="W1023">
        <f t="shared" si="419"/>
        <v>0</v>
      </c>
      <c r="Y1023">
        <f t="shared" si="420"/>
        <v>0</v>
      </c>
      <c r="AB1023" s="228">
        <v>2170202</v>
      </c>
      <c r="AC1023">
        <f t="shared" si="421"/>
        <v>0</v>
      </c>
      <c r="AD1023">
        <f t="shared" si="422"/>
        <v>0</v>
      </c>
      <c r="AE1023">
        <f t="shared" si="423"/>
        <v>0</v>
      </c>
      <c r="AG1023" s="228">
        <v>2140114</v>
      </c>
      <c r="AH1023" s="247" t="s">
        <v>1799</v>
      </c>
      <c r="AI1023" s="233">
        <v>0</v>
      </c>
      <c r="AJ1023" s="248">
        <f t="shared" si="409"/>
        <v>0</v>
      </c>
      <c r="AK1023" s="246">
        <f t="shared" si="410"/>
        <v>0</v>
      </c>
      <c r="AL1023" s="240">
        <v>2130407</v>
      </c>
      <c r="AM1023" s="240" t="s">
        <v>1795</v>
      </c>
      <c r="AN1023" s="249">
        <v>0</v>
      </c>
      <c r="AO1023" s="249">
        <v>0</v>
      </c>
      <c r="AP1023" s="256">
        <f t="shared" si="396"/>
        <v>0</v>
      </c>
      <c r="AQ1023" s="257">
        <f t="shared" si="397"/>
        <v>0</v>
      </c>
      <c r="AR1023">
        <f t="shared" si="405"/>
        <v>7</v>
      </c>
    </row>
    <row r="1024" hidden="1" spans="1:44">
      <c r="A1024" s="220">
        <v>2130409</v>
      </c>
      <c r="B1024" s="220" t="s">
        <v>1800</v>
      </c>
      <c r="C1024" s="216">
        <f t="shared" si="398"/>
        <v>0</v>
      </c>
      <c r="D1024" s="221">
        <v>0</v>
      </c>
      <c r="E1024" s="222">
        <v>0</v>
      </c>
      <c r="F1024" s="223">
        <v>0</v>
      </c>
      <c r="G1024" s="219">
        <f t="shared" si="399"/>
        <v>0</v>
      </c>
      <c r="H1024" s="219">
        <f t="shared" si="400"/>
        <v>0</v>
      </c>
      <c r="I1024" s="219">
        <f t="shared" si="401"/>
        <v>0</v>
      </c>
      <c r="J1024" s="231">
        <f t="shared" si="412"/>
        <v>7</v>
      </c>
      <c r="K1024" s="43">
        <f t="shared" si="424"/>
        <v>0</v>
      </c>
      <c r="L1024" s="43">
        <f t="shared" si="414"/>
        <v>7</v>
      </c>
      <c r="M1024" s="228">
        <v>2140106</v>
      </c>
      <c r="N1024" s="228" t="s">
        <v>1784</v>
      </c>
      <c r="O1024" s="233">
        <v>639</v>
      </c>
      <c r="P1024">
        <f t="shared" si="415"/>
        <v>7</v>
      </c>
      <c r="Q1024">
        <f t="shared" si="416"/>
        <v>0</v>
      </c>
      <c r="U1024">
        <f t="shared" si="417"/>
        <v>0</v>
      </c>
      <c r="V1024">
        <f t="shared" si="418"/>
        <v>0</v>
      </c>
      <c r="W1024">
        <f t="shared" si="419"/>
        <v>0</v>
      </c>
      <c r="Y1024">
        <f t="shared" si="420"/>
        <v>0</v>
      </c>
      <c r="AB1024" s="228">
        <v>2170203</v>
      </c>
      <c r="AC1024">
        <f t="shared" si="421"/>
        <v>0</v>
      </c>
      <c r="AD1024">
        <f t="shared" si="422"/>
        <v>0</v>
      </c>
      <c r="AE1024">
        <f t="shared" si="423"/>
        <v>0</v>
      </c>
      <c r="AG1024" s="228">
        <v>2140122</v>
      </c>
      <c r="AH1024" s="247" t="s">
        <v>1801</v>
      </c>
      <c r="AI1024" s="233">
        <v>0</v>
      </c>
      <c r="AJ1024" s="248">
        <f t="shared" si="409"/>
        <v>0</v>
      </c>
      <c r="AK1024" s="246">
        <f t="shared" si="410"/>
        <v>0</v>
      </c>
      <c r="AL1024" s="240">
        <v>2130408</v>
      </c>
      <c r="AM1024" s="240" t="s">
        <v>1797</v>
      </c>
      <c r="AN1024" s="249">
        <v>0</v>
      </c>
      <c r="AO1024" s="249">
        <v>0</v>
      </c>
      <c r="AP1024" s="256">
        <f t="shared" si="396"/>
        <v>0</v>
      </c>
      <c r="AQ1024" s="257">
        <f t="shared" si="397"/>
        <v>0</v>
      </c>
      <c r="AR1024">
        <f t="shared" si="405"/>
        <v>7</v>
      </c>
    </row>
    <row r="1025" hidden="1" spans="1:44">
      <c r="A1025" s="220">
        <v>2130499</v>
      </c>
      <c r="B1025" s="220" t="s">
        <v>1802</v>
      </c>
      <c r="C1025" s="216">
        <f t="shared" si="398"/>
        <v>0</v>
      </c>
      <c r="D1025" s="221">
        <v>0</v>
      </c>
      <c r="E1025" s="222">
        <v>0</v>
      </c>
      <c r="F1025" s="223">
        <v>0</v>
      </c>
      <c r="G1025" s="219">
        <f t="shared" si="399"/>
        <v>0</v>
      </c>
      <c r="H1025" s="219">
        <f t="shared" si="400"/>
        <v>0</v>
      </c>
      <c r="I1025" s="219">
        <f t="shared" si="401"/>
        <v>0</v>
      </c>
      <c r="J1025" s="231">
        <f t="shared" si="412"/>
        <v>7</v>
      </c>
      <c r="K1025" s="43">
        <f t="shared" si="424"/>
        <v>0</v>
      </c>
      <c r="L1025" s="43">
        <f t="shared" si="414"/>
        <v>7</v>
      </c>
      <c r="M1025" s="228">
        <v>2140109</v>
      </c>
      <c r="N1025" s="228" t="s">
        <v>1803</v>
      </c>
      <c r="O1025" s="233">
        <v>0</v>
      </c>
      <c r="P1025">
        <f t="shared" si="415"/>
        <v>7</v>
      </c>
      <c r="Q1025">
        <f t="shared" si="416"/>
        <v>0</v>
      </c>
      <c r="U1025">
        <f t="shared" si="417"/>
        <v>0</v>
      </c>
      <c r="V1025">
        <f t="shared" si="418"/>
        <v>0</v>
      </c>
      <c r="W1025">
        <f t="shared" si="419"/>
        <v>0</v>
      </c>
      <c r="Y1025">
        <f t="shared" si="420"/>
        <v>0</v>
      </c>
      <c r="AB1025" s="228">
        <v>2170204</v>
      </c>
      <c r="AC1025">
        <f t="shared" si="421"/>
        <v>0</v>
      </c>
      <c r="AD1025">
        <f t="shared" si="422"/>
        <v>0</v>
      </c>
      <c r="AE1025">
        <f t="shared" si="423"/>
        <v>0</v>
      </c>
      <c r="AG1025" s="228">
        <v>2140123</v>
      </c>
      <c r="AH1025" s="247" t="s">
        <v>1804</v>
      </c>
      <c r="AI1025" s="233">
        <v>0</v>
      </c>
      <c r="AJ1025" s="248">
        <f t="shared" si="409"/>
        <v>0</v>
      </c>
      <c r="AK1025" s="246">
        <f t="shared" si="410"/>
        <v>0</v>
      </c>
      <c r="AL1025" s="240">
        <v>2130409</v>
      </c>
      <c r="AM1025" s="240" t="s">
        <v>1800</v>
      </c>
      <c r="AN1025" s="249">
        <v>0</v>
      </c>
      <c r="AO1025" s="249">
        <v>0</v>
      </c>
      <c r="AP1025" s="256">
        <f t="shared" si="396"/>
        <v>0</v>
      </c>
      <c r="AQ1025" s="257">
        <f t="shared" si="397"/>
        <v>0</v>
      </c>
      <c r="AR1025">
        <f t="shared" si="405"/>
        <v>7</v>
      </c>
    </row>
    <row r="1026" hidden="1" customHeight="1" spans="1:44">
      <c r="A1026" s="220">
        <v>21305</v>
      </c>
      <c r="B1026" s="220" t="s">
        <v>1805</v>
      </c>
      <c r="C1026" s="216">
        <f t="shared" si="398"/>
        <v>6290</v>
      </c>
      <c r="D1026" s="224">
        <v>6661</v>
      </c>
      <c r="E1026" s="217">
        <v>10416</v>
      </c>
      <c r="F1026" s="218">
        <v>14287</v>
      </c>
      <c r="G1026" s="219">
        <f t="shared" si="399"/>
        <v>1.27138314785374</v>
      </c>
      <c r="H1026" s="219">
        <f t="shared" si="400"/>
        <v>2.14487314217085</v>
      </c>
      <c r="I1026" s="219">
        <f t="shared" si="401"/>
        <v>1.37163978494624</v>
      </c>
      <c r="J1026" s="231">
        <f t="shared" si="412"/>
        <v>5</v>
      </c>
      <c r="K1026" s="43">
        <f t="shared" si="424"/>
        <v>37654</v>
      </c>
      <c r="L1026" s="43">
        <f t="shared" si="414"/>
        <v>5</v>
      </c>
      <c r="M1026" s="228">
        <v>2140110</v>
      </c>
      <c r="N1026" s="228" t="s">
        <v>1790</v>
      </c>
      <c r="O1026" s="233">
        <v>0</v>
      </c>
      <c r="P1026">
        <f t="shared" si="415"/>
        <v>7</v>
      </c>
      <c r="Q1026">
        <f t="shared" si="416"/>
        <v>213</v>
      </c>
      <c r="U1026">
        <f t="shared" si="417"/>
        <v>0</v>
      </c>
      <c r="V1026">
        <f t="shared" si="418"/>
        <v>0</v>
      </c>
      <c r="W1026">
        <f t="shared" si="419"/>
        <v>0</v>
      </c>
      <c r="Y1026">
        <f t="shared" si="420"/>
        <v>0</v>
      </c>
      <c r="AB1026" s="228">
        <v>2170205</v>
      </c>
      <c r="AC1026">
        <f t="shared" si="421"/>
        <v>0</v>
      </c>
      <c r="AD1026">
        <f t="shared" si="422"/>
        <v>0</v>
      </c>
      <c r="AE1026">
        <f t="shared" si="423"/>
        <v>0</v>
      </c>
      <c r="AG1026" s="228">
        <v>2140124</v>
      </c>
      <c r="AH1026" s="247" t="s">
        <v>1806</v>
      </c>
      <c r="AI1026" s="233">
        <v>0</v>
      </c>
      <c r="AJ1026" s="248">
        <f t="shared" si="409"/>
        <v>0</v>
      </c>
      <c r="AK1026" s="246">
        <f t="shared" si="410"/>
        <v>0</v>
      </c>
      <c r="AL1026" s="240">
        <v>2130499</v>
      </c>
      <c r="AM1026" s="240" t="s">
        <v>1802</v>
      </c>
      <c r="AN1026" s="249">
        <v>0</v>
      </c>
      <c r="AO1026" s="249">
        <v>0</v>
      </c>
      <c r="AP1026" s="256">
        <f t="shared" si="396"/>
        <v>0</v>
      </c>
      <c r="AQ1026" s="257">
        <f t="shared" si="397"/>
        <v>0</v>
      </c>
      <c r="AR1026">
        <f t="shared" si="405"/>
        <v>7</v>
      </c>
    </row>
    <row r="1027" customHeight="1" spans="1:44">
      <c r="A1027" s="220">
        <v>2130501</v>
      </c>
      <c r="B1027" s="220" t="s">
        <v>194</v>
      </c>
      <c r="C1027" s="216">
        <f t="shared" si="398"/>
        <v>0</v>
      </c>
      <c r="D1027" s="224">
        <v>0</v>
      </c>
      <c r="E1027" s="217">
        <v>135</v>
      </c>
      <c r="F1027" s="218">
        <v>135</v>
      </c>
      <c r="G1027" s="219"/>
      <c r="H1027" s="219"/>
      <c r="I1027" s="219">
        <f t="shared" si="401"/>
        <v>1</v>
      </c>
      <c r="J1027" s="231">
        <f t="shared" si="412"/>
        <v>7</v>
      </c>
      <c r="K1027" s="43">
        <f t="shared" ref="K1027:K1036" si="425">SUM(C1027:F1027)</f>
        <v>270</v>
      </c>
      <c r="L1027" s="43">
        <f t="shared" si="414"/>
        <v>7</v>
      </c>
      <c r="M1027" s="228">
        <v>2140111</v>
      </c>
      <c r="N1027" s="228" t="s">
        <v>1792</v>
      </c>
      <c r="O1027" s="233">
        <v>0</v>
      </c>
      <c r="P1027">
        <f t="shared" si="415"/>
        <v>7</v>
      </c>
      <c r="Q1027">
        <f t="shared" si="416"/>
        <v>0</v>
      </c>
      <c r="U1027">
        <f t="shared" si="417"/>
        <v>0</v>
      </c>
      <c r="V1027">
        <f t="shared" si="418"/>
        <v>0</v>
      </c>
      <c r="W1027">
        <f t="shared" si="419"/>
        <v>0</v>
      </c>
      <c r="Y1027">
        <f t="shared" si="420"/>
        <v>0</v>
      </c>
      <c r="AB1027" s="228">
        <v>2170206</v>
      </c>
      <c r="AC1027">
        <f t="shared" si="421"/>
        <v>0</v>
      </c>
      <c r="AD1027">
        <f t="shared" si="422"/>
        <v>0</v>
      </c>
      <c r="AE1027">
        <f t="shared" si="423"/>
        <v>0</v>
      </c>
      <c r="AG1027" s="228">
        <v>2140125</v>
      </c>
      <c r="AH1027" s="247" t="s">
        <v>1807</v>
      </c>
      <c r="AI1027" s="233">
        <v>0</v>
      </c>
      <c r="AJ1027" s="248">
        <f t="shared" si="409"/>
        <v>0</v>
      </c>
      <c r="AK1027" s="246">
        <f t="shared" si="410"/>
        <v>0</v>
      </c>
      <c r="AL1027" s="240">
        <v>21305</v>
      </c>
      <c r="AM1027" s="241" t="s">
        <v>1805</v>
      </c>
      <c r="AN1027" s="242">
        <v>6661</v>
      </c>
      <c r="AO1027" s="242">
        <v>10416</v>
      </c>
      <c r="AP1027" s="256">
        <f t="shared" si="396"/>
        <v>3755</v>
      </c>
      <c r="AQ1027" s="257">
        <f t="shared" si="397"/>
        <v>0.563729169794325</v>
      </c>
      <c r="AR1027">
        <f t="shared" si="405"/>
        <v>5</v>
      </c>
    </row>
    <row r="1028" hidden="1" spans="1:44">
      <c r="A1028" s="220">
        <v>2130502</v>
      </c>
      <c r="B1028" s="220" t="s">
        <v>196</v>
      </c>
      <c r="C1028" s="216">
        <f t="shared" si="398"/>
        <v>0</v>
      </c>
      <c r="D1028" s="221">
        <v>0</v>
      </c>
      <c r="E1028" s="222">
        <v>0</v>
      </c>
      <c r="F1028" s="223">
        <v>0</v>
      </c>
      <c r="G1028" s="219">
        <f t="shared" si="399"/>
        <v>0</v>
      </c>
      <c r="H1028" s="219">
        <f t="shared" si="400"/>
        <v>0</v>
      </c>
      <c r="I1028" s="219">
        <f t="shared" si="401"/>
        <v>0</v>
      </c>
      <c r="J1028" s="231">
        <f t="shared" si="412"/>
        <v>7</v>
      </c>
      <c r="K1028" s="43">
        <f t="shared" si="425"/>
        <v>0</v>
      </c>
      <c r="L1028" s="43">
        <f t="shared" si="414"/>
        <v>7</v>
      </c>
      <c r="M1028" s="228">
        <v>2140112</v>
      </c>
      <c r="N1028" s="228" t="s">
        <v>1794</v>
      </c>
      <c r="O1028" s="233">
        <v>0</v>
      </c>
      <c r="P1028">
        <f t="shared" si="415"/>
        <v>7</v>
      </c>
      <c r="Q1028">
        <f t="shared" si="416"/>
        <v>0</v>
      </c>
      <c r="U1028">
        <f t="shared" si="417"/>
        <v>0</v>
      </c>
      <c r="V1028">
        <f t="shared" si="418"/>
        <v>0</v>
      </c>
      <c r="W1028">
        <f t="shared" si="419"/>
        <v>0</v>
      </c>
      <c r="Y1028">
        <f t="shared" si="420"/>
        <v>0</v>
      </c>
      <c r="AB1028" s="228">
        <v>2170207</v>
      </c>
      <c r="AC1028">
        <f t="shared" si="421"/>
        <v>0</v>
      </c>
      <c r="AD1028">
        <f t="shared" si="422"/>
        <v>0</v>
      </c>
      <c r="AE1028">
        <f t="shared" si="423"/>
        <v>0</v>
      </c>
      <c r="AG1028" s="228">
        <v>2140126</v>
      </c>
      <c r="AH1028" s="247" t="s">
        <v>1808</v>
      </c>
      <c r="AI1028" s="233">
        <v>0</v>
      </c>
      <c r="AJ1028" s="248">
        <f t="shared" si="409"/>
        <v>0</v>
      </c>
      <c r="AK1028" s="246">
        <f t="shared" si="410"/>
        <v>0</v>
      </c>
      <c r="AL1028" s="240">
        <v>2130501</v>
      </c>
      <c r="AM1028" s="241" t="s">
        <v>194</v>
      </c>
      <c r="AN1028" s="242">
        <v>0</v>
      </c>
      <c r="AO1028" s="242">
        <v>135</v>
      </c>
      <c r="AP1028" s="256">
        <f t="shared" si="396"/>
        <v>135</v>
      </c>
      <c r="AQ1028" s="257">
        <f t="shared" si="397"/>
        <v>0</v>
      </c>
      <c r="AR1028">
        <f t="shared" si="405"/>
        <v>7</v>
      </c>
    </row>
    <row r="1029" hidden="1" spans="1:44">
      <c r="A1029" s="220">
        <v>2130503</v>
      </c>
      <c r="B1029" s="220" t="s">
        <v>198</v>
      </c>
      <c r="C1029" s="216">
        <f t="shared" si="398"/>
        <v>0</v>
      </c>
      <c r="D1029" s="221">
        <v>0</v>
      </c>
      <c r="E1029" s="222">
        <v>0</v>
      </c>
      <c r="F1029" s="223">
        <v>0</v>
      </c>
      <c r="G1029" s="219">
        <f t="shared" si="399"/>
        <v>0</v>
      </c>
      <c r="H1029" s="219">
        <f t="shared" si="400"/>
        <v>0</v>
      </c>
      <c r="I1029" s="219">
        <f t="shared" si="401"/>
        <v>0</v>
      </c>
      <c r="J1029" s="231">
        <f t="shared" si="412"/>
        <v>7</v>
      </c>
      <c r="K1029" s="43">
        <f t="shared" si="425"/>
        <v>0</v>
      </c>
      <c r="L1029" s="43">
        <f t="shared" si="414"/>
        <v>7</v>
      </c>
      <c r="M1029" s="228">
        <v>2140114</v>
      </c>
      <c r="N1029" s="228" t="s">
        <v>1799</v>
      </c>
      <c r="O1029" s="233">
        <v>0</v>
      </c>
      <c r="P1029">
        <f t="shared" si="415"/>
        <v>7</v>
      </c>
      <c r="Q1029">
        <f t="shared" si="416"/>
        <v>0</v>
      </c>
      <c r="U1029">
        <f t="shared" si="417"/>
        <v>0</v>
      </c>
      <c r="V1029">
        <f t="shared" si="418"/>
        <v>0</v>
      </c>
      <c r="W1029">
        <f t="shared" si="419"/>
        <v>0</v>
      </c>
      <c r="Y1029">
        <f t="shared" si="420"/>
        <v>0</v>
      </c>
      <c r="AB1029" s="228">
        <v>2170208</v>
      </c>
      <c r="AC1029">
        <f t="shared" si="421"/>
        <v>0</v>
      </c>
      <c r="AD1029">
        <f t="shared" si="422"/>
        <v>0</v>
      </c>
      <c r="AE1029">
        <f t="shared" si="423"/>
        <v>0</v>
      </c>
      <c r="AG1029" s="228">
        <v>2140127</v>
      </c>
      <c r="AH1029" s="247" t="s">
        <v>1809</v>
      </c>
      <c r="AI1029" s="233">
        <v>0</v>
      </c>
      <c r="AJ1029" s="248">
        <f t="shared" si="409"/>
        <v>0</v>
      </c>
      <c r="AK1029" s="246">
        <f t="shared" si="410"/>
        <v>0</v>
      </c>
      <c r="AL1029" s="240">
        <v>2130502</v>
      </c>
      <c r="AM1029" s="240" t="s">
        <v>196</v>
      </c>
      <c r="AN1029" s="249">
        <v>0</v>
      </c>
      <c r="AO1029" s="249">
        <v>0</v>
      </c>
      <c r="AP1029" s="256">
        <f t="shared" si="396"/>
        <v>0</v>
      </c>
      <c r="AQ1029" s="257">
        <f t="shared" si="397"/>
        <v>0</v>
      </c>
      <c r="AR1029">
        <f t="shared" si="405"/>
        <v>7</v>
      </c>
    </row>
    <row r="1030" customHeight="1" spans="1:44">
      <c r="A1030" s="220">
        <v>2130504</v>
      </c>
      <c r="B1030" s="220" t="s">
        <v>1810</v>
      </c>
      <c r="C1030" s="216">
        <f t="shared" si="398"/>
        <v>2101</v>
      </c>
      <c r="D1030" s="224">
        <v>667</v>
      </c>
      <c r="E1030" s="217">
        <v>7774</v>
      </c>
      <c r="F1030" s="218">
        <v>10207</v>
      </c>
      <c r="G1030" s="219">
        <f t="shared" si="399"/>
        <v>3.85816277962875</v>
      </c>
      <c r="H1030" s="219">
        <f t="shared" si="400"/>
        <v>15.3028485757121</v>
      </c>
      <c r="I1030" s="219">
        <f t="shared" si="401"/>
        <v>1.31296629791613</v>
      </c>
      <c r="J1030" s="231">
        <f t="shared" si="412"/>
        <v>7</v>
      </c>
      <c r="K1030" s="43">
        <f t="shared" si="425"/>
        <v>20749</v>
      </c>
      <c r="L1030" s="43">
        <f t="shared" si="414"/>
        <v>7</v>
      </c>
      <c r="M1030" s="228">
        <v>2140122</v>
      </c>
      <c r="N1030" s="228" t="s">
        <v>1801</v>
      </c>
      <c r="O1030" s="233">
        <v>0</v>
      </c>
      <c r="P1030">
        <f t="shared" si="415"/>
        <v>7</v>
      </c>
      <c r="Q1030">
        <f t="shared" si="416"/>
        <v>0</v>
      </c>
      <c r="U1030">
        <f t="shared" si="417"/>
        <v>0</v>
      </c>
      <c r="V1030">
        <f t="shared" si="418"/>
        <v>0</v>
      </c>
      <c r="W1030">
        <f t="shared" si="419"/>
        <v>0</v>
      </c>
      <c r="Y1030">
        <f t="shared" si="420"/>
        <v>0</v>
      </c>
      <c r="AB1030" s="228">
        <v>2170299</v>
      </c>
      <c r="AC1030">
        <f t="shared" si="421"/>
        <v>0</v>
      </c>
      <c r="AD1030">
        <f t="shared" si="422"/>
        <v>0</v>
      </c>
      <c r="AE1030">
        <f t="shared" si="423"/>
        <v>0</v>
      </c>
      <c r="AG1030" s="228">
        <v>2140128</v>
      </c>
      <c r="AH1030" s="247" t="s">
        <v>1811</v>
      </c>
      <c r="AI1030" s="233">
        <v>0</v>
      </c>
      <c r="AJ1030" s="248">
        <f t="shared" si="409"/>
        <v>0</v>
      </c>
      <c r="AK1030" s="246">
        <f t="shared" si="410"/>
        <v>0</v>
      </c>
      <c r="AL1030" s="240">
        <v>2130503</v>
      </c>
      <c r="AM1030" s="240" t="s">
        <v>198</v>
      </c>
      <c r="AN1030" s="249">
        <v>0</v>
      </c>
      <c r="AO1030" s="249">
        <v>0</v>
      </c>
      <c r="AP1030" s="256">
        <f t="shared" ref="AP1030:AP1093" si="426">AO1030-AN1030</f>
        <v>0</v>
      </c>
      <c r="AQ1030" s="257">
        <f t="shared" ref="AQ1030:AQ1093" si="427">IF(AN1030&lt;&gt;0,AP1030/AN1030,)</f>
        <v>0</v>
      </c>
      <c r="AR1030">
        <f t="shared" si="405"/>
        <v>7</v>
      </c>
    </row>
    <row r="1031" customHeight="1" spans="1:44">
      <c r="A1031" s="220">
        <v>2130505</v>
      </c>
      <c r="B1031" s="220" t="s">
        <v>1812</v>
      </c>
      <c r="C1031" s="216">
        <f t="shared" ref="C1031:C1094" si="428">SUMIF(AG:AG,A1031,AI:AI)</f>
        <v>520</v>
      </c>
      <c r="D1031" s="224">
        <v>1000</v>
      </c>
      <c r="E1031" s="217">
        <v>0</v>
      </c>
      <c r="F1031" s="218">
        <v>0</v>
      </c>
      <c r="G1031" s="219">
        <f t="shared" ref="G1031:G1094" si="429">IF(F1031&lt;&gt;0,F1031/C1031-1,)</f>
        <v>0</v>
      </c>
      <c r="H1031" s="219">
        <f t="shared" ref="H1031:H1094" si="430">IF(F1031&lt;&gt;0,F1031/D1031,)</f>
        <v>0</v>
      </c>
      <c r="I1031" s="219">
        <f t="shared" ref="I1031:I1094" si="431">IF(F1031&lt;&gt;0,F1031/E1031,)</f>
        <v>0</v>
      </c>
      <c r="J1031" s="231">
        <f t="shared" si="412"/>
        <v>7</v>
      </c>
      <c r="K1031" s="43">
        <f t="shared" si="425"/>
        <v>1520</v>
      </c>
      <c r="L1031" s="43">
        <f t="shared" si="414"/>
        <v>7</v>
      </c>
      <c r="M1031" s="228">
        <v>2140123</v>
      </c>
      <c r="N1031" s="228" t="s">
        <v>1804</v>
      </c>
      <c r="O1031" s="233">
        <v>0</v>
      </c>
      <c r="P1031">
        <f t="shared" si="415"/>
        <v>7</v>
      </c>
      <c r="Q1031">
        <f t="shared" si="416"/>
        <v>0</v>
      </c>
      <c r="U1031">
        <f t="shared" si="417"/>
        <v>0</v>
      </c>
      <c r="V1031">
        <f t="shared" si="418"/>
        <v>0</v>
      </c>
      <c r="W1031">
        <f t="shared" si="419"/>
        <v>0</v>
      </c>
      <c r="Y1031">
        <f t="shared" si="420"/>
        <v>0</v>
      </c>
      <c r="AB1031" s="228">
        <v>2170301</v>
      </c>
      <c r="AC1031">
        <f t="shared" si="421"/>
        <v>0</v>
      </c>
      <c r="AD1031">
        <f t="shared" si="422"/>
        <v>0</v>
      </c>
      <c r="AE1031">
        <f t="shared" si="423"/>
        <v>0</v>
      </c>
      <c r="AG1031" s="228">
        <v>2140129</v>
      </c>
      <c r="AH1031" s="247" t="s">
        <v>1813</v>
      </c>
      <c r="AI1031" s="233">
        <v>0</v>
      </c>
      <c r="AJ1031" s="248">
        <f t="shared" si="409"/>
        <v>0</v>
      </c>
      <c r="AK1031" s="246">
        <f t="shared" si="410"/>
        <v>0</v>
      </c>
      <c r="AL1031" s="240">
        <v>2130504</v>
      </c>
      <c r="AM1031" s="241" t="s">
        <v>1810</v>
      </c>
      <c r="AN1031" s="242">
        <v>667</v>
      </c>
      <c r="AO1031" s="242">
        <v>7774</v>
      </c>
      <c r="AP1031" s="256">
        <f t="shared" si="426"/>
        <v>7107</v>
      </c>
      <c r="AQ1031" s="257">
        <f t="shared" si="427"/>
        <v>10.6551724137931</v>
      </c>
      <c r="AR1031">
        <f t="shared" si="405"/>
        <v>7</v>
      </c>
    </row>
    <row r="1032" hidden="1" spans="1:44">
      <c r="A1032" s="220">
        <v>2130506</v>
      </c>
      <c r="B1032" s="220" t="s">
        <v>1814</v>
      </c>
      <c r="C1032" s="216">
        <f t="shared" si="428"/>
        <v>0</v>
      </c>
      <c r="D1032" s="221">
        <v>0</v>
      </c>
      <c r="E1032" s="222">
        <v>0</v>
      </c>
      <c r="F1032" s="223">
        <v>0</v>
      </c>
      <c r="G1032" s="219">
        <f t="shared" si="429"/>
        <v>0</v>
      </c>
      <c r="H1032" s="219">
        <f t="shared" si="430"/>
        <v>0</v>
      </c>
      <c r="I1032" s="219">
        <f t="shared" si="431"/>
        <v>0</v>
      </c>
      <c r="J1032" s="231">
        <f t="shared" si="412"/>
        <v>7</v>
      </c>
      <c r="K1032" s="43">
        <f t="shared" si="425"/>
        <v>0</v>
      </c>
      <c r="L1032" s="43">
        <f t="shared" si="414"/>
        <v>7</v>
      </c>
      <c r="M1032" s="228">
        <v>2140127</v>
      </c>
      <c r="N1032" s="228" t="s">
        <v>1809</v>
      </c>
      <c r="O1032" s="233">
        <v>0</v>
      </c>
      <c r="P1032">
        <f t="shared" si="415"/>
        <v>7</v>
      </c>
      <c r="Q1032">
        <f t="shared" si="416"/>
        <v>0</v>
      </c>
      <c r="U1032">
        <f t="shared" si="417"/>
        <v>0</v>
      </c>
      <c r="V1032">
        <f t="shared" si="418"/>
        <v>0</v>
      </c>
      <c r="W1032">
        <f t="shared" si="419"/>
        <v>0</v>
      </c>
      <c r="Y1032">
        <f t="shared" si="420"/>
        <v>0</v>
      </c>
      <c r="AB1032" s="228">
        <v>2170302</v>
      </c>
      <c r="AC1032">
        <f t="shared" si="421"/>
        <v>0</v>
      </c>
      <c r="AD1032">
        <f t="shared" si="422"/>
        <v>0</v>
      </c>
      <c r="AE1032">
        <f t="shared" si="423"/>
        <v>0</v>
      </c>
      <c r="AG1032" s="228">
        <v>2140130</v>
      </c>
      <c r="AH1032" s="247" t="s">
        <v>1815</v>
      </c>
      <c r="AI1032" s="233">
        <v>0</v>
      </c>
      <c r="AJ1032" s="248">
        <f t="shared" si="409"/>
        <v>0</v>
      </c>
      <c r="AK1032" s="246">
        <f t="shared" si="410"/>
        <v>0</v>
      </c>
      <c r="AL1032" s="240">
        <v>2130505</v>
      </c>
      <c r="AM1032" s="241" t="s">
        <v>1812</v>
      </c>
      <c r="AN1032" s="242">
        <v>1000</v>
      </c>
      <c r="AO1032" s="242">
        <v>0</v>
      </c>
      <c r="AP1032" s="256">
        <f t="shared" si="426"/>
        <v>-1000</v>
      </c>
      <c r="AQ1032" s="257">
        <f t="shared" si="427"/>
        <v>-1</v>
      </c>
      <c r="AR1032">
        <f t="shared" ref="AR1032:AR1095" si="432">LEN(AL1032)</f>
        <v>7</v>
      </c>
    </row>
    <row r="1033" customHeight="1" spans="1:44">
      <c r="A1033" s="220">
        <v>2130507</v>
      </c>
      <c r="B1033" s="220" t="s">
        <v>1816</v>
      </c>
      <c r="C1033" s="216">
        <f t="shared" si="428"/>
        <v>368</v>
      </c>
      <c r="D1033" s="224">
        <v>3</v>
      </c>
      <c r="E1033" s="217">
        <v>127</v>
      </c>
      <c r="F1033" s="218">
        <v>127</v>
      </c>
      <c r="G1033" s="219">
        <f t="shared" si="429"/>
        <v>-0.654891304347826</v>
      </c>
      <c r="H1033" s="219">
        <f t="shared" si="430"/>
        <v>42.3333333333333</v>
      </c>
      <c r="I1033" s="219">
        <f t="shared" si="431"/>
        <v>1</v>
      </c>
      <c r="J1033" s="231">
        <f t="shared" si="412"/>
        <v>7</v>
      </c>
      <c r="K1033" s="43">
        <f t="shared" si="425"/>
        <v>625</v>
      </c>
      <c r="L1033" s="43">
        <f t="shared" si="414"/>
        <v>7</v>
      </c>
      <c r="M1033" s="228">
        <v>2140128</v>
      </c>
      <c r="N1033" s="228" t="s">
        <v>1811</v>
      </c>
      <c r="O1033" s="233">
        <v>0</v>
      </c>
      <c r="P1033">
        <f t="shared" si="415"/>
        <v>7</v>
      </c>
      <c r="Q1033">
        <f t="shared" si="416"/>
        <v>0</v>
      </c>
      <c r="U1033">
        <f t="shared" si="417"/>
        <v>0</v>
      </c>
      <c r="V1033">
        <f t="shared" si="418"/>
        <v>0</v>
      </c>
      <c r="W1033">
        <f t="shared" si="419"/>
        <v>0</v>
      </c>
      <c r="Y1033">
        <f t="shared" si="420"/>
        <v>0</v>
      </c>
      <c r="AB1033" s="228">
        <v>2170303</v>
      </c>
      <c r="AC1033">
        <f t="shared" si="421"/>
        <v>0</v>
      </c>
      <c r="AD1033">
        <f t="shared" si="422"/>
        <v>0</v>
      </c>
      <c r="AE1033">
        <f t="shared" si="423"/>
        <v>0</v>
      </c>
      <c r="AG1033" s="228">
        <v>2140131</v>
      </c>
      <c r="AH1033" s="247" t="s">
        <v>1817</v>
      </c>
      <c r="AI1033" s="233">
        <v>0</v>
      </c>
      <c r="AJ1033" s="248">
        <f t="shared" ref="AJ1033:AJ1096" si="433">SUMIF(A:A,AG1033,C:C)</f>
        <v>0</v>
      </c>
      <c r="AK1033" s="246">
        <f t="shared" ref="AK1033:AK1096" si="434">AI1033-AJ1033</f>
        <v>0</v>
      </c>
      <c r="AL1033" s="240">
        <v>2130506</v>
      </c>
      <c r="AM1033" s="240" t="s">
        <v>1814</v>
      </c>
      <c r="AN1033" s="249">
        <v>0</v>
      </c>
      <c r="AO1033" s="249">
        <v>0</v>
      </c>
      <c r="AP1033" s="256">
        <f t="shared" si="426"/>
        <v>0</v>
      </c>
      <c r="AQ1033" s="257">
        <f t="shared" si="427"/>
        <v>0</v>
      </c>
      <c r="AR1033">
        <f t="shared" si="432"/>
        <v>7</v>
      </c>
    </row>
    <row r="1034" hidden="1" spans="1:44">
      <c r="A1034" s="220">
        <v>2130508</v>
      </c>
      <c r="B1034" s="220" t="s">
        <v>1818</v>
      </c>
      <c r="C1034" s="216">
        <f t="shared" si="428"/>
        <v>0</v>
      </c>
      <c r="D1034" s="221">
        <v>0</v>
      </c>
      <c r="E1034" s="222">
        <v>0</v>
      </c>
      <c r="F1034" s="223">
        <v>0</v>
      </c>
      <c r="G1034" s="219">
        <f t="shared" si="429"/>
        <v>0</v>
      </c>
      <c r="H1034" s="219">
        <f t="shared" si="430"/>
        <v>0</v>
      </c>
      <c r="I1034" s="219">
        <f t="shared" si="431"/>
        <v>0</v>
      </c>
      <c r="J1034" s="231">
        <f t="shared" ref="J1034:J1097" si="435">LEN(A1034)</f>
        <v>7</v>
      </c>
      <c r="K1034" s="43">
        <f t="shared" si="425"/>
        <v>0</v>
      </c>
      <c r="L1034" s="43">
        <f t="shared" ref="L1034:L1097" si="436">LEN(A1034)</f>
        <v>7</v>
      </c>
      <c r="M1034" s="228">
        <v>2140129</v>
      </c>
      <c r="N1034" s="228" t="s">
        <v>1813</v>
      </c>
      <c r="O1034" s="233">
        <v>0</v>
      </c>
      <c r="P1034">
        <f t="shared" ref="P1034:P1097" si="437">LEN(M1034)</f>
        <v>7</v>
      </c>
      <c r="Q1034">
        <f t="shared" si="416"/>
        <v>0</v>
      </c>
      <c r="U1034">
        <f t="shared" si="417"/>
        <v>0</v>
      </c>
      <c r="V1034">
        <f t="shared" si="418"/>
        <v>0</v>
      </c>
      <c r="W1034">
        <f t="shared" si="419"/>
        <v>0</v>
      </c>
      <c r="Y1034">
        <f t="shared" si="420"/>
        <v>0</v>
      </c>
      <c r="AB1034" s="228">
        <v>2170304</v>
      </c>
      <c r="AC1034">
        <f t="shared" si="421"/>
        <v>0</v>
      </c>
      <c r="AD1034">
        <f t="shared" si="422"/>
        <v>0</v>
      </c>
      <c r="AE1034">
        <f t="shared" si="423"/>
        <v>0</v>
      </c>
      <c r="AG1034" s="228">
        <v>2140133</v>
      </c>
      <c r="AH1034" s="247" t="s">
        <v>1819</v>
      </c>
      <c r="AI1034" s="233">
        <v>0</v>
      </c>
      <c r="AJ1034" s="248">
        <f t="shared" si="433"/>
        <v>0</v>
      </c>
      <c r="AK1034" s="246">
        <f t="shared" si="434"/>
        <v>0</v>
      </c>
      <c r="AL1034" s="240">
        <v>2130507</v>
      </c>
      <c r="AM1034" s="241" t="s">
        <v>1816</v>
      </c>
      <c r="AN1034" s="242">
        <v>3</v>
      </c>
      <c r="AO1034" s="242">
        <v>127</v>
      </c>
      <c r="AP1034" s="256">
        <f t="shared" si="426"/>
        <v>124</v>
      </c>
      <c r="AQ1034" s="257">
        <f t="shared" si="427"/>
        <v>41.3333333333333</v>
      </c>
      <c r="AR1034">
        <f t="shared" si="432"/>
        <v>7</v>
      </c>
    </row>
    <row r="1035" hidden="1" spans="1:44">
      <c r="A1035" s="220">
        <v>2130550</v>
      </c>
      <c r="B1035" s="220" t="s">
        <v>1820</v>
      </c>
      <c r="C1035" s="216">
        <f t="shared" si="428"/>
        <v>0</v>
      </c>
      <c r="D1035" s="221">
        <v>0</v>
      </c>
      <c r="E1035" s="222">
        <v>0</v>
      </c>
      <c r="F1035" s="223">
        <v>0</v>
      </c>
      <c r="G1035" s="219">
        <f t="shared" si="429"/>
        <v>0</v>
      </c>
      <c r="H1035" s="219">
        <f t="shared" si="430"/>
        <v>0</v>
      </c>
      <c r="I1035" s="219">
        <f t="shared" si="431"/>
        <v>0</v>
      </c>
      <c r="J1035" s="231">
        <f t="shared" si="435"/>
        <v>7</v>
      </c>
      <c r="K1035" s="43">
        <f t="shared" si="425"/>
        <v>0</v>
      </c>
      <c r="L1035" s="43">
        <f t="shared" si="436"/>
        <v>7</v>
      </c>
      <c r="M1035" s="228">
        <v>2140130</v>
      </c>
      <c r="N1035" s="228" t="s">
        <v>1815</v>
      </c>
      <c r="O1035" s="233">
        <v>0</v>
      </c>
      <c r="P1035">
        <f t="shared" si="437"/>
        <v>7</v>
      </c>
      <c r="Q1035">
        <f t="shared" ref="Q1035:Q1098" si="438">IF(LEN(A1035)=5,--LEFT(A1035,3),)</f>
        <v>0</v>
      </c>
      <c r="U1035">
        <f t="shared" si="417"/>
        <v>0</v>
      </c>
      <c r="V1035">
        <f t="shared" si="418"/>
        <v>0</v>
      </c>
      <c r="W1035">
        <f t="shared" ref="W1035:W1098" si="439">U1035-V1035</f>
        <v>0</v>
      </c>
      <c r="Y1035">
        <f t="shared" si="420"/>
        <v>0</v>
      </c>
      <c r="AB1035" s="228">
        <v>2170399</v>
      </c>
      <c r="AC1035">
        <f t="shared" si="421"/>
        <v>0</v>
      </c>
      <c r="AD1035">
        <f t="shared" si="422"/>
        <v>0</v>
      </c>
      <c r="AE1035">
        <f t="shared" ref="AE1035:AE1098" si="440">AC1035-AD1035</f>
        <v>0</v>
      </c>
      <c r="AG1035" s="228">
        <v>2140136</v>
      </c>
      <c r="AH1035" s="247" t="s">
        <v>1821</v>
      </c>
      <c r="AI1035" s="233">
        <v>0</v>
      </c>
      <c r="AJ1035" s="248">
        <f t="shared" si="433"/>
        <v>0</v>
      </c>
      <c r="AK1035" s="246">
        <f t="shared" si="434"/>
        <v>0</v>
      </c>
      <c r="AL1035" s="240">
        <v>2130508</v>
      </c>
      <c r="AM1035" s="240" t="s">
        <v>1818</v>
      </c>
      <c r="AN1035" s="249">
        <v>0</v>
      </c>
      <c r="AO1035" s="249">
        <v>0</v>
      </c>
      <c r="AP1035" s="256">
        <f t="shared" si="426"/>
        <v>0</v>
      </c>
      <c r="AQ1035" s="257">
        <f t="shared" si="427"/>
        <v>0</v>
      </c>
      <c r="AR1035">
        <f t="shared" si="432"/>
        <v>7</v>
      </c>
    </row>
    <row r="1036" customHeight="1" spans="1:44">
      <c r="A1036" s="220">
        <v>2130599</v>
      </c>
      <c r="B1036" s="220" t="s">
        <v>1822</v>
      </c>
      <c r="C1036" s="216">
        <f t="shared" si="428"/>
        <v>3301</v>
      </c>
      <c r="D1036" s="224">
        <v>4991</v>
      </c>
      <c r="E1036" s="217">
        <v>2380</v>
      </c>
      <c r="F1036" s="218">
        <v>3818</v>
      </c>
      <c r="G1036" s="219">
        <f t="shared" si="429"/>
        <v>0.156619206301121</v>
      </c>
      <c r="H1036" s="219">
        <f t="shared" si="430"/>
        <v>0.764976958525346</v>
      </c>
      <c r="I1036" s="219">
        <f t="shared" si="431"/>
        <v>1.60420168067227</v>
      </c>
      <c r="J1036" s="231">
        <f t="shared" si="435"/>
        <v>7</v>
      </c>
      <c r="K1036" s="43">
        <f t="shared" si="425"/>
        <v>14490</v>
      </c>
      <c r="L1036" s="43">
        <f t="shared" si="436"/>
        <v>7</v>
      </c>
      <c r="M1036" s="228">
        <v>2140131</v>
      </c>
      <c r="N1036" s="228" t="s">
        <v>1817</v>
      </c>
      <c r="O1036" s="233">
        <v>0</v>
      </c>
      <c r="P1036">
        <f t="shared" si="437"/>
        <v>7</v>
      </c>
      <c r="Q1036">
        <f t="shared" si="438"/>
        <v>0</v>
      </c>
      <c r="U1036">
        <f t="shared" si="417"/>
        <v>0</v>
      </c>
      <c r="V1036">
        <f t="shared" si="418"/>
        <v>0</v>
      </c>
      <c r="W1036">
        <f t="shared" si="439"/>
        <v>0</v>
      </c>
      <c r="Y1036">
        <f t="shared" si="420"/>
        <v>0</v>
      </c>
      <c r="AB1036" s="228">
        <v>2170401</v>
      </c>
      <c r="AC1036">
        <f t="shared" si="421"/>
        <v>0</v>
      </c>
      <c r="AD1036">
        <f t="shared" si="422"/>
        <v>0</v>
      </c>
      <c r="AE1036">
        <f t="shared" si="440"/>
        <v>0</v>
      </c>
      <c r="AG1036" s="228">
        <v>2140138</v>
      </c>
      <c r="AH1036" s="247" t="s">
        <v>1823</v>
      </c>
      <c r="AI1036" s="233">
        <v>2917</v>
      </c>
      <c r="AJ1036" s="248">
        <f t="shared" si="433"/>
        <v>2917</v>
      </c>
      <c r="AK1036" s="246">
        <f t="shared" si="434"/>
        <v>0</v>
      </c>
      <c r="AL1036" s="240">
        <v>2130550</v>
      </c>
      <c r="AM1036" s="240" t="s">
        <v>1820</v>
      </c>
      <c r="AN1036" s="249">
        <v>0</v>
      </c>
      <c r="AO1036" s="249">
        <v>0</v>
      </c>
      <c r="AP1036" s="256">
        <f t="shared" si="426"/>
        <v>0</v>
      </c>
      <c r="AQ1036" s="257">
        <f t="shared" si="427"/>
        <v>0</v>
      </c>
      <c r="AR1036">
        <f t="shared" si="432"/>
        <v>7</v>
      </c>
    </row>
    <row r="1037" hidden="1" customHeight="1" spans="1:44">
      <c r="A1037" s="220">
        <v>21306</v>
      </c>
      <c r="B1037" s="220" t="s">
        <v>1824</v>
      </c>
      <c r="C1037" s="216">
        <f t="shared" si="428"/>
        <v>2411</v>
      </c>
      <c r="D1037" s="224">
        <v>979</v>
      </c>
      <c r="E1037" s="217">
        <v>911</v>
      </c>
      <c r="F1037" s="218">
        <v>239</v>
      </c>
      <c r="G1037" s="219">
        <f t="shared" si="429"/>
        <v>-0.900871007880548</v>
      </c>
      <c r="H1037" s="219">
        <f t="shared" si="430"/>
        <v>0.244126659856997</v>
      </c>
      <c r="I1037" s="219">
        <f t="shared" si="431"/>
        <v>0.262349066959385</v>
      </c>
      <c r="J1037" s="231">
        <f t="shared" si="435"/>
        <v>5</v>
      </c>
      <c r="K1037" s="43">
        <f t="shared" ref="K1037:K1043" si="441">SUM(C1037:F1037)</f>
        <v>4540</v>
      </c>
      <c r="L1037" s="43">
        <f t="shared" si="436"/>
        <v>5</v>
      </c>
      <c r="M1037" s="228">
        <v>2140133</v>
      </c>
      <c r="N1037" s="228" t="s">
        <v>1819</v>
      </c>
      <c r="O1037" s="233">
        <v>0</v>
      </c>
      <c r="P1037">
        <f t="shared" si="437"/>
        <v>7</v>
      </c>
      <c r="Q1037">
        <f t="shared" si="438"/>
        <v>213</v>
      </c>
      <c r="U1037">
        <f t="shared" si="417"/>
        <v>0</v>
      </c>
      <c r="V1037">
        <f t="shared" si="418"/>
        <v>0</v>
      </c>
      <c r="W1037">
        <f t="shared" si="439"/>
        <v>0</v>
      </c>
      <c r="Y1037">
        <f t="shared" si="420"/>
        <v>0</v>
      </c>
      <c r="AB1037" s="228">
        <v>2170499</v>
      </c>
      <c r="AC1037">
        <f t="shared" si="421"/>
        <v>0</v>
      </c>
      <c r="AD1037">
        <f t="shared" si="422"/>
        <v>0</v>
      </c>
      <c r="AE1037">
        <f t="shared" si="440"/>
        <v>0</v>
      </c>
      <c r="AG1037" s="228">
        <v>2140139</v>
      </c>
      <c r="AH1037" s="247" t="s">
        <v>1825</v>
      </c>
      <c r="AI1037" s="233">
        <v>0</v>
      </c>
      <c r="AJ1037" s="248">
        <f t="shared" si="433"/>
        <v>0</v>
      </c>
      <c r="AK1037" s="246">
        <f t="shared" si="434"/>
        <v>0</v>
      </c>
      <c r="AL1037" s="240">
        <v>2130599</v>
      </c>
      <c r="AM1037" s="241" t="s">
        <v>1822</v>
      </c>
      <c r="AN1037" s="242">
        <v>4991</v>
      </c>
      <c r="AO1037" s="242">
        <v>2380</v>
      </c>
      <c r="AP1037" s="256">
        <f t="shared" si="426"/>
        <v>-2611</v>
      </c>
      <c r="AQ1037" s="257">
        <f t="shared" si="427"/>
        <v>-0.523141654978962</v>
      </c>
      <c r="AR1037">
        <f t="shared" si="432"/>
        <v>7</v>
      </c>
    </row>
    <row r="1038" customHeight="1" spans="1:44">
      <c r="A1038" s="220">
        <v>2130601</v>
      </c>
      <c r="B1038" s="220" t="s">
        <v>862</v>
      </c>
      <c r="C1038" s="216">
        <f t="shared" si="428"/>
        <v>0</v>
      </c>
      <c r="D1038" s="224">
        <v>25</v>
      </c>
      <c r="E1038" s="217">
        <v>30</v>
      </c>
      <c r="F1038" s="218">
        <v>30</v>
      </c>
      <c r="G1038" s="219"/>
      <c r="H1038" s="219">
        <f t="shared" si="430"/>
        <v>1.2</v>
      </c>
      <c r="I1038" s="219">
        <f t="shared" si="431"/>
        <v>1</v>
      </c>
      <c r="J1038" s="231">
        <f t="shared" si="435"/>
        <v>7</v>
      </c>
      <c r="K1038" s="43">
        <f t="shared" si="441"/>
        <v>85</v>
      </c>
      <c r="L1038" s="43">
        <f t="shared" si="436"/>
        <v>7</v>
      </c>
      <c r="M1038" s="228">
        <v>2140136</v>
      </c>
      <c r="N1038" s="228" t="s">
        <v>1821</v>
      </c>
      <c r="O1038" s="233">
        <v>0</v>
      </c>
      <c r="P1038">
        <f t="shared" si="437"/>
        <v>7</v>
      </c>
      <c r="Q1038">
        <f t="shared" si="438"/>
        <v>0</v>
      </c>
      <c r="U1038">
        <f t="shared" si="417"/>
        <v>0</v>
      </c>
      <c r="V1038">
        <f t="shared" si="418"/>
        <v>0</v>
      </c>
      <c r="W1038">
        <f t="shared" si="439"/>
        <v>0</v>
      </c>
      <c r="Y1038">
        <f t="shared" si="420"/>
        <v>0</v>
      </c>
      <c r="AB1038" s="228">
        <v>2179901</v>
      </c>
      <c r="AC1038">
        <f t="shared" si="421"/>
        <v>84</v>
      </c>
      <c r="AD1038">
        <f t="shared" si="422"/>
        <v>84</v>
      </c>
      <c r="AE1038">
        <f t="shared" si="440"/>
        <v>0</v>
      </c>
      <c r="AG1038" s="228">
        <v>2140199</v>
      </c>
      <c r="AH1038" s="247" t="s">
        <v>1826</v>
      </c>
      <c r="AI1038" s="233">
        <v>0</v>
      </c>
      <c r="AJ1038" s="248">
        <f t="shared" si="433"/>
        <v>0</v>
      </c>
      <c r="AK1038" s="246">
        <f t="shared" si="434"/>
        <v>0</v>
      </c>
      <c r="AL1038" s="240">
        <v>21306</v>
      </c>
      <c r="AM1038" s="241" t="s">
        <v>1824</v>
      </c>
      <c r="AN1038" s="242">
        <v>979</v>
      </c>
      <c r="AO1038" s="242">
        <v>911</v>
      </c>
      <c r="AP1038" s="256">
        <f t="shared" si="426"/>
        <v>-68</v>
      </c>
      <c r="AQ1038" s="257">
        <f t="shared" si="427"/>
        <v>-0.0694586312563841</v>
      </c>
      <c r="AR1038">
        <f t="shared" si="432"/>
        <v>5</v>
      </c>
    </row>
    <row r="1039" customHeight="1" spans="1:44">
      <c r="A1039" s="220">
        <v>2130602</v>
      </c>
      <c r="B1039" s="220" t="s">
        <v>1827</v>
      </c>
      <c r="C1039" s="216">
        <f t="shared" si="428"/>
        <v>1823</v>
      </c>
      <c r="D1039" s="224">
        <v>443</v>
      </c>
      <c r="E1039" s="217">
        <v>567</v>
      </c>
      <c r="F1039" s="218">
        <v>41</v>
      </c>
      <c r="G1039" s="219">
        <f t="shared" si="429"/>
        <v>-0.977509599561163</v>
      </c>
      <c r="H1039" s="219">
        <f t="shared" si="430"/>
        <v>0.0925507900677201</v>
      </c>
      <c r="I1039" s="219">
        <f t="shared" si="431"/>
        <v>0.072310405643739</v>
      </c>
      <c r="J1039" s="231">
        <f t="shared" si="435"/>
        <v>7</v>
      </c>
      <c r="K1039" s="43">
        <f t="shared" si="441"/>
        <v>2874</v>
      </c>
      <c r="L1039" s="43">
        <f t="shared" si="436"/>
        <v>7</v>
      </c>
      <c r="M1039" s="228">
        <v>2140138</v>
      </c>
      <c r="N1039" s="228" t="s">
        <v>1823</v>
      </c>
      <c r="O1039" s="233">
        <v>1891</v>
      </c>
      <c r="P1039">
        <f t="shared" si="437"/>
        <v>7</v>
      </c>
      <c r="Q1039">
        <f t="shared" si="438"/>
        <v>0</v>
      </c>
      <c r="U1039">
        <f t="shared" si="417"/>
        <v>0</v>
      </c>
      <c r="V1039">
        <f t="shared" si="418"/>
        <v>0</v>
      </c>
      <c r="W1039">
        <f t="shared" si="439"/>
        <v>0</v>
      </c>
      <c r="Y1039">
        <f t="shared" si="420"/>
        <v>0</v>
      </c>
      <c r="AB1039" s="228">
        <v>2200101</v>
      </c>
      <c r="AC1039">
        <f t="shared" si="421"/>
        <v>948</v>
      </c>
      <c r="AD1039">
        <f t="shared" si="422"/>
        <v>948</v>
      </c>
      <c r="AE1039">
        <f t="shared" si="440"/>
        <v>0</v>
      </c>
      <c r="AG1039" s="228">
        <v>21402</v>
      </c>
      <c r="AH1039" s="238" t="s">
        <v>1828</v>
      </c>
      <c r="AI1039" s="232">
        <f>SUM(AI1040:AI1048)</f>
        <v>13</v>
      </c>
      <c r="AJ1039" s="239">
        <f t="shared" si="433"/>
        <v>13</v>
      </c>
      <c r="AK1039" s="246">
        <f t="shared" si="434"/>
        <v>0</v>
      </c>
      <c r="AL1039" s="240">
        <v>2130601</v>
      </c>
      <c r="AM1039" s="241" t="s">
        <v>862</v>
      </c>
      <c r="AN1039" s="242">
        <v>25</v>
      </c>
      <c r="AO1039" s="242">
        <v>30</v>
      </c>
      <c r="AP1039" s="256">
        <f t="shared" si="426"/>
        <v>5</v>
      </c>
      <c r="AQ1039" s="257">
        <f t="shared" si="427"/>
        <v>0.2</v>
      </c>
      <c r="AR1039">
        <f t="shared" si="432"/>
        <v>7</v>
      </c>
    </row>
    <row r="1040" customHeight="1" spans="1:44">
      <c r="A1040" s="220">
        <v>2130603</v>
      </c>
      <c r="B1040" s="220" t="s">
        <v>1829</v>
      </c>
      <c r="C1040" s="216">
        <f t="shared" si="428"/>
        <v>588</v>
      </c>
      <c r="D1040" s="224">
        <v>283</v>
      </c>
      <c r="E1040" s="217">
        <v>314</v>
      </c>
      <c r="F1040" s="218">
        <v>168</v>
      </c>
      <c r="G1040" s="219">
        <f t="shared" si="429"/>
        <v>-0.714285714285714</v>
      </c>
      <c r="H1040" s="219">
        <f t="shared" si="430"/>
        <v>0.593639575971731</v>
      </c>
      <c r="I1040" s="219">
        <f t="shared" si="431"/>
        <v>0.535031847133758</v>
      </c>
      <c r="J1040" s="231">
        <f t="shared" si="435"/>
        <v>7</v>
      </c>
      <c r="K1040" s="43">
        <f t="shared" si="441"/>
        <v>1353</v>
      </c>
      <c r="L1040" s="43">
        <f t="shared" si="436"/>
        <v>7</v>
      </c>
      <c r="M1040" s="228">
        <v>2140139</v>
      </c>
      <c r="N1040" s="228" t="s">
        <v>1825</v>
      </c>
      <c r="O1040" s="233">
        <v>0</v>
      </c>
      <c r="P1040">
        <f t="shared" si="437"/>
        <v>7</v>
      </c>
      <c r="Q1040">
        <f t="shared" si="438"/>
        <v>0</v>
      </c>
      <c r="U1040">
        <f t="shared" si="417"/>
        <v>0</v>
      </c>
      <c r="V1040">
        <f t="shared" si="418"/>
        <v>0</v>
      </c>
      <c r="W1040">
        <f t="shared" si="439"/>
        <v>0</v>
      </c>
      <c r="Y1040">
        <f t="shared" si="420"/>
        <v>0</v>
      </c>
      <c r="AB1040" s="228">
        <v>2200102</v>
      </c>
      <c r="AC1040">
        <f t="shared" si="421"/>
        <v>0</v>
      </c>
      <c r="AD1040">
        <f t="shared" si="422"/>
        <v>0</v>
      </c>
      <c r="AE1040">
        <f t="shared" si="440"/>
        <v>0</v>
      </c>
      <c r="AG1040" s="228">
        <v>2140201</v>
      </c>
      <c r="AH1040" s="247" t="s">
        <v>195</v>
      </c>
      <c r="AI1040" s="233">
        <v>0</v>
      </c>
      <c r="AJ1040" s="248">
        <f t="shared" si="433"/>
        <v>0</v>
      </c>
      <c r="AK1040" s="246">
        <f t="shared" si="434"/>
        <v>0</v>
      </c>
      <c r="AL1040" s="240">
        <v>2130602</v>
      </c>
      <c r="AM1040" s="241" t="s">
        <v>1827</v>
      </c>
      <c r="AN1040" s="242">
        <v>443</v>
      </c>
      <c r="AO1040" s="242">
        <v>567</v>
      </c>
      <c r="AP1040" s="256">
        <f t="shared" si="426"/>
        <v>124</v>
      </c>
      <c r="AQ1040" s="257">
        <f t="shared" si="427"/>
        <v>0.279909706546275</v>
      </c>
      <c r="AR1040">
        <f t="shared" si="432"/>
        <v>7</v>
      </c>
    </row>
    <row r="1041" hidden="1" spans="1:44">
      <c r="A1041" s="220">
        <v>2130604</v>
      </c>
      <c r="B1041" s="220" t="s">
        <v>1830</v>
      </c>
      <c r="C1041" s="216">
        <f t="shared" si="428"/>
        <v>0</v>
      </c>
      <c r="D1041" s="221">
        <v>0</v>
      </c>
      <c r="E1041" s="222">
        <v>0</v>
      </c>
      <c r="F1041" s="223">
        <v>0</v>
      </c>
      <c r="G1041" s="219">
        <f t="shared" si="429"/>
        <v>0</v>
      </c>
      <c r="H1041" s="219">
        <f t="shared" si="430"/>
        <v>0</v>
      </c>
      <c r="I1041" s="219">
        <f t="shared" si="431"/>
        <v>0</v>
      </c>
      <c r="J1041" s="231">
        <f t="shared" si="435"/>
        <v>7</v>
      </c>
      <c r="K1041" s="43">
        <f t="shared" si="441"/>
        <v>0</v>
      </c>
      <c r="L1041" s="43">
        <f t="shared" si="436"/>
        <v>7</v>
      </c>
      <c r="M1041" s="228">
        <v>2140199</v>
      </c>
      <c r="N1041" s="228" t="s">
        <v>1826</v>
      </c>
      <c r="O1041" s="233">
        <v>0</v>
      </c>
      <c r="P1041">
        <f t="shared" si="437"/>
        <v>7</v>
      </c>
      <c r="Q1041">
        <f t="shared" si="438"/>
        <v>0</v>
      </c>
      <c r="U1041">
        <f t="shared" si="417"/>
        <v>0</v>
      </c>
      <c r="V1041">
        <f t="shared" si="418"/>
        <v>0</v>
      </c>
      <c r="W1041">
        <f t="shared" si="439"/>
        <v>0</v>
      </c>
      <c r="Y1041">
        <f t="shared" si="420"/>
        <v>0</v>
      </c>
      <c r="AB1041" s="228">
        <v>2200103</v>
      </c>
      <c r="AC1041">
        <f t="shared" si="421"/>
        <v>0</v>
      </c>
      <c r="AD1041">
        <f t="shared" si="422"/>
        <v>0</v>
      </c>
      <c r="AE1041">
        <f t="shared" si="440"/>
        <v>0</v>
      </c>
      <c r="AG1041" s="228">
        <v>2140202</v>
      </c>
      <c r="AH1041" s="247" t="s">
        <v>197</v>
      </c>
      <c r="AI1041" s="233">
        <v>0</v>
      </c>
      <c r="AJ1041" s="248">
        <f t="shared" si="433"/>
        <v>0</v>
      </c>
      <c r="AK1041" s="246">
        <f t="shared" si="434"/>
        <v>0</v>
      </c>
      <c r="AL1041" s="240">
        <v>2130603</v>
      </c>
      <c r="AM1041" s="241" t="s">
        <v>1829</v>
      </c>
      <c r="AN1041" s="242">
        <v>283</v>
      </c>
      <c r="AO1041" s="242">
        <v>314</v>
      </c>
      <c r="AP1041" s="256">
        <f t="shared" si="426"/>
        <v>31</v>
      </c>
      <c r="AQ1041" s="257">
        <f t="shared" si="427"/>
        <v>0.109540636042403</v>
      </c>
      <c r="AR1041">
        <f t="shared" si="432"/>
        <v>7</v>
      </c>
    </row>
    <row r="1042" customHeight="1" spans="1:44">
      <c r="A1042" s="215">
        <v>2130699</v>
      </c>
      <c r="B1042" s="215" t="s">
        <v>1831</v>
      </c>
      <c r="C1042" s="216">
        <f t="shared" si="428"/>
        <v>0</v>
      </c>
      <c r="D1042" s="217">
        <v>228</v>
      </c>
      <c r="E1042" s="217">
        <v>0</v>
      </c>
      <c r="F1042" s="218">
        <v>0</v>
      </c>
      <c r="G1042" s="219">
        <f t="shared" si="429"/>
        <v>0</v>
      </c>
      <c r="H1042" s="219">
        <f t="shared" si="430"/>
        <v>0</v>
      </c>
      <c r="I1042" s="219">
        <f t="shared" si="431"/>
        <v>0</v>
      </c>
      <c r="J1042" s="231">
        <f t="shared" si="435"/>
        <v>7</v>
      </c>
      <c r="K1042" s="43">
        <f t="shared" si="441"/>
        <v>228</v>
      </c>
      <c r="L1042" s="43">
        <f t="shared" si="436"/>
        <v>7</v>
      </c>
      <c r="M1042" s="228">
        <v>21402</v>
      </c>
      <c r="N1042" s="229" t="s">
        <v>1828</v>
      </c>
      <c r="O1042" s="232">
        <f>SUM(O1043:O1051)</f>
        <v>0</v>
      </c>
      <c r="P1042">
        <f t="shared" si="437"/>
        <v>5</v>
      </c>
      <c r="Q1042">
        <f t="shared" si="438"/>
        <v>0</v>
      </c>
      <c r="U1042">
        <f t="shared" si="417"/>
        <v>0</v>
      </c>
      <c r="V1042">
        <f t="shared" si="418"/>
        <v>0</v>
      </c>
      <c r="W1042">
        <f t="shared" si="439"/>
        <v>0</v>
      </c>
      <c r="Y1042">
        <f t="shared" si="420"/>
        <v>0</v>
      </c>
      <c r="AB1042" s="228">
        <v>2200104</v>
      </c>
      <c r="AC1042">
        <f t="shared" si="421"/>
        <v>0</v>
      </c>
      <c r="AD1042">
        <f t="shared" si="422"/>
        <v>0</v>
      </c>
      <c r="AE1042">
        <f t="shared" si="440"/>
        <v>0</v>
      </c>
      <c r="AG1042" s="228">
        <v>2140203</v>
      </c>
      <c r="AH1042" s="247" t="s">
        <v>199</v>
      </c>
      <c r="AI1042" s="233">
        <v>0</v>
      </c>
      <c r="AJ1042" s="248">
        <f t="shared" si="433"/>
        <v>0</v>
      </c>
      <c r="AK1042" s="246">
        <f t="shared" si="434"/>
        <v>0</v>
      </c>
      <c r="AL1042" s="240">
        <v>2130604</v>
      </c>
      <c r="AM1042" s="240" t="s">
        <v>1830</v>
      </c>
      <c r="AN1042" s="249">
        <v>0</v>
      </c>
      <c r="AO1042" s="249">
        <v>0</v>
      </c>
      <c r="AP1042" s="256">
        <f t="shared" si="426"/>
        <v>0</v>
      </c>
      <c r="AQ1042" s="257">
        <f t="shared" si="427"/>
        <v>0</v>
      </c>
      <c r="AR1042">
        <f t="shared" si="432"/>
        <v>7</v>
      </c>
    </row>
    <row r="1043" hidden="1" customHeight="1" spans="1:44">
      <c r="A1043" s="220">
        <v>21307</v>
      </c>
      <c r="B1043" s="220" t="s">
        <v>1832</v>
      </c>
      <c r="C1043" s="216">
        <f t="shared" si="428"/>
        <v>3728</v>
      </c>
      <c r="D1043" s="224">
        <v>1933</v>
      </c>
      <c r="E1043" s="217">
        <v>4172</v>
      </c>
      <c r="F1043" s="218">
        <v>2694</v>
      </c>
      <c r="G1043" s="219">
        <f t="shared" si="429"/>
        <v>-0.277360515021459</v>
      </c>
      <c r="H1043" s="219">
        <f t="shared" si="430"/>
        <v>1.39368856699431</v>
      </c>
      <c r="I1043" s="219">
        <f t="shared" si="431"/>
        <v>0.645733461169703</v>
      </c>
      <c r="J1043" s="231">
        <f t="shared" si="435"/>
        <v>5</v>
      </c>
      <c r="K1043" s="43">
        <f t="shared" si="441"/>
        <v>12527</v>
      </c>
      <c r="L1043" s="43">
        <f t="shared" si="436"/>
        <v>5</v>
      </c>
      <c r="M1043" s="228">
        <v>2140201</v>
      </c>
      <c r="N1043" s="228" t="s">
        <v>195</v>
      </c>
      <c r="O1043" s="233">
        <v>0</v>
      </c>
      <c r="P1043">
        <f t="shared" si="437"/>
        <v>7</v>
      </c>
      <c r="Q1043">
        <f t="shared" si="438"/>
        <v>213</v>
      </c>
      <c r="U1043">
        <f t="shared" si="417"/>
        <v>0</v>
      </c>
      <c r="V1043">
        <f t="shared" si="418"/>
        <v>0</v>
      </c>
      <c r="W1043">
        <f t="shared" si="439"/>
        <v>0</v>
      </c>
      <c r="Y1043">
        <f t="shared" si="420"/>
        <v>0</v>
      </c>
      <c r="AB1043" s="228">
        <v>2200105</v>
      </c>
      <c r="AC1043">
        <f t="shared" si="421"/>
        <v>0</v>
      </c>
      <c r="AD1043">
        <f t="shared" si="422"/>
        <v>0</v>
      </c>
      <c r="AE1043">
        <f t="shared" si="440"/>
        <v>0</v>
      </c>
      <c r="AG1043" s="228">
        <v>2140204</v>
      </c>
      <c r="AH1043" s="247" t="s">
        <v>1833</v>
      </c>
      <c r="AI1043" s="233">
        <v>0</v>
      </c>
      <c r="AJ1043" s="248">
        <f t="shared" si="433"/>
        <v>0</v>
      </c>
      <c r="AK1043" s="246">
        <f t="shared" si="434"/>
        <v>0</v>
      </c>
      <c r="AL1043" s="240">
        <v>2130699</v>
      </c>
      <c r="AM1043" s="241" t="s">
        <v>1831</v>
      </c>
      <c r="AN1043" s="242">
        <v>228</v>
      </c>
      <c r="AO1043" s="242">
        <v>0</v>
      </c>
      <c r="AP1043" s="256">
        <f t="shared" si="426"/>
        <v>-228</v>
      </c>
      <c r="AQ1043" s="257">
        <f t="shared" si="427"/>
        <v>-1</v>
      </c>
      <c r="AR1043">
        <f t="shared" si="432"/>
        <v>7</v>
      </c>
    </row>
    <row r="1044" customHeight="1" spans="1:44">
      <c r="A1044" s="215">
        <v>2130701</v>
      </c>
      <c r="B1044" s="215" t="s">
        <v>1834</v>
      </c>
      <c r="C1044" s="216">
        <f t="shared" si="428"/>
        <v>3728</v>
      </c>
      <c r="D1044" s="217">
        <v>1933</v>
      </c>
      <c r="E1044" s="217">
        <v>3250</v>
      </c>
      <c r="F1044" s="218">
        <v>1772</v>
      </c>
      <c r="G1044" s="219">
        <f t="shared" si="429"/>
        <v>-0.524678111587983</v>
      </c>
      <c r="H1044" s="219">
        <f t="shared" si="430"/>
        <v>0.916709777547853</v>
      </c>
      <c r="I1044" s="219">
        <f t="shared" si="431"/>
        <v>0.545230769230769</v>
      </c>
      <c r="J1044" s="231">
        <f t="shared" si="435"/>
        <v>7</v>
      </c>
      <c r="K1044" s="43">
        <f t="shared" ref="K1044:K1050" si="442">SUM(C1044:F1044)</f>
        <v>10683</v>
      </c>
      <c r="L1044" s="43">
        <f t="shared" si="436"/>
        <v>7</v>
      </c>
      <c r="M1044" s="228">
        <v>2140202</v>
      </c>
      <c r="N1044" s="228" t="s">
        <v>197</v>
      </c>
      <c r="O1044" s="233">
        <v>0</v>
      </c>
      <c r="P1044">
        <f t="shared" si="437"/>
        <v>7</v>
      </c>
      <c r="Q1044">
        <f t="shared" si="438"/>
        <v>0</v>
      </c>
      <c r="U1044">
        <f t="shared" si="417"/>
        <v>0</v>
      </c>
      <c r="V1044">
        <f t="shared" si="418"/>
        <v>0</v>
      </c>
      <c r="W1044">
        <f t="shared" si="439"/>
        <v>0</v>
      </c>
      <c r="Y1044">
        <f t="shared" si="420"/>
        <v>0</v>
      </c>
      <c r="AB1044" s="228">
        <v>2200106</v>
      </c>
      <c r="AC1044">
        <f t="shared" si="421"/>
        <v>1000</v>
      </c>
      <c r="AD1044">
        <f t="shared" si="422"/>
        <v>1000</v>
      </c>
      <c r="AE1044">
        <f t="shared" si="440"/>
        <v>0</v>
      </c>
      <c r="AG1044" s="228">
        <v>2140205</v>
      </c>
      <c r="AH1044" s="247" t="s">
        <v>1835</v>
      </c>
      <c r="AI1044" s="233">
        <v>0</v>
      </c>
      <c r="AJ1044" s="248">
        <f t="shared" si="433"/>
        <v>0</v>
      </c>
      <c r="AK1044" s="246">
        <f t="shared" si="434"/>
        <v>0</v>
      </c>
      <c r="AL1044" s="240">
        <v>21307</v>
      </c>
      <c r="AM1044" s="241" t="s">
        <v>1832</v>
      </c>
      <c r="AN1044" s="242">
        <v>1933</v>
      </c>
      <c r="AO1044" s="242">
        <v>4172</v>
      </c>
      <c r="AP1044" s="256">
        <f t="shared" si="426"/>
        <v>2239</v>
      </c>
      <c r="AQ1044" s="257">
        <f t="shared" si="427"/>
        <v>1.1583031557165</v>
      </c>
      <c r="AR1044">
        <f t="shared" si="432"/>
        <v>5</v>
      </c>
    </row>
    <row r="1045" hidden="1" spans="1:44">
      <c r="A1045" s="215">
        <v>2130704</v>
      </c>
      <c r="B1045" s="215" t="s">
        <v>1836</v>
      </c>
      <c r="C1045" s="216">
        <f t="shared" si="428"/>
        <v>0</v>
      </c>
      <c r="D1045" s="222">
        <v>0</v>
      </c>
      <c r="E1045" s="222">
        <v>0</v>
      </c>
      <c r="F1045" s="223">
        <v>0</v>
      </c>
      <c r="G1045" s="219">
        <f t="shared" si="429"/>
        <v>0</v>
      </c>
      <c r="H1045" s="219">
        <f t="shared" si="430"/>
        <v>0</v>
      </c>
      <c r="I1045" s="219">
        <f t="shared" si="431"/>
        <v>0</v>
      </c>
      <c r="J1045" s="231">
        <f t="shared" si="435"/>
        <v>7</v>
      </c>
      <c r="K1045" s="43">
        <f t="shared" si="442"/>
        <v>0</v>
      </c>
      <c r="L1045" s="43">
        <f t="shared" si="436"/>
        <v>7</v>
      </c>
      <c r="M1045" s="228">
        <v>2140203</v>
      </c>
      <c r="N1045" s="228" t="s">
        <v>199</v>
      </c>
      <c r="O1045" s="233">
        <v>0</v>
      </c>
      <c r="P1045">
        <f t="shared" si="437"/>
        <v>7</v>
      </c>
      <c r="Q1045">
        <f t="shared" si="438"/>
        <v>0</v>
      </c>
      <c r="U1045">
        <f t="shared" si="417"/>
        <v>0</v>
      </c>
      <c r="V1045">
        <f t="shared" si="418"/>
        <v>0</v>
      </c>
      <c r="W1045">
        <f t="shared" si="439"/>
        <v>0</v>
      </c>
      <c r="Y1045">
        <f t="shared" si="420"/>
        <v>0</v>
      </c>
      <c r="AB1045" s="228">
        <v>2200107</v>
      </c>
      <c r="AC1045">
        <f t="shared" si="421"/>
        <v>61</v>
      </c>
      <c r="AD1045">
        <f t="shared" si="422"/>
        <v>61</v>
      </c>
      <c r="AE1045">
        <f t="shared" si="440"/>
        <v>0</v>
      </c>
      <c r="AG1045" s="228">
        <v>2140206</v>
      </c>
      <c r="AH1045" s="247" t="s">
        <v>1837</v>
      </c>
      <c r="AI1045" s="233">
        <v>0</v>
      </c>
      <c r="AJ1045" s="248">
        <f t="shared" si="433"/>
        <v>0</v>
      </c>
      <c r="AK1045" s="246">
        <f t="shared" si="434"/>
        <v>0</v>
      </c>
      <c r="AL1045" s="240">
        <v>2130701</v>
      </c>
      <c r="AM1045" s="241" t="s">
        <v>1834</v>
      </c>
      <c r="AN1045" s="242">
        <v>1933</v>
      </c>
      <c r="AO1045" s="242">
        <v>3250</v>
      </c>
      <c r="AP1045" s="256">
        <f t="shared" si="426"/>
        <v>1317</v>
      </c>
      <c r="AQ1045" s="257">
        <f t="shared" si="427"/>
        <v>0.681324366270047</v>
      </c>
      <c r="AR1045">
        <f t="shared" si="432"/>
        <v>7</v>
      </c>
    </row>
    <row r="1046" hidden="1" spans="1:44">
      <c r="A1046" s="220">
        <v>2130705</v>
      </c>
      <c r="B1046" s="220" t="s">
        <v>1838</v>
      </c>
      <c r="C1046" s="216">
        <f t="shared" si="428"/>
        <v>0</v>
      </c>
      <c r="D1046" s="221">
        <v>0</v>
      </c>
      <c r="E1046" s="222">
        <v>0</v>
      </c>
      <c r="F1046" s="223">
        <v>0</v>
      </c>
      <c r="G1046" s="219">
        <f t="shared" si="429"/>
        <v>0</v>
      </c>
      <c r="H1046" s="219">
        <f t="shared" si="430"/>
        <v>0</v>
      </c>
      <c r="I1046" s="219">
        <f t="shared" si="431"/>
        <v>0</v>
      </c>
      <c r="J1046" s="231">
        <f t="shared" si="435"/>
        <v>7</v>
      </c>
      <c r="K1046" s="43">
        <f t="shared" si="442"/>
        <v>0</v>
      </c>
      <c r="L1046" s="43">
        <f t="shared" si="436"/>
        <v>7</v>
      </c>
      <c r="M1046" s="228">
        <v>2140204</v>
      </c>
      <c r="N1046" s="228" t="s">
        <v>1833</v>
      </c>
      <c r="O1046" s="233">
        <v>0</v>
      </c>
      <c r="P1046">
        <f t="shared" si="437"/>
        <v>7</v>
      </c>
      <c r="Q1046">
        <f t="shared" si="438"/>
        <v>0</v>
      </c>
      <c r="U1046">
        <f t="shared" si="417"/>
        <v>0</v>
      </c>
      <c r="V1046">
        <f t="shared" si="418"/>
        <v>0</v>
      </c>
      <c r="W1046">
        <f t="shared" si="439"/>
        <v>0</v>
      </c>
      <c r="Y1046">
        <f t="shared" si="420"/>
        <v>0</v>
      </c>
      <c r="AB1046" s="228">
        <v>2200108</v>
      </c>
      <c r="AC1046">
        <f t="shared" si="421"/>
        <v>0</v>
      </c>
      <c r="AD1046">
        <f t="shared" si="422"/>
        <v>0</v>
      </c>
      <c r="AE1046">
        <f t="shared" si="440"/>
        <v>0</v>
      </c>
      <c r="AG1046" s="228">
        <v>2140207</v>
      </c>
      <c r="AH1046" s="247" t="s">
        <v>1839</v>
      </c>
      <c r="AI1046" s="233">
        <v>0</v>
      </c>
      <c r="AJ1046" s="248">
        <f t="shared" si="433"/>
        <v>0</v>
      </c>
      <c r="AK1046" s="246">
        <f t="shared" si="434"/>
        <v>0</v>
      </c>
      <c r="AL1046" s="240">
        <v>2130704</v>
      </c>
      <c r="AM1046" s="240" t="s">
        <v>1836</v>
      </c>
      <c r="AN1046" s="249">
        <v>0</v>
      </c>
      <c r="AO1046" s="249">
        <v>0</v>
      </c>
      <c r="AP1046" s="256">
        <f t="shared" si="426"/>
        <v>0</v>
      </c>
      <c r="AQ1046" s="257">
        <f t="shared" si="427"/>
        <v>0</v>
      </c>
      <c r="AR1046">
        <f t="shared" si="432"/>
        <v>7</v>
      </c>
    </row>
    <row r="1047" hidden="1" spans="1:44">
      <c r="A1047" s="220">
        <v>2130706</v>
      </c>
      <c r="B1047" s="220" t="s">
        <v>1840</v>
      </c>
      <c r="C1047" s="216">
        <f t="shared" si="428"/>
        <v>0</v>
      </c>
      <c r="D1047" s="221">
        <v>0</v>
      </c>
      <c r="E1047" s="222">
        <v>0</v>
      </c>
      <c r="F1047" s="223">
        <v>0</v>
      </c>
      <c r="G1047" s="219">
        <f t="shared" si="429"/>
        <v>0</v>
      </c>
      <c r="H1047" s="219">
        <f t="shared" si="430"/>
        <v>0</v>
      </c>
      <c r="I1047" s="219">
        <f t="shared" si="431"/>
        <v>0</v>
      </c>
      <c r="J1047" s="231">
        <f t="shared" si="435"/>
        <v>7</v>
      </c>
      <c r="K1047" s="43">
        <f t="shared" si="442"/>
        <v>0</v>
      </c>
      <c r="L1047" s="43">
        <f t="shared" si="436"/>
        <v>7</v>
      </c>
      <c r="M1047" s="228">
        <v>2140205</v>
      </c>
      <c r="N1047" s="228" t="s">
        <v>1835</v>
      </c>
      <c r="O1047" s="233">
        <v>0</v>
      </c>
      <c r="P1047">
        <f t="shared" si="437"/>
        <v>7</v>
      </c>
      <c r="Q1047">
        <f t="shared" si="438"/>
        <v>0</v>
      </c>
      <c r="U1047">
        <f t="shared" si="417"/>
        <v>0</v>
      </c>
      <c r="V1047">
        <f t="shared" si="418"/>
        <v>0</v>
      </c>
      <c r="W1047">
        <f t="shared" si="439"/>
        <v>0</v>
      </c>
      <c r="Y1047">
        <f t="shared" si="420"/>
        <v>0</v>
      </c>
      <c r="AB1047" s="228">
        <v>2200109</v>
      </c>
      <c r="AC1047">
        <f t="shared" si="421"/>
        <v>0</v>
      </c>
      <c r="AD1047">
        <f t="shared" si="422"/>
        <v>0</v>
      </c>
      <c r="AE1047">
        <f t="shared" si="440"/>
        <v>0</v>
      </c>
      <c r="AG1047" s="228">
        <v>2140208</v>
      </c>
      <c r="AH1047" s="247" t="s">
        <v>1841</v>
      </c>
      <c r="AI1047" s="233">
        <v>0</v>
      </c>
      <c r="AJ1047" s="248">
        <f t="shared" si="433"/>
        <v>0</v>
      </c>
      <c r="AK1047" s="246">
        <f t="shared" si="434"/>
        <v>0</v>
      </c>
      <c r="AL1047" s="240">
        <v>2130705</v>
      </c>
      <c r="AM1047" s="240" t="s">
        <v>1838</v>
      </c>
      <c r="AN1047" s="249">
        <v>0</v>
      </c>
      <c r="AO1047" s="249">
        <v>0</v>
      </c>
      <c r="AP1047" s="256">
        <f t="shared" si="426"/>
        <v>0</v>
      </c>
      <c r="AQ1047" s="257">
        <f t="shared" si="427"/>
        <v>0</v>
      </c>
      <c r="AR1047">
        <f t="shared" si="432"/>
        <v>7</v>
      </c>
    </row>
    <row r="1048" customHeight="1" spans="1:44">
      <c r="A1048" s="220">
        <v>2130707</v>
      </c>
      <c r="B1048" s="220" t="s">
        <v>1842</v>
      </c>
      <c r="C1048" s="216">
        <f t="shared" si="428"/>
        <v>0</v>
      </c>
      <c r="D1048" s="224">
        <v>0</v>
      </c>
      <c r="E1048" s="217">
        <v>922</v>
      </c>
      <c r="F1048" s="218">
        <v>922</v>
      </c>
      <c r="G1048" s="219"/>
      <c r="H1048" s="219"/>
      <c r="I1048" s="219">
        <f t="shared" si="431"/>
        <v>1</v>
      </c>
      <c r="J1048" s="231">
        <f t="shared" si="435"/>
        <v>7</v>
      </c>
      <c r="K1048" s="43">
        <f t="shared" si="442"/>
        <v>1844</v>
      </c>
      <c r="L1048" s="43">
        <f t="shared" si="436"/>
        <v>7</v>
      </c>
      <c r="M1048" s="228">
        <v>2140206</v>
      </c>
      <c r="N1048" s="228" t="s">
        <v>1837</v>
      </c>
      <c r="O1048" s="233">
        <v>0</v>
      </c>
      <c r="P1048">
        <f t="shared" si="437"/>
        <v>7</v>
      </c>
      <c r="Q1048">
        <f t="shared" si="438"/>
        <v>0</v>
      </c>
      <c r="U1048">
        <f t="shared" si="417"/>
        <v>0</v>
      </c>
      <c r="V1048">
        <f t="shared" si="418"/>
        <v>0</v>
      </c>
      <c r="W1048">
        <f t="shared" si="439"/>
        <v>0</v>
      </c>
      <c r="Y1048">
        <f t="shared" si="420"/>
        <v>0</v>
      </c>
      <c r="AB1048" s="228">
        <v>2200110</v>
      </c>
      <c r="AC1048">
        <f t="shared" si="421"/>
        <v>0</v>
      </c>
      <c r="AD1048">
        <f t="shared" si="422"/>
        <v>0</v>
      </c>
      <c r="AE1048">
        <f t="shared" si="440"/>
        <v>0</v>
      </c>
      <c r="AG1048" s="228">
        <v>2140299</v>
      </c>
      <c r="AH1048" s="247" t="s">
        <v>1843</v>
      </c>
      <c r="AI1048" s="233">
        <v>13</v>
      </c>
      <c r="AJ1048" s="248">
        <f t="shared" si="433"/>
        <v>13</v>
      </c>
      <c r="AK1048" s="246">
        <f t="shared" si="434"/>
        <v>0</v>
      </c>
      <c r="AL1048" s="240">
        <v>2130706</v>
      </c>
      <c r="AM1048" s="240" t="s">
        <v>1840</v>
      </c>
      <c r="AN1048" s="249">
        <v>0</v>
      </c>
      <c r="AO1048" s="249">
        <v>0</v>
      </c>
      <c r="AP1048" s="256">
        <f t="shared" si="426"/>
        <v>0</v>
      </c>
      <c r="AQ1048" s="257">
        <f t="shared" si="427"/>
        <v>0</v>
      </c>
      <c r="AR1048">
        <f t="shared" si="432"/>
        <v>7</v>
      </c>
    </row>
    <row r="1049" hidden="1" spans="1:44">
      <c r="A1049" s="220">
        <v>2130799</v>
      </c>
      <c r="B1049" s="220" t="s">
        <v>1844</v>
      </c>
      <c r="C1049" s="216">
        <f t="shared" si="428"/>
        <v>0</v>
      </c>
      <c r="D1049" s="221">
        <v>0</v>
      </c>
      <c r="E1049" s="222">
        <v>0</v>
      </c>
      <c r="F1049" s="223">
        <v>0</v>
      </c>
      <c r="G1049" s="219">
        <f t="shared" si="429"/>
        <v>0</v>
      </c>
      <c r="H1049" s="219">
        <f t="shared" si="430"/>
        <v>0</v>
      </c>
      <c r="I1049" s="219">
        <f t="shared" si="431"/>
        <v>0</v>
      </c>
      <c r="J1049" s="231">
        <f t="shared" si="435"/>
        <v>7</v>
      </c>
      <c r="K1049" s="43">
        <f t="shared" si="442"/>
        <v>0</v>
      </c>
      <c r="L1049" s="43">
        <f t="shared" si="436"/>
        <v>7</v>
      </c>
      <c r="M1049" s="228">
        <v>2140207</v>
      </c>
      <c r="N1049" s="228" t="s">
        <v>1839</v>
      </c>
      <c r="O1049" s="233">
        <v>0</v>
      </c>
      <c r="P1049">
        <f t="shared" si="437"/>
        <v>7</v>
      </c>
      <c r="Q1049">
        <f t="shared" si="438"/>
        <v>0</v>
      </c>
      <c r="U1049">
        <f t="shared" si="417"/>
        <v>0</v>
      </c>
      <c r="V1049">
        <f t="shared" si="418"/>
        <v>0</v>
      </c>
      <c r="W1049">
        <f t="shared" si="439"/>
        <v>0</v>
      </c>
      <c r="Y1049">
        <f t="shared" si="420"/>
        <v>0</v>
      </c>
      <c r="AB1049" s="228">
        <v>2200111</v>
      </c>
      <c r="AC1049">
        <f t="shared" si="421"/>
        <v>538</v>
      </c>
      <c r="AD1049">
        <f t="shared" si="422"/>
        <v>538</v>
      </c>
      <c r="AE1049">
        <f t="shared" si="440"/>
        <v>0</v>
      </c>
      <c r="AG1049" s="228">
        <v>21403</v>
      </c>
      <c r="AH1049" s="238" t="s">
        <v>1845</v>
      </c>
      <c r="AI1049" s="232">
        <f>SUM(AI1050:AI1058)</f>
        <v>0</v>
      </c>
      <c r="AJ1049" s="239">
        <f t="shared" si="433"/>
        <v>0</v>
      </c>
      <c r="AK1049" s="246">
        <f t="shared" si="434"/>
        <v>0</v>
      </c>
      <c r="AL1049" s="240">
        <v>2130707</v>
      </c>
      <c r="AM1049" s="241" t="s">
        <v>1842</v>
      </c>
      <c r="AN1049" s="242">
        <v>0</v>
      </c>
      <c r="AO1049" s="242">
        <v>922</v>
      </c>
      <c r="AP1049" s="256">
        <f t="shared" si="426"/>
        <v>922</v>
      </c>
      <c r="AQ1049" s="257">
        <f t="shared" si="427"/>
        <v>0</v>
      </c>
      <c r="AR1049">
        <f t="shared" si="432"/>
        <v>7</v>
      </c>
    </row>
    <row r="1050" hidden="1" customHeight="1" spans="1:44">
      <c r="A1050" s="220">
        <v>21308</v>
      </c>
      <c r="B1050" s="220" t="s">
        <v>1846</v>
      </c>
      <c r="C1050" s="216">
        <f t="shared" si="428"/>
        <v>1278</v>
      </c>
      <c r="D1050" s="224">
        <v>557</v>
      </c>
      <c r="E1050" s="217">
        <v>2214</v>
      </c>
      <c r="F1050" s="218">
        <v>2311</v>
      </c>
      <c r="G1050" s="219">
        <f t="shared" si="429"/>
        <v>0.80829420970266</v>
      </c>
      <c r="H1050" s="219">
        <f t="shared" si="430"/>
        <v>4.14901256732495</v>
      </c>
      <c r="I1050" s="219">
        <f t="shared" si="431"/>
        <v>1.04381210478771</v>
      </c>
      <c r="J1050" s="231">
        <f t="shared" si="435"/>
        <v>5</v>
      </c>
      <c r="K1050" s="43">
        <f t="shared" si="442"/>
        <v>6360</v>
      </c>
      <c r="L1050" s="43">
        <f t="shared" si="436"/>
        <v>5</v>
      </c>
      <c r="M1050" s="228">
        <v>2140208</v>
      </c>
      <c r="N1050" s="228" t="s">
        <v>1841</v>
      </c>
      <c r="O1050" s="233">
        <v>0</v>
      </c>
      <c r="P1050">
        <f t="shared" si="437"/>
        <v>7</v>
      </c>
      <c r="Q1050">
        <f t="shared" si="438"/>
        <v>213</v>
      </c>
      <c r="U1050">
        <f t="shared" si="417"/>
        <v>0</v>
      </c>
      <c r="V1050">
        <f t="shared" si="418"/>
        <v>0</v>
      </c>
      <c r="W1050">
        <f t="shared" si="439"/>
        <v>0</v>
      </c>
      <c r="Y1050">
        <f t="shared" si="420"/>
        <v>0</v>
      </c>
      <c r="AB1050" s="228">
        <v>2200112</v>
      </c>
      <c r="AC1050">
        <f t="shared" si="421"/>
        <v>0</v>
      </c>
      <c r="AD1050">
        <f t="shared" si="422"/>
        <v>0</v>
      </c>
      <c r="AE1050">
        <f t="shared" si="440"/>
        <v>0</v>
      </c>
      <c r="AG1050" s="228">
        <v>2140301</v>
      </c>
      <c r="AH1050" s="247" t="s">
        <v>195</v>
      </c>
      <c r="AI1050" s="233">
        <v>0</v>
      </c>
      <c r="AJ1050" s="248">
        <f t="shared" si="433"/>
        <v>0</v>
      </c>
      <c r="AK1050" s="246">
        <f t="shared" si="434"/>
        <v>0</v>
      </c>
      <c r="AL1050" s="240">
        <v>2130799</v>
      </c>
      <c r="AM1050" s="240" t="s">
        <v>1844</v>
      </c>
      <c r="AN1050" s="249">
        <v>0</v>
      </c>
      <c r="AO1050" s="249">
        <v>0</v>
      </c>
      <c r="AP1050" s="256">
        <f t="shared" si="426"/>
        <v>0</v>
      </c>
      <c r="AQ1050" s="257">
        <f t="shared" si="427"/>
        <v>0</v>
      </c>
      <c r="AR1050">
        <f t="shared" si="432"/>
        <v>7</v>
      </c>
    </row>
    <row r="1051" customHeight="1" spans="1:44">
      <c r="A1051" s="220">
        <v>2130801</v>
      </c>
      <c r="B1051" s="220" t="s">
        <v>1847</v>
      </c>
      <c r="C1051" s="216">
        <f t="shared" si="428"/>
        <v>261</v>
      </c>
      <c r="D1051" s="224">
        <v>0</v>
      </c>
      <c r="E1051" s="217">
        <v>857</v>
      </c>
      <c r="F1051" s="218">
        <v>857</v>
      </c>
      <c r="G1051" s="219">
        <f t="shared" si="429"/>
        <v>2.28352490421456</v>
      </c>
      <c r="H1051" s="219"/>
      <c r="I1051" s="219">
        <f t="shared" si="431"/>
        <v>1</v>
      </c>
      <c r="J1051" s="231">
        <f t="shared" si="435"/>
        <v>7</v>
      </c>
      <c r="K1051" s="43">
        <f t="shared" ref="K1051:K1056" si="443">SUM(C1051:F1051)</f>
        <v>1975</v>
      </c>
      <c r="L1051" s="43">
        <f t="shared" si="436"/>
        <v>7</v>
      </c>
      <c r="M1051" s="228">
        <v>2140299</v>
      </c>
      <c r="N1051" s="228" t="s">
        <v>1843</v>
      </c>
      <c r="O1051" s="233">
        <v>0</v>
      </c>
      <c r="P1051">
        <f t="shared" si="437"/>
        <v>7</v>
      </c>
      <c r="Q1051">
        <f t="shared" si="438"/>
        <v>0</v>
      </c>
      <c r="U1051">
        <f t="shared" si="417"/>
        <v>0</v>
      </c>
      <c r="V1051">
        <f t="shared" si="418"/>
        <v>0</v>
      </c>
      <c r="W1051">
        <f t="shared" si="439"/>
        <v>0</v>
      </c>
      <c r="Y1051">
        <f t="shared" si="420"/>
        <v>0</v>
      </c>
      <c r="AB1051" s="228">
        <v>2200113</v>
      </c>
      <c r="AC1051">
        <f t="shared" si="421"/>
        <v>0</v>
      </c>
      <c r="AD1051">
        <f t="shared" si="422"/>
        <v>0</v>
      </c>
      <c r="AE1051">
        <f t="shared" si="440"/>
        <v>0</v>
      </c>
      <c r="AG1051" s="228">
        <v>2140302</v>
      </c>
      <c r="AH1051" s="247" t="s">
        <v>197</v>
      </c>
      <c r="AI1051" s="233">
        <v>0</v>
      </c>
      <c r="AJ1051" s="248">
        <f t="shared" si="433"/>
        <v>0</v>
      </c>
      <c r="AK1051" s="246">
        <f t="shared" si="434"/>
        <v>0</v>
      </c>
      <c r="AL1051" s="240">
        <v>21308</v>
      </c>
      <c r="AM1051" s="241" t="s">
        <v>1846</v>
      </c>
      <c r="AN1051" s="242">
        <v>557</v>
      </c>
      <c r="AO1051" s="242">
        <v>2214</v>
      </c>
      <c r="AP1051" s="256">
        <f t="shared" si="426"/>
        <v>1657</v>
      </c>
      <c r="AQ1051" s="257">
        <f t="shared" si="427"/>
        <v>2.97486535008977</v>
      </c>
      <c r="AR1051">
        <f t="shared" si="432"/>
        <v>5</v>
      </c>
    </row>
    <row r="1052" customHeight="1" spans="1:44">
      <c r="A1052" s="220">
        <v>2130802</v>
      </c>
      <c r="B1052" s="220" t="s">
        <v>1848</v>
      </c>
      <c r="C1052" s="216">
        <f t="shared" si="428"/>
        <v>193</v>
      </c>
      <c r="D1052" s="224">
        <v>151</v>
      </c>
      <c r="E1052" s="217">
        <v>366</v>
      </c>
      <c r="F1052" s="218">
        <v>373</v>
      </c>
      <c r="G1052" s="219">
        <f t="shared" si="429"/>
        <v>0.932642487046632</v>
      </c>
      <c r="H1052" s="219">
        <f t="shared" si="430"/>
        <v>2.47019867549669</v>
      </c>
      <c r="I1052" s="219">
        <f t="shared" si="431"/>
        <v>1.01912568306011</v>
      </c>
      <c r="J1052" s="231">
        <f t="shared" si="435"/>
        <v>7</v>
      </c>
      <c r="K1052" s="43">
        <f t="shared" si="443"/>
        <v>1083</v>
      </c>
      <c r="L1052" s="43">
        <f t="shared" si="436"/>
        <v>7</v>
      </c>
      <c r="M1052" s="228">
        <v>21403</v>
      </c>
      <c r="N1052" s="229" t="s">
        <v>1845</v>
      </c>
      <c r="O1052" s="232">
        <f>SUM(O1053:O1061)</f>
        <v>0</v>
      </c>
      <c r="P1052">
        <f t="shared" si="437"/>
        <v>5</v>
      </c>
      <c r="Q1052">
        <f t="shared" si="438"/>
        <v>0</v>
      </c>
      <c r="U1052">
        <f t="shared" si="417"/>
        <v>0</v>
      </c>
      <c r="V1052">
        <f t="shared" si="418"/>
        <v>0</v>
      </c>
      <c r="W1052">
        <f t="shared" si="439"/>
        <v>0</v>
      </c>
      <c r="Y1052">
        <f t="shared" si="420"/>
        <v>0</v>
      </c>
      <c r="AB1052" s="228">
        <v>2200114</v>
      </c>
      <c r="AC1052">
        <f t="shared" si="421"/>
        <v>0</v>
      </c>
      <c r="AD1052">
        <f t="shared" si="422"/>
        <v>0</v>
      </c>
      <c r="AE1052">
        <f t="shared" si="440"/>
        <v>0</v>
      </c>
      <c r="AG1052" s="228">
        <v>2140303</v>
      </c>
      <c r="AH1052" s="247" t="s">
        <v>199</v>
      </c>
      <c r="AI1052" s="233">
        <v>0</v>
      </c>
      <c r="AJ1052" s="248">
        <f t="shared" si="433"/>
        <v>0</v>
      </c>
      <c r="AK1052" s="246">
        <f t="shared" si="434"/>
        <v>0</v>
      </c>
      <c r="AL1052" s="240">
        <v>2130801</v>
      </c>
      <c r="AM1052" s="241" t="s">
        <v>1847</v>
      </c>
      <c r="AN1052" s="242">
        <v>0</v>
      </c>
      <c r="AO1052" s="242">
        <v>857</v>
      </c>
      <c r="AP1052" s="256">
        <f t="shared" si="426"/>
        <v>857</v>
      </c>
      <c r="AQ1052" s="257">
        <f t="shared" si="427"/>
        <v>0</v>
      </c>
      <c r="AR1052">
        <f t="shared" si="432"/>
        <v>7</v>
      </c>
    </row>
    <row r="1053" customHeight="1" spans="1:44">
      <c r="A1053" s="220">
        <v>2130803</v>
      </c>
      <c r="B1053" s="220" t="s">
        <v>1849</v>
      </c>
      <c r="C1053" s="216">
        <f t="shared" si="428"/>
        <v>451</v>
      </c>
      <c r="D1053" s="224">
        <v>262</v>
      </c>
      <c r="E1053" s="217">
        <v>379</v>
      </c>
      <c r="F1053" s="218">
        <v>460</v>
      </c>
      <c r="G1053" s="219">
        <f t="shared" si="429"/>
        <v>0.0199556541019956</v>
      </c>
      <c r="H1053" s="219">
        <f t="shared" si="430"/>
        <v>1.75572519083969</v>
      </c>
      <c r="I1053" s="219">
        <f t="shared" si="431"/>
        <v>1.21372031662269</v>
      </c>
      <c r="J1053" s="231">
        <f t="shared" si="435"/>
        <v>7</v>
      </c>
      <c r="K1053" s="43">
        <f t="shared" si="443"/>
        <v>1552</v>
      </c>
      <c r="L1053" s="43">
        <f t="shared" si="436"/>
        <v>7</v>
      </c>
      <c r="M1053" s="228">
        <v>2140301</v>
      </c>
      <c r="N1053" s="228" t="s">
        <v>195</v>
      </c>
      <c r="O1053" s="233">
        <v>0</v>
      </c>
      <c r="P1053">
        <f t="shared" si="437"/>
        <v>7</v>
      </c>
      <c r="Q1053">
        <f t="shared" si="438"/>
        <v>0</v>
      </c>
      <c r="U1053">
        <f t="shared" si="417"/>
        <v>0</v>
      </c>
      <c r="V1053">
        <f t="shared" si="418"/>
        <v>0</v>
      </c>
      <c r="W1053">
        <f t="shared" si="439"/>
        <v>0</v>
      </c>
      <c r="Y1053">
        <f t="shared" si="420"/>
        <v>0</v>
      </c>
      <c r="AB1053" s="228">
        <v>2200115</v>
      </c>
      <c r="AC1053">
        <f t="shared" si="421"/>
        <v>0</v>
      </c>
      <c r="AD1053">
        <f t="shared" si="422"/>
        <v>0</v>
      </c>
      <c r="AE1053">
        <f t="shared" si="440"/>
        <v>0</v>
      </c>
      <c r="AG1053" s="228">
        <v>2140304</v>
      </c>
      <c r="AH1053" s="247" t="s">
        <v>1850</v>
      </c>
      <c r="AI1053" s="233">
        <v>0</v>
      </c>
      <c r="AJ1053" s="248">
        <f t="shared" si="433"/>
        <v>0</v>
      </c>
      <c r="AK1053" s="246">
        <f t="shared" si="434"/>
        <v>0</v>
      </c>
      <c r="AL1053" s="240">
        <v>2130802</v>
      </c>
      <c r="AM1053" s="241" t="s">
        <v>1848</v>
      </c>
      <c r="AN1053" s="242">
        <v>151</v>
      </c>
      <c r="AO1053" s="242">
        <v>366</v>
      </c>
      <c r="AP1053" s="256">
        <f t="shared" si="426"/>
        <v>215</v>
      </c>
      <c r="AQ1053" s="257">
        <f t="shared" si="427"/>
        <v>1.42384105960265</v>
      </c>
      <c r="AR1053">
        <f t="shared" si="432"/>
        <v>7</v>
      </c>
    </row>
    <row r="1054" customHeight="1" spans="1:44">
      <c r="A1054" s="215">
        <v>2130804</v>
      </c>
      <c r="B1054" s="215" t="s">
        <v>1851</v>
      </c>
      <c r="C1054" s="216">
        <f t="shared" si="428"/>
        <v>372</v>
      </c>
      <c r="D1054" s="217">
        <v>143</v>
      </c>
      <c r="E1054" s="217">
        <v>612</v>
      </c>
      <c r="F1054" s="218">
        <v>619</v>
      </c>
      <c r="G1054" s="219">
        <f t="shared" si="429"/>
        <v>0.663978494623656</v>
      </c>
      <c r="H1054" s="219">
        <f t="shared" si="430"/>
        <v>4.32867132867133</v>
      </c>
      <c r="I1054" s="219">
        <f t="shared" si="431"/>
        <v>1.01143790849673</v>
      </c>
      <c r="J1054" s="231">
        <f t="shared" si="435"/>
        <v>7</v>
      </c>
      <c r="K1054" s="43">
        <f t="shared" si="443"/>
        <v>1746</v>
      </c>
      <c r="L1054" s="43">
        <f t="shared" si="436"/>
        <v>7</v>
      </c>
      <c r="M1054" s="228">
        <v>2140302</v>
      </c>
      <c r="N1054" s="228" t="s">
        <v>197</v>
      </c>
      <c r="O1054" s="233">
        <v>0</v>
      </c>
      <c r="P1054">
        <f t="shared" si="437"/>
        <v>7</v>
      </c>
      <c r="Q1054">
        <f t="shared" si="438"/>
        <v>0</v>
      </c>
      <c r="U1054">
        <f t="shared" si="417"/>
        <v>0</v>
      </c>
      <c r="V1054">
        <f t="shared" si="418"/>
        <v>0</v>
      </c>
      <c r="W1054">
        <f t="shared" si="439"/>
        <v>0</v>
      </c>
      <c r="Y1054">
        <f t="shared" si="420"/>
        <v>0</v>
      </c>
      <c r="AB1054" s="228">
        <v>2200116</v>
      </c>
      <c r="AC1054">
        <f t="shared" si="421"/>
        <v>0</v>
      </c>
      <c r="AD1054">
        <f t="shared" si="422"/>
        <v>0</v>
      </c>
      <c r="AE1054">
        <f t="shared" si="440"/>
        <v>0</v>
      </c>
      <c r="AG1054" s="228">
        <v>2140305</v>
      </c>
      <c r="AH1054" s="247" t="s">
        <v>1852</v>
      </c>
      <c r="AI1054" s="233">
        <v>0</v>
      </c>
      <c r="AJ1054" s="248">
        <f t="shared" si="433"/>
        <v>0</v>
      </c>
      <c r="AK1054" s="246">
        <f t="shared" si="434"/>
        <v>0</v>
      </c>
      <c r="AL1054" s="240">
        <v>2130803</v>
      </c>
      <c r="AM1054" s="241" t="s">
        <v>1849</v>
      </c>
      <c r="AN1054" s="242">
        <v>262</v>
      </c>
      <c r="AO1054" s="242">
        <v>379</v>
      </c>
      <c r="AP1054" s="256">
        <f t="shared" si="426"/>
        <v>117</v>
      </c>
      <c r="AQ1054" s="257">
        <f t="shared" si="427"/>
        <v>0.446564885496183</v>
      </c>
      <c r="AR1054">
        <f t="shared" si="432"/>
        <v>7</v>
      </c>
    </row>
    <row r="1055" hidden="1" spans="1:44">
      <c r="A1055" s="220">
        <v>2130805</v>
      </c>
      <c r="B1055" s="220" t="s">
        <v>1853</v>
      </c>
      <c r="C1055" s="216">
        <f t="shared" si="428"/>
        <v>0</v>
      </c>
      <c r="D1055" s="221">
        <v>0</v>
      </c>
      <c r="E1055" s="222">
        <v>0</v>
      </c>
      <c r="F1055" s="223">
        <v>0</v>
      </c>
      <c r="G1055" s="219">
        <f t="shared" si="429"/>
        <v>0</v>
      </c>
      <c r="H1055" s="219">
        <f t="shared" si="430"/>
        <v>0</v>
      </c>
      <c r="I1055" s="219">
        <f t="shared" si="431"/>
        <v>0</v>
      </c>
      <c r="J1055" s="231">
        <f t="shared" si="435"/>
        <v>7</v>
      </c>
      <c r="K1055" s="43">
        <f t="shared" si="443"/>
        <v>0</v>
      </c>
      <c r="L1055" s="43">
        <f t="shared" si="436"/>
        <v>7</v>
      </c>
      <c r="M1055" s="228">
        <v>2140303</v>
      </c>
      <c r="N1055" s="228" t="s">
        <v>199</v>
      </c>
      <c r="O1055" s="233">
        <v>0</v>
      </c>
      <c r="P1055">
        <f t="shared" si="437"/>
        <v>7</v>
      </c>
      <c r="Q1055">
        <f t="shared" si="438"/>
        <v>0</v>
      </c>
      <c r="U1055">
        <f t="shared" si="417"/>
        <v>0</v>
      </c>
      <c r="V1055">
        <f t="shared" si="418"/>
        <v>0</v>
      </c>
      <c r="W1055">
        <f t="shared" si="439"/>
        <v>0</v>
      </c>
      <c r="Y1055">
        <f t="shared" si="420"/>
        <v>0</v>
      </c>
      <c r="AB1055" s="228">
        <v>2200119</v>
      </c>
      <c r="AC1055">
        <f t="shared" si="421"/>
        <v>0</v>
      </c>
      <c r="AD1055">
        <f t="shared" si="422"/>
        <v>0</v>
      </c>
      <c r="AE1055">
        <f t="shared" si="440"/>
        <v>0</v>
      </c>
      <c r="AG1055" s="228">
        <v>2140306</v>
      </c>
      <c r="AH1055" s="247" t="s">
        <v>1854</v>
      </c>
      <c r="AI1055" s="233">
        <v>0</v>
      </c>
      <c r="AJ1055" s="248">
        <f t="shared" si="433"/>
        <v>0</v>
      </c>
      <c r="AK1055" s="246">
        <f t="shared" si="434"/>
        <v>0</v>
      </c>
      <c r="AL1055" s="240">
        <v>2130804</v>
      </c>
      <c r="AM1055" s="241" t="s">
        <v>1851</v>
      </c>
      <c r="AN1055" s="242">
        <v>143</v>
      </c>
      <c r="AO1055" s="242">
        <v>612</v>
      </c>
      <c r="AP1055" s="256">
        <f t="shared" si="426"/>
        <v>469</v>
      </c>
      <c r="AQ1055" s="257">
        <f t="shared" si="427"/>
        <v>3.27972027972028</v>
      </c>
      <c r="AR1055">
        <f t="shared" si="432"/>
        <v>7</v>
      </c>
    </row>
    <row r="1056" customHeight="1" spans="1:44">
      <c r="A1056" s="220">
        <v>2130899</v>
      </c>
      <c r="B1056" s="220" t="s">
        <v>1855</v>
      </c>
      <c r="C1056" s="216">
        <f t="shared" si="428"/>
        <v>1</v>
      </c>
      <c r="D1056" s="224">
        <v>1</v>
      </c>
      <c r="E1056" s="217">
        <v>0</v>
      </c>
      <c r="F1056" s="218">
        <v>2</v>
      </c>
      <c r="G1056" s="219">
        <f t="shared" si="429"/>
        <v>1</v>
      </c>
      <c r="H1056" s="219">
        <f t="shared" si="430"/>
        <v>2</v>
      </c>
      <c r="I1056" s="219"/>
      <c r="J1056" s="231">
        <f t="shared" si="435"/>
        <v>7</v>
      </c>
      <c r="K1056" s="43">
        <f t="shared" si="443"/>
        <v>4</v>
      </c>
      <c r="L1056" s="43">
        <f t="shared" si="436"/>
        <v>7</v>
      </c>
      <c r="M1056" s="228">
        <v>2140304</v>
      </c>
      <c r="N1056" s="228" t="s">
        <v>1850</v>
      </c>
      <c r="O1056" s="233">
        <v>0</v>
      </c>
      <c r="P1056">
        <f t="shared" si="437"/>
        <v>7</v>
      </c>
      <c r="Q1056">
        <f t="shared" si="438"/>
        <v>0</v>
      </c>
      <c r="U1056">
        <f t="shared" si="417"/>
        <v>0</v>
      </c>
      <c r="V1056">
        <f t="shared" si="418"/>
        <v>0</v>
      </c>
      <c r="W1056">
        <f t="shared" si="439"/>
        <v>0</v>
      </c>
      <c r="Y1056">
        <f t="shared" si="420"/>
        <v>0</v>
      </c>
      <c r="AB1056" s="228">
        <v>2200150</v>
      </c>
      <c r="AC1056">
        <f t="shared" si="421"/>
        <v>0</v>
      </c>
      <c r="AD1056">
        <f t="shared" si="422"/>
        <v>0</v>
      </c>
      <c r="AE1056">
        <f t="shared" si="440"/>
        <v>0</v>
      </c>
      <c r="AG1056" s="228">
        <v>2140307</v>
      </c>
      <c r="AH1056" s="247" t="s">
        <v>1856</v>
      </c>
      <c r="AI1056" s="233">
        <v>0</v>
      </c>
      <c r="AJ1056" s="248">
        <f t="shared" si="433"/>
        <v>0</v>
      </c>
      <c r="AK1056" s="246">
        <f t="shared" si="434"/>
        <v>0</v>
      </c>
      <c r="AL1056" s="240">
        <v>2130805</v>
      </c>
      <c r="AM1056" s="240" t="s">
        <v>1853</v>
      </c>
      <c r="AN1056" s="249">
        <v>0</v>
      </c>
      <c r="AO1056" s="249">
        <v>0</v>
      </c>
      <c r="AP1056" s="256">
        <f t="shared" si="426"/>
        <v>0</v>
      </c>
      <c r="AQ1056" s="257">
        <f t="shared" si="427"/>
        <v>0</v>
      </c>
      <c r="AR1056">
        <f t="shared" si="432"/>
        <v>7</v>
      </c>
    </row>
    <row r="1057" hidden="1" spans="1:44">
      <c r="A1057" s="220">
        <v>21309</v>
      </c>
      <c r="B1057" s="220" t="s">
        <v>1857</v>
      </c>
      <c r="C1057" s="216">
        <f t="shared" si="428"/>
        <v>0</v>
      </c>
      <c r="D1057" s="221">
        <v>0</v>
      </c>
      <c r="E1057" s="222">
        <v>0</v>
      </c>
      <c r="F1057" s="223">
        <v>0</v>
      </c>
      <c r="G1057" s="219">
        <f t="shared" si="429"/>
        <v>0</v>
      </c>
      <c r="H1057" s="219">
        <f t="shared" si="430"/>
        <v>0</v>
      </c>
      <c r="I1057" s="219">
        <f t="shared" si="431"/>
        <v>0</v>
      </c>
      <c r="J1057" s="231">
        <f t="shared" si="435"/>
        <v>5</v>
      </c>
      <c r="K1057" s="43">
        <f t="shared" ref="K1057:K1065" si="444">SUM(C1057:F1057)</f>
        <v>0</v>
      </c>
      <c r="L1057" s="43">
        <f t="shared" si="436"/>
        <v>5</v>
      </c>
      <c r="M1057" s="228">
        <v>2140305</v>
      </c>
      <c r="N1057" s="228" t="s">
        <v>1852</v>
      </c>
      <c r="O1057" s="233">
        <v>0</v>
      </c>
      <c r="P1057">
        <f t="shared" si="437"/>
        <v>7</v>
      </c>
      <c r="Q1057">
        <f t="shared" si="438"/>
        <v>213</v>
      </c>
      <c r="U1057">
        <f t="shared" si="417"/>
        <v>0</v>
      </c>
      <c r="V1057">
        <f t="shared" si="418"/>
        <v>0</v>
      </c>
      <c r="W1057">
        <f t="shared" si="439"/>
        <v>0</v>
      </c>
      <c r="Y1057">
        <f t="shared" si="420"/>
        <v>0</v>
      </c>
      <c r="AB1057" s="228">
        <v>2200199</v>
      </c>
      <c r="AC1057">
        <f t="shared" si="421"/>
        <v>2</v>
      </c>
      <c r="AD1057">
        <f t="shared" si="422"/>
        <v>2</v>
      </c>
      <c r="AE1057">
        <f t="shared" si="440"/>
        <v>0</v>
      </c>
      <c r="AG1057" s="228">
        <v>2140308</v>
      </c>
      <c r="AH1057" s="247" t="s">
        <v>1858</v>
      </c>
      <c r="AI1057" s="233">
        <v>0</v>
      </c>
      <c r="AJ1057" s="248">
        <f t="shared" si="433"/>
        <v>0</v>
      </c>
      <c r="AK1057" s="246">
        <f t="shared" si="434"/>
        <v>0</v>
      </c>
      <c r="AL1057" s="240">
        <v>2130899</v>
      </c>
      <c r="AM1057" s="241" t="s">
        <v>1855</v>
      </c>
      <c r="AN1057" s="242">
        <v>1</v>
      </c>
      <c r="AO1057" s="242">
        <v>0</v>
      </c>
      <c r="AP1057" s="256">
        <f t="shared" si="426"/>
        <v>-1</v>
      </c>
      <c r="AQ1057" s="257">
        <f t="shared" si="427"/>
        <v>-1</v>
      </c>
      <c r="AR1057">
        <f t="shared" si="432"/>
        <v>7</v>
      </c>
    </row>
    <row r="1058" hidden="1" spans="1:44">
      <c r="A1058" s="220">
        <v>2130901</v>
      </c>
      <c r="B1058" s="220" t="s">
        <v>1859</v>
      </c>
      <c r="C1058" s="216">
        <f t="shared" si="428"/>
        <v>0</v>
      </c>
      <c r="D1058" s="221">
        <v>0</v>
      </c>
      <c r="E1058" s="222">
        <v>0</v>
      </c>
      <c r="F1058" s="223">
        <v>0</v>
      </c>
      <c r="G1058" s="219">
        <f t="shared" si="429"/>
        <v>0</v>
      </c>
      <c r="H1058" s="219">
        <f t="shared" si="430"/>
        <v>0</v>
      </c>
      <c r="I1058" s="219">
        <f t="shared" si="431"/>
        <v>0</v>
      </c>
      <c r="J1058" s="231">
        <f t="shared" si="435"/>
        <v>7</v>
      </c>
      <c r="K1058" s="43">
        <f t="shared" si="444"/>
        <v>0</v>
      </c>
      <c r="L1058" s="43">
        <f t="shared" si="436"/>
        <v>7</v>
      </c>
      <c r="M1058" s="228">
        <v>2140306</v>
      </c>
      <c r="N1058" s="228" t="s">
        <v>1854</v>
      </c>
      <c r="O1058" s="233">
        <v>0</v>
      </c>
      <c r="P1058">
        <f t="shared" si="437"/>
        <v>7</v>
      </c>
      <c r="Q1058">
        <f t="shared" si="438"/>
        <v>0</v>
      </c>
      <c r="U1058">
        <f t="shared" si="417"/>
        <v>0</v>
      </c>
      <c r="V1058">
        <f t="shared" si="418"/>
        <v>0</v>
      </c>
      <c r="W1058">
        <f t="shared" si="439"/>
        <v>0</v>
      </c>
      <c r="Y1058">
        <f t="shared" si="420"/>
        <v>0</v>
      </c>
      <c r="AB1058" s="228">
        <v>2200201</v>
      </c>
      <c r="AC1058">
        <f t="shared" si="421"/>
        <v>0</v>
      </c>
      <c r="AD1058">
        <f t="shared" si="422"/>
        <v>0</v>
      </c>
      <c r="AE1058">
        <f t="shared" si="440"/>
        <v>0</v>
      </c>
      <c r="AG1058" s="228">
        <v>2140399</v>
      </c>
      <c r="AH1058" s="247" t="s">
        <v>1860</v>
      </c>
      <c r="AI1058" s="233">
        <v>0</v>
      </c>
      <c r="AJ1058" s="248">
        <f t="shared" si="433"/>
        <v>0</v>
      </c>
      <c r="AK1058" s="246">
        <f t="shared" si="434"/>
        <v>0</v>
      </c>
      <c r="AL1058" s="240">
        <v>21309</v>
      </c>
      <c r="AM1058" s="240" t="s">
        <v>1857</v>
      </c>
      <c r="AN1058" s="249">
        <v>0</v>
      </c>
      <c r="AO1058" s="249">
        <v>0</v>
      </c>
      <c r="AP1058" s="256">
        <f t="shared" si="426"/>
        <v>0</v>
      </c>
      <c r="AQ1058" s="257">
        <f t="shared" si="427"/>
        <v>0</v>
      </c>
      <c r="AR1058">
        <f t="shared" si="432"/>
        <v>5</v>
      </c>
    </row>
    <row r="1059" hidden="1" spans="1:44">
      <c r="A1059" s="220">
        <v>2130902</v>
      </c>
      <c r="B1059" s="220" t="s">
        <v>1861</v>
      </c>
      <c r="C1059" s="216">
        <f t="shared" si="428"/>
        <v>0</v>
      </c>
      <c r="D1059" s="221">
        <v>0</v>
      </c>
      <c r="E1059" s="222">
        <v>0</v>
      </c>
      <c r="F1059" s="223">
        <v>0</v>
      </c>
      <c r="G1059" s="219">
        <f t="shared" si="429"/>
        <v>0</v>
      </c>
      <c r="H1059" s="219">
        <f t="shared" si="430"/>
        <v>0</v>
      </c>
      <c r="I1059" s="219">
        <f t="shared" si="431"/>
        <v>0</v>
      </c>
      <c r="J1059" s="231">
        <f t="shared" si="435"/>
        <v>7</v>
      </c>
      <c r="K1059" s="43">
        <f t="shared" si="444"/>
        <v>0</v>
      </c>
      <c r="L1059" s="43">
        <f t="shared" si="436"/>
        <v>7</v>
      </c>
      <c r="M1059" s="228">
        <v>2140307</v>
      </c>
      <c r="N1059" s="228" t="s">
        <v>1856</v>
      </c>
      <c r="O1059" s="233">
        <v>0</v>
      </c>
      <c r="P1059">
        <f t="shared" si="437"/>
        <v>7</v>
      </c>
      <c r="Q1059">
        <f t="shared" si="438"/>
        <v>0</v>
      </c>
      <c r="U1059">
        <f t="shared" si="417"/>
        <v>0</v>
      </c>
      <c r="V1059">
        <f t="shared" si="418"/>
        <v>0</v>
      </c>
      <c r="W1059">
        <f t="shared" si="439"/>
        <v>0</v>
      </c>
      <c r="Y1059">
        <f t="shared" si="420"/>
        <v>0</v>
      </c>
      <c r="AB1059" s="228">
        <v>2200202</v>
      </c>
      <c r="AC1059">
        <f t="shared" si="421"/>
        <v>0</v>
      </c>
      <c r="AD1059">
        <f t="shared" si="422"/>
        <v>0</v>
      </c>
      <c r="AE1059">
        <f t="shared" si="440"/>
        <v>0</v>
      </c>
      <c r="AG1059" s="228">
        <v>21404</v>
      </c>
      <c r="AH1059" s="238" t="s">
        <v>1862</v>
      </c>
      <c r="AI1059" s="232">
        <f>SUM(AI1060:AI1063)</f>
        <v>811</v>
      </c>
      <c r="AJ1059" s="239">
        <f t="shared" si="433"/>
        <v>811</v>
      </c>
      <c r="AK1059" s="246">
        <f t="shared" si="434"/>
        <v>0</v>
      </c>
      <c r="AL1059" s="240">
        <v>2130901</v>
      </c>
      <c r="AM1059" s="240" t="s">
        <v>1859</v>
      </c>
      <c r="AN1059" s="249">
        <v>0</v>
      </c>
      <c r="AO1059" s="249">
        <v>0</v>
      </c>
      <c r="AP1059" s="256">
        <f t="shared" si="426"/>
        <v>0</v>
      </c>
      <c r="AQ1059" s="257">
        <f t="shared" si="427"/>
        <v>0</v>
      </c>
      <c r="AR1059">
        <f t="shared" si="432"/>
        <v>7</v>
      </c>
    </row>
    <row r="1060" hidden="1" spans="1:44">
      <c r="A1060" s="220">
        <v>2130999</v>
      </c>
      <c r="B1060" s="220" t="s">
        <v>1863</v>
      </c>
      <c r="C1060" s="216">
        <f t="shared" si="428"/>
        <v>0</v>
      </c>
      <c r="D1060" s="221">
        <v>0</v>
      </c>
      <c r="E1060" s="222">
        <v>0</v>
      </c>
      <c r="F1060" s="223">
        <v>0</v>
      </c>
      <c r="G1060" s="219">
        <f t="shared" si="429"/>
        <v>0</v>
      </c>
      <c r="H1060" s="219">
        <f t="shared" si="430"/>
        <v>0</v>
      </c>
      <c r="I1060" s="219">
        <f t="shared" si="431"/>
        <v>0</v>
      </c>
      <c r="J1060" s="231">
        <f t="shared" si="435"/>
        <v>7</v>
      </c>
      <c r="K1060" s="43">
        <f t="shared" si="444"/>
        <v>0</v>
      </c>
      <c r="L1060" s="43">
        <f t="shared" si="436"/>
        <v>7</v>
      </c>
      <c r="M1060" s="228">
        <v>2140308</v>
      </c>
      <c r="N1060" s="228" t="s">
        <v>1858</v>
      </c>
      <c r="O1060" s="233">
        <v>0</v>
      </c>
      <c r="P1060">
        <f t="shared" si="437"/>
        <v>7</v>
      </c>
      <c r="Q1060">
        <f t="shared" si="438"/>
        <v>0</v>
      </c>
      <c r="U1060">
        <f t="shared" si="417"/>
        <v>0</v>
      </c>
      <c r="V1060">
        <f t="shared" si="418"/>
        <v>0</v>
      </c>
      <c r="W1060">
        <f t="shared" si="439"/>
        <v>0</v>
      </c>
      <c r="Y1060">
        <f t="shared" si="420"/>
        <v>0</v>
      </c>
      <c r="AB1060" s="228">
        <v>2200203</v>
      </c>
      <c r="AC1060">
        <f t="shared" si="421"/>
        <v>0</v>
      </c>
      <c r="AD1060">
        <f t="shared" si="422"/>
        <v>0</v>
      </c>
      <c r="AE1060">
        <f t="shared" si="440"/>
        <v>0</v>
      </c>
      <c r="AG1060" s="228">
        <v>2140401</v>
      </c>
      <c r="AH1060" s="247" t="s">
        <v>1864</v>
      </c>
      <c r="AI1060" s="233">
        <v>200</v>
      </c>
      <c r="AJ1060" s="248">
        <f t="shared" si="433"/>
        <v>200</v>
      </c>
      <c r="AK1060" s="246">
        <f t="shared" si="434"/>
        <v>0</v>
      </c>
      <c r="AL1060" s="240">
        <v>2130902</v>
      </c>
      <c r="AM1060" s="240" t="s">
        <v>1861</v>
      </c>
      <c r="AN1060" s="249">
        <v>0</v>
      </c>
      <c r="AO1060" s="249">
        <v>0</v>
      </c>
      <c r="AP1060" s="256">
        <f t="shared" si="426"/>
        <v>0</v>
      </c>
      <c r="AQ1060" s="257">
        <f t="shared" si="427"/>
        <v>0</v>
      </c>
      <c r="AR1060">
        <f t="shared" si="432"/>
        <v>7</v>
      </c>
    </row>
    <row r="1061" hidden="1" customHeight="1" spans="1:44">
      <c r="A1061" s="220">
        <v>21399</v>
      </c>
      <c r="B1061" s="220" t="s">
        <v>1865</v>
      </c>
      <c r="C1061" s="216">
        <f t="shared" si="428"/>
        <v>807</v>
      </c>
      <c r="D1061" s="224">
        <v>225</v>
      </c>
      <c r="E1061" s="217">
        <v>34</v>
      </c>
      <c r="F1061" s="218">
        <v>-1664</v>
      </c>
      <c r="G1061" s="219">
        <f t="shared" si="429"/>
        <v>-3.06195786864932</v>
      </c>
      <c r="H1061" s="219">
        <f t="shared" si="430"/>
        <v>-7.39555555555556</v>
      </c>
      <c r="I1061" s="219">
        <f t="shared" si="431"/>
        <v>-48.9411764705882</v>
      </c>
      <c r="J1061" s="231">
        <f t="shared" si="435"/>
        <v>5</v>
      </c>
      <c r="K1061" s="43">
        <f t="shared" si="444"/>
        <v>-598</v>
      </c>
      <c r="L1061" s="43">
        <f t="shared" si="436"/>
        <v>5</v>
      </c>
      <c r="M1061" s="228">
        <v>2140399</v>
      </c>
      <c r="N1061" s="228" t="s">
        <v>1860</v>
      </c>
      <c r="O1061" s="233">
        <v>0</v>
      </c>
      <c r="P1061">
        <f t="shared" si="437"/>
        <v>7</v>
      </c>
      <c r="Q1061">
        <f t="shared" si="438"/>
        <v>213</v>
      </c>
      <c r="U1061">
        <f t="shared" si="417"/>
        <v>0</v>
      </c>
      <c r="V1061">
        <f t="shared" si="418"/>
        <v>0</v>
      </c>
      <c r="W1061">
        <f t="shared" si="439"/>
        <v>0</v>
      </c>
      <c r="Y1061">
        <f t="shared" si="420"/>
        <v>0</v>
      </c>
      <c r="AB1061" s="228">
        <v>2200204</v>
      </c>
      <c r="AC1061">
        <f t="shared" si="421"/>
        <v>0</v>
      </c>
      <c r="AD1061">
        <f t="shared" si="422"/>
        <v>0</v>
      </c>
      <c r="AE1061">
        <f t="shared" si="440"/>
        <v>0</v>
      </c>
      <c r="AG1061" s="228">
        <v>2140402</v>
      </c>
      <c r="AH1061" s="247" t="s">
        <v>1866</v>
      </c>
      <c r="AI1061" s="233">
        <v>320</v>
      </c>
      <c r="AJ1061" s="248">
        <f t="shared" si="433"/>
        <v>320</v>
      </c>
      <c r="AK1061" s="246">
        <f t="shared" si="434"/>
        <v>0</v>
      </c>
      <c r="AL1061" s="240">
        <v>2130999</v>
      </c>
      <c r="AM1061" s="240" t="s">
        <v>1863</v>
      </c>
      <c r="AN1061" s="249">
        <v>0</v>
      </c>
      <c r="AO1061" s="249">
        <v>0</v>
      </c>
      <c r="AP1061" s="256">
        <f t="shared" si="426"/>
        <v>0</v>
      </c>
      <c r="AQ1061" s="257">
        <f t="shared" si="427"/>
        <v>0</v>
      </c>
      <c r="AR1061">
        <f t="shared" si="432"/>
        <v>7</v>
      </c>
    </row>
    <row r="1062" hidden="1" spans="1:44">
      <c r="A1062" s="220">
        <v>2139901</v>
      </c>
      <c r="B1062" s="220" t="s">
        <v>1867</v>
      </c>
      <c r="C1062" s="216">
        <f t="shared" si="428"/>
        <v>0</v>
      </c>
      <c r="D1062" s="221">
        <v>0</v>
      </c>
      <c r="E1062" s="222">
        <v>0</v>
      </c>
      <c r="F1062" s="223">
        <v>0</v>
      </c>
      <c r="G1062" s="219">
        <f t="shared" si="429"/>
        <v>0</v>
      </c>
      <c r="H1062" s="219">
        <f t="shared" si="430"/>
        <v>0</v>
      </c>
      <c r="I1062" s="219">
        <f t="shared" si="431"/>
        <v>0</v>
      </c>
      <c r="J1062" s="231">
        <f t="shared" si="435"/>
        <v>7</v>
      </c>
      <c r="K1062" s="43">
        <f t="shared" si="444"/>
        <v>0</v>
      </c>
      <c r="L1062" s="43">
        <f t="shared" si="436"/>
        <v>7</v>
      </c>
      <c r="M1062" s="228">
        <v>21404</v>
      </c>
      <c r="N1062" s="229" t="s">
        <v>1862</v>
      </c>
      <c r="O1062" s="232">
        <f>SUM(O1063:O1066)</f>
        <v>934</v>
      </c>
      <c r="P1062">
        <f t="shared" si="437"/>
        <v>5</v>
      </c>
      <c r="Q1062">
        <f t="shared" si="438"/>
        <v>0</v>
      </c>
      <c r="U1062">
        <f t="shared" si="417"/>
        <v>0</v>
      </c>
      <c r="V1062">
        <f t="shared" si="418"/>
        <v>0</v>
      </c>
      <c r="W1062">
        <f t="shared" si="439"/>
        <v>0</v>
      </c>
      <c r="Y1062">
        <f t="shared" si="420"/>
        <v>0</v>
      </c>
      <c r="AB1062" s="228">
        <v>2200205</v>
      </c>
      <c r="AC1062">
        <f t="shared" si="421"/>
        <v>0</v>
      </c>
      <c r="AD1062">
        <f t="shared" si="422"/>
        <v>0</v>
      </c>
      <c r="AE1062">
        <f t="shared" si="440"/>
        <v>0</v>
      </c>
      <c r="AG1062" s="228">
        <v>2140403</v>
      </c>
      <c r="AH1062" s="247" t="s">
        <v>1868</v>
      </c>
      <c r="AI1062" s="233">
        <v>291</v>
      </c>
      <c r="AJ1062" s="248">
        <f t="shared" si="433"/>
        <v>291</v>
      </c>
      <c r="AK1062" s="246">
        <f t="shared" si="434"/>
        <v>0</v>
      </c>
      <c r="AL1062" s="240">
        <v>21399</v>
      </c>
      <c r="AM1062" s="241" t="s">
        <v>1865</v>
      </c>
      <c r="AN1062" s="242">
        <v>225</v>
      </c>
      <c r="AO1062" s="242">
        <v>34</v>
      </c>
      <c r="AP1062" s="256">
        <f t="shared" si="426"/>
        <v>-191</v>
      </c>
      <c r="AQ1062" s="257">
        <f t="shared" si="427"/>
        <v>-0.848888888888889</v>
      </c>
      <c r="AR1062">
        <f t="shared" si="432"/>
        <v>5</v>
      </c>
    </row>
    <row r="1063" customHeight="1" spans="1:44">
      <c r="A1063" s="220">
        <v>2139999</v>
      </c>
      <c r="B1063" s="220" t="s">
        <v>1865</v>
      </c>
      <c r="C1063" s="216">
        <f t="shared" si="428"/>
        <v>807</v>
      </c>
      <c r="D1063" s="224">
        <v>225</v>
      </c>
      <c r="E1063" s="217">
        <v>34</v>
      </c>
      <c r="F1063" s="218">
        <v>-1664</v>
      </c>
      <c r="G1063" s="219">
        <f t="shared" si="429"/>
        <v>-3.06195786864932</v>
      </c>
      <c r="H1063" s="219">
        <f t="shared" si="430"/>
        <v>-7.39555555555556</v>
      </c>
      <c r="I1063" s="219">
        <f t="shared" si="431"/>
        <v>-48.9411764705882</v>
      </c>
      <c r="J1063" s="231">
        <f t="shared" si="435"/>
        <v>7</v>
      </c>
      <c r="K1063" s="43">
        <f t="shared" si="444"/>
        <v>-598</v>
      </c>
      <c r="L1063" s="43">
        <f t="shared" si="436"/>
        <v>7</v>
      </c>
      <c r="M1063" s="228">
        <v>2140401</v>
      </c>
      <c r="N1063" s="228" t="s">
        <v>1864</v>
      </c>
      <c r="O1063" s="233">
        <v>99</v>
      </c>
      <c r="P1063">
        <f t="shared" si="437"/>
        <v>7</v>
      </c>
      <c r="Q1063">
        <f t="shared" si="438"/>
        <v>0</v>
      </c>
      <c r="U1063">
        <f t="shared" si="417"/>
        <v>0</v>
      </c>
      <c r="V1063">
        <f t="shared" si="418"/>
        <v>0</v>
      </c>
      <c r="W1063">
        <f t="shared" si="439"/>
        <v>0</v>
      </c>
      <c r="Y1063">
        <f t="shared" si="420"/>
        <v>0</v>
      </c>
      <c r="AB1063" s="228">
        <v>2200206</v>
      </c>
      <c r="AC1063">
        <f t="shared" si="421"/>
        <v>0</v>
      </c>
      <c r="AD1063">
        <f t="shared" si="422"/>
        <v>0</v>
      </c>
      <c r="AE1063">
        <f t="shared" si="440"/>
        <v>0</v>
      </c>
      <c r="AG1063" s="228">
        <v>2140499</v>
      </c>
      <c r="AH1063" s="247" t="s">
        <v>1869</v>
      </c>
      <c r="AI1063" s="233">
        <v>0</v>
      </c>
      <c r="AJ1063" s="248">
        <f t="shared" si="433"/>
        <v>0</v>
      </c>
      <c r="AK1063" s="246">
        <f t="shared" si="434"/>
        <v>0</v>
      </c>
      <c r="AL1063" s="240">
        <v>2139901</v>
      </c>
      <c r="AM1063" s="240" t="s">
        <v>1867</v>
      </c>
      <c r="AN1063" s="249">
        <v>0</v>
      </c>
      <c r="AO1063" s="249">
        <v>0</v>
      </c>
      <c r="AP1063" s="256">
        <f t="shared" si="426"/>
        <v>0</v>
      </c>
      <c r="AQ1063" s="257">
        <f t="shared" si="427"/>
        <v>0</v>
      </c>
      <c r="AR1063">
        <f t="shared" si="432"/>
        <v>7</v>
      </c>
    </row>
    <row r="1064" hidden="1" customHeight="1" spans="1:44">
      <c r="A1064" s="220">
        <v>214</v>
      </c>
      <c r="B1064" s="220" t="s">
        <v>1870</v>
      </c>
      <c r="C1064" s="216">
        <f t="shared" si="428"/>
        <v>7557</v>
      </c>
      <c r="D1064" s="224">
        <v>2292</v>
      </c>
      <c r="E1064" s="217">
        <v>8367</v>
      </c>
      <c r="F1064" s="218">
        <v>3707</v>
      </c>
      <c r="G1064" s="219">
        <f t="shared" si="429"/>
        <v>-0.509461426491994</v>
      </c>
      <c r="H1064" s="219">
        <f t="shared" si="430"/>
        <v>1.6173647469459</v>
      </c>
      <c r="I1064" s="219">
        <f t="shared" si="431"/>
        <v>0.443050077686148</v>
      </c>
      <c r="J1064" s="231">
        <f t="shared" si="435"/>
        <v>3</v>
      </c>
      <c r="K1064" s="43">
        <f t="shared" si="444"/>
        <v>21923</v>
      </c>
      <c r="L1064" s="43">
        <f t="shared" si="436"/>
        <v>3</v>
      </c>
      <c r="M1064" s="228">
        <v>2140402</v>
      </c>
      <c r="N1064" s="228" t="s">
        <v>1866</v>
      </c>
      <c r="O1064" s="233">
        <v>442</v>
      </c>
      <c r="P1064">
        <f t="shared" si="437"/>
        <v>7</v>
      </c>
      <c r="Q1064">
        <f t="shared" si="438"/>
        <v>0</v>
      </c>
      <c r="U1064">
        <f t="shared" si="417"/>
        <v>0</v>
      </c>
      <c r="V1064">
        <f t="shared" si="418"/>
        <v>0</v>
      </c>
      <c r="W1064">
        <f t="shared" si="439"/>
        <v>0</v>
      </c>
      <c r="Y1064">
        <f t="shared" si="420"/>
        <v>0</v>
      </c>
      <c r="AB1064" s="228">
        <v>2200207</v>
      </c>
      <c r="AC1064">
        <f t="shared" si="421"/>
        <v>0</v>
      </c>
      <c r="AD1064">
        <f t="shared" si="422"/>
        <v>0</v>
      </c>
      <c r="AE1064">
        <f t="shared" si="440"/>
        <v>0</v>
      </c>
      <c r="AG1064" s="228">
        <v>21405</v>
      </c>
      <c r="AH1064" s="238" t="s">
        <v>1871</v>
      </c>
      <c r="AI1064" s="232">
        <f>SUM(AI1065:AI1070)</f>
        <v>0</v>
      </c>
      <c r="AJ1064" s="239">
        <f t="shared" si="433"/>
        <v>0</v>
      </c>
      <c r="AK1064" s="246">
        <f t="shared" si="434"/>
        <v>0</v>
      </c>
      <c r="AL1064" s="240">
        <v>2139999</v>
      </c>
      <c r="AM1064" s="241" t="s">
        <v>1865</v>
      </c>
      <c r="AN1064" s="242">
        <v>225</v>
      </c>
      <c r="AO1064" s="242">
        <v>34</v>
      </c>
      <c r="AP1064" s="256">
        <f t="shared" si="426"/>
        <v>-191</v>
      </c>
      <c r="AQ1064" s="257">
        <f t="shared" si="427"/>
        <v>-0.848888888888889</v>
      </c>
      <c r="AR1064">
        <f t="shared" si="432"/>
        <v>7</v>
      </c>
    </row>
    <row r="1065" hidden="1" customHeight="1" spans="1:44">
      <c r="A1065" s="215">
        <v>21401</v>
      </c>
      <c r="B1065" s="215" t="s">
        <v>1872</v>
      </c>
      <c r="C1065" s="216">
        <f t="shared" si="428"/>
        <v>4165</v>
      </c>
      <c r="D1065" s="217">
        <v>831</v>
      </c>
      <c r="E1065" s="217">
        <v>2660</v>
      </c>
      <c r="F1065" s="218">
        <v>2753</v>
      </c>
      <c r="G1065" s="219">
        <f t="shared" si="429"/>
        <v>-0.339015606242497</v>
      </c>
      <c r="H1065" s="219">
        <f t="shared" si="430"/>
        <v>3.31287605294826</v>
      </c>
      <c r="I1065" s="219">
        <f t="shared" si="431"/>
        <v>1.03496240601504</v>
      </c>
      <c r="J1065" s="231">
        <f t="shared" si="435"/>
        <v>5</v>
      </c>
      <c r="K1065" s="43">
        <f t="shared" si="444"/>
        <v>10409</v>
      </c>
      <c r="L1065" s="43">
        <f t="shared" si="436"/>
        <v>5</v>
      </c>
      <c r="M1065" s="228">
        <v>2140403</v>
      </c>
      <c r="N1065" s="228" t="s">
        <v>1868</v>
      </c>
      <c r="O1065" s="233">
        <v>391</v>
      </c>
      <c r="P1065">
        <f t="shared" si="437"/>
        <v>7</v>
      </c>
      <c r="Q1065">
        <f t="shared" si="438"/>
        <v>214</v>
      </c>
      <c r="U1065">
        <f t="shared" si="417"/>
        <v>0</v>
      </c>
      <c r="V1065">
        <f t="shared" si="418"/>
        <v>0</v>
      </c>
      <c r="W1065">
        <f t="shared" si="439"/>
        <v>0</v>
      </c>
      <c r="Y1065">
        <f t="shared" si="420"/>
        <v>0</v>
      </c>
      <c r="AB1065" s="228">
        <v>2200208</v>
      </c>
      <c r="AC1065">
        <f t="shared" si="421"/>
        <v>0</v>
      </c>
      <c r="AD1065">
        <f t="shared" si="422"/>
        <v>0</v>
      </c>
      <c r="AE1065">
        <f t="shared" si="440"/>
        <v>0</v>
      </c>
      <c r="AG1065" s="228">
        <v>2140501</v>
      </c>
      <c r="AH1065" s="247" t="s">
        <v>195</v>
      </c>
      <c r="AI1065" s="233">
        <v>0</v>
      </c>
      <c r="AJ1065" s="248">
        <f t="shared" si="433"/>
        <v>0</v>
      </c>
      <c r="AK1065" s="246">
        <f t="shared" si="434"/>
        <v>0</v>
      </c>
      <c r="AL1065" s="240">
        <v>214</v>
      </c>
      <c r="AM1065" s="241" t="s">
        <v>1870</v>
      </c>
      <c r="AN1065" s="242">
        <v>2292</v>
      </c>
      <c r="AO1065" s="242">
        <v>8367</v>
      </c>
      <c r="AP1065" s="256">
        <f t="shared" si="426"/>
        <v>6075</v>
      </c>
      <c r="AQ1065" s="257">
        <f t="shared" si="427"/>
        <v>2.65052356020942</v>
      </c>
      <c r="AR1065">
        <f t="shared" si="432"/>
        <v>3</v>
      </c>
    </row>
    <row r="1066" customHeight="1" spans="1:44">
      <c r="A1066" s="215">
        <v>2140101</v>
      </c>
      <c r="B1066" s="215" t="s">
        <v>194</v>
      </c>
      <c r="C1066" s="216">
        <f t="shared" si="428"/>
        <v>153</v>
      </c>
      <c r="D1066" s="217">
        <v>135</v>
      </c>
      <c r="E1066" s="217">
        <v>228</v>
      </c>
      <c r="F1066" s="218">
        <v>223</v>
      </c>
      <c r="G1066" s="219">
        <f t="shared" si="429"/>
        <v>0.457516339869281</v>
      </c>
      <c r="H1066" s="219">
        <f t="shared" si="430"/>
        <v>1.65185185185185</v>
      </c>
      <c r="I1066" s="219">
        <f t="shared" si="431"/>
        <v>0.978070175438597</v>
      </c>
      <c r="J1066" s="231">
        <f t="shared" si="435"/>
        <v>7</v>
      </c>
      <c r="K1066" s="43">
        <f t="shared" ref="K1066:K1088" si="445">SUM(C1066:F1066)</f>
        <v>739</v>
      </c>
      <c r="L1066" s="43">
        <f t="shared" si="436"/>
        <v>7</v>
      </c>
      <c r="M1066" s="228">
        <v>2140499</v>
      </c>
      <c r="N1066" s="228" t="s">
        <v>1869</v>
      </c>
      <c r="O1066" s="233">
        <v>2</v>
      </c>
      <c r="P1066">
        <f t="shared" si="437"/>
        <v>7</v>
      </c>
      <c r="Q1066">
        <f t="shared" si="438"/>
        <v>0</v>
      </c>
      <c r="U1066">
        <f t="shared" si="417"/>
        <v>0</v>
      </c>
      <c r="V1066">
        <f t="shared" si="418"/>
        <v>0</v>
      </c>
      <c r="W1066">
        <f t="shared" si="439"/>
        <v>0</v>
      </c>
      <c r="Y1066">
        <f t="shared" si="420"/>
        <v>0</v>
      </c>
      <c r="AB1066" s="228">
        <v>2200209</v>
      </c>
      <c r="AC1066">
        <f t="shared" si="421"/>
        <v>0</v>
      </c>
      <c r="AD1066">
        <f t="shared" si="422"/>
        <v>0</v>
      </c>
      <c r="AE1066">
        <f t="shared" si="440"/>
        <v>0</v>
      </c>
      <c r="AG1066" s="228">
        <v>2140502</v>
      </c>
      <c r="AH1066" s="247" t="s">
        <v>197</v>
      </c>
      <c r="AI1066" s="233">
        <v>0</v>
      </c>
      <c r="AJ1066" s="248">
        <f t="shared" si="433"/>
        <v>0</v>
      </c>
      <c r="AK1066" s="246">
        <f t="shared" si="434"/>
        <v>0</v>
      </c>
      <c r="AL1066" s="240">
        <v>21401</v>
      </c>
      <c r="AM1066" s="241" t="s">
        <v>1872</v>
      </c>
      <c r="AN1066" s="242">
        <v>831</v>
      </c>
      <c r="AO1066" s="242">
        <v>2660</v>
      </c>
      <c r="AP1066" s="256">
        <f t="shared" si="426"/>
        <v>1829</v>
      </c>
      <c r="AQ1066" s="257">
        <f t="shared" si="427"/>
        <v>2.20096269554753</v>
      </c>
      <c r="AR1066">
        <f t="shared" si="432"/>
        <v>5</v>
      </c>
    </row>
    <row r="1067" hidden="1" spans="1:44">
      <c r="A1067" s="215">
        <v>2140102</v>
      </c>
      <c r="B1067" s="215" t="s">
        <v>196</v>
      </c>
      <c r="C1067" s="216">
        <f t="shared" si="428"/>
        <v>0</v>
      </c>
      <c r="D1067" s="222">
        <v>0</v>
      </c>
      <c r="E1067" s="222">
        <v>0</v>
      </c>
      <c r="F1067" s="223">
        <v>0</v>
      </c>
      <c r="G1067" s="219">
        <f t="shared" si="429"/>
        <v>0</v>
      </c>
      <c r="H1067" s="219">
        <f t="shared" si="430"/>
        <v>0</v>
      </c>
      <c r="I1067" s="219">
        <f t="shared" si="431"/>
        <v>0</v>
      </c>
      <c r="J1067" s="231">
        <f t="shared" si="435"/>
        <v>7</v>
      </c>
      <c r="K1067" s="43">
        <f t="shared" si="445"/>
        <v>0</v>
      </c>
      <c r="L1067" s="43">
        <f t="shared" si="436"/>
        <v>7</v>
      </c>
      <c r="M1067" s="228">
        <v>21405</v>
      </c>
      <c r="N1067" s="229" t="s">
        <v>1871</v>
      </c>
      <c r="O1067" s="232">
        <f>SUM(O1068:O1073)</f>
        <v>0</v>
      </c>
      <c r="P1067">
        <f t="shared" si="437"/>
        <v>5</v>
      </c>
      <c r="Q1067">
        <f t="shared" si="438"/>
        <v>0</v>
      </c>
      <c r="U1067">
        <f t="shared" si="417"/>
        <v>0</v>
      </c>
      <c r="V1067">
        <f t="shared" si="418"/>
        <v>0</v>
      </c>
      <c r="W1067">
        <f t="shared" si="439"/>
        <v>0</v>
      </c>
      <c r="Y1067">
        <f t="shared" si="420"/>
        <v>0</v>
      </c>
      <c r="AB1067" s="228">
        <v>2200210</v>
      </c>
      <c r="AC1067">
        <f t="shared" si="421"/>
        <v>0</v>
      </c>
      <c r="AD1067">
        <f t="shared" si="422"/>
        <v>0</v>
      </c>
      <c r="AE1067">
        <f t="shared" si="440"/>
        <v>0</v>
      </c>
      <c r="AG1067" s="228">
        <v>2140503</v>
      </c>
      <c r="AH1067" s="247" t="s">
        <v>199</v>
      </c>
      <c r="AI1067" s="233">
        <v>0</v>
      </c>
      <c r="AJ1067" s="248">
        <f t="shared" si="433"/>
        <v>0</v>
      </c>
      <c r="AK1067" s="246">
        <f t="shared" si="434"/>
        <v>0</v>
      </c>
      <c r="AL1067" s="240">
        <v>2140101</v>
      </c>
      <c r="AM1067" s="241" t="s">
        <v>194</v>
      </c>
      <c r="AN1067" s="242">
        <v>135</v>
      </c>
      <c r="AO1067" s="242">
        <v>228</v>
      </c>
      <c r="AP1067" s="256">
        <f t="shared" si="426"/>
        <v>93</v>
      </c>
      <c r="AQ1067" s="257">
        <f t="shared" si="427"/>
        <v>0.688888888888889</v>
      </c>
      <c r="AR1067">
        <f t="shared" si="432"/>
        <v>7</v>
      </c>
    </row>
    <row r="1068" hidden="1" spans="1:44">
      <c r="A1068" s="215">
        <v>2140103</v>
      </c>
      <c r="B1068" s="215" t="s">
        <v>198</v>
      </c>
      <c r="C1068" s="216">
        <f t="shared" si="428"/>
        <v>0</v>
      </c>
      <c r="D1068" s="222">
        <v>0</v>
      </c>
      <c r="E1068" s="222">
        <v>0</v>
      </c>
      <c r="F1068" s="223">
        <v>0</v>
      </c>
      <c r="G1068" s="219">
        <f t="shared" si="429"/>
        <v>0</v>
      </c>
      <c r="H1068" s="219">
        <f t="shared" si="430"/>
        <v>0</v>
      </c>
      <c r="I1068" s="219">
        <f t="shared" si="431"/>
        <v>0</v>
      </c>
      <c r="J1068" s="231">
        <f t="shared" si="435"/>
        <v>7</v>
      </c>
      <c r="K1068" s="43">
        <f t="shared" si="445"/>
        <v>0</v>
      </c>
      <c r="L1068" s="43">
        <f t="shared" si="436"/>
        <v>7</v>
      </c>
      <c r="M1068" s="228">
        <v>2140501</v>
      </c>
      <c r="N1068" s="228" t="s">
        <v>195</v>
      </c>
      <c r="O1068" s="233">
        <v>0</v>
      </c>
      <c r="P1068">
        <f t="shared" si="437"/>
        <v>7</v>
      </c>
      <c r="Q1068">
        <f t="shared" si="438"/>
        <v>0</v>
      </c>
      <c r="U1068">
        <f t="shared" si="417"/>
        <v>0</v>
      </c>
      <c r="V1068">
        <f t="shared" si="418"/>
        <v>0</v>
      </c>
      <c r="W1068">
        <f t="shared" si="439"/>
        <v>0</v>
      </c>
      <c r="Y1068">
        <f t="shared" si="420"/>
        <v>0</v>
      </c>
      <c r="AB1068" s="228">
        <v>2200211</v>
      </c>
      <c r="AC1068">
        <f t="shared" si="421"/>
        <v>0</v>
      </c>
      <c r="AD1068">
        <f t="shared" si="422"/>
        <v>0</v>
      </c>
      <c r="AE1068">
        <f t="shared" si="440"/>
        <v>0</v>
      </c>
      <c r="AG1068" s="228">
        <v>2140504</v>
      </c>
      <c r="AH1068" s="247" t="s">
        <v>1841</v>
      </c>
      <c r="AI1068" s="233">
        <v>0</v>
      </c>
      <c r="AJ1068" s="248">
        <f t="shared" si="433"/>
        <v>0</v>
      </c>
      <c r="AK1068" s="246">
        <f t="shared" si="434"/>
        <v>0</v>
      </c>
      <c r="AL1068" s="240">
        <v>2140102</v>
      </c>
      <c r="AM1068" s="240" t="s">
        <v>196</v>
      </c>
      <c r="AN1068" s="249">
        <v>0</v>
      </c>
      <c r="AO1068" s="249">
        <v>0</v>
      </c>
      <c r="AP1068" s="256">
        <f t="shared" si="426"/>
        <v>0</v>
      </c>
      <c r="AQ1068" s="257">
        <f t="shared" si="427"/>
        <v>0</v>
      </c>
      <c r="AR1068">
        <f t="shared" si="432"/>
        <v>7</v>
      </c>
    </row>
    <row r="1069" customHeight="1" spans="1:44">
      <c r="A1069" s="215">
        <v>2140104</v>
      </c>
      <c r="B1069" s="215" t="s">
        <v>1873</v>
      </c>
      <c r="C1069" s="262">
        <f>19+312</f>
        <v>331</v>
      </c>
      <c r="D1069" s="217">
        <v>0</v>
      </c>
      <c r="E1069" s="217">
        <v>0</v>
      </c>
      <c r="F1069" s="218">
        <v>0</v>
      </c>
      <c r="G1069" s="219">
        <f t="shared" si="429"/>
        <v>0</v>
      </c>
      <c r="H1069" s="219">
        <f t="shared" si="430"/>
        <v>0</v>
      </c>
      <c r="I1069" s="219">
        <f t="shared" si="431"/>
        <v>0</v>
      </c>
      <c r="J1069" s="231">
        <f t="shared" si="435"/>
        <v>7</v>
      </c>
      <c r="K1069" s="43">
        <f t="shared" si="445"/>
        <v>331</v>
      </c>
      <c r="L1069" s="43">
        <f t="shared" si="436"/>
        <v>7</v>
      </c>
      <c r="M1069" s="228">
        <v>2140502</v>
      </c>
      <c r="N1069" s="228" t="s">
        <v>197</v>
      </c>
      <c r="O1069" s="233">
        <v>0</v>
      </c>
      <c r="P1069">
        <f t="shared" si="437"/>
        <v>7</v>
      </c>
      <c r="Q1069">
        <f t="shared" si="438"/>
        <v>0</v>
      </c>
      <c r="U1069">
        <f t="shared" si="417"/>
        <v>0</v>
      </c>
      <c r="V1069">
        <f t="shared" si="418"/>
        <v>0</v>
      </c>
      <c r="W1069">
        <f t="shared" si="439"/>
        <v>0</v>
      </c>
      <c r="Y1069">
        <f t="shared" si="420"/>
        <v>0</v>
      </c>
      <c r="AB1069" s="228">
        <v>2200212</v>
      </c>
      <c r="AC1069">
        <f t="shared" si="421"/>
        <v>0</v>
      </c>
      <c r="AD1069">
        <f t="shared" si="422"/>
        <v>0</v>
      </c>
      <c r="AE1069">
        <f t="shared" si="440"/>
        <v>0</v>
      </c>
      <c r="AG1069" s="228">
        <v>2140505</v>
      </c>
      <c r="AH1069" s="247" t="s">
        <v>1874</v>
      </c>
      <c r="AI1069" s="233">
        <v>0</v>
      </c>
      <c r="AJ1069" s="248">
        <f t="shared" si="433"/>
        <v>0</v>
      </c>
      <c r="AK1069" s="246">
        <f t="shared" si="434"/>
        <v>0</v>
      </c>
      <c r="AL1069" s="240">
        <v>2140103</v>
      </c>
      <c r="AM1069" s="240" t="s">
        <v>198</v>
      </c>
      <c r="AN1069" s="249">
        <v>0</v>
      </c>
      <c r="AO1069" s="249">
        <v>0</v>
      </c>
      <c r="AP1069" s="256">
        <f t="shared" si="426"/>
        <v>0</v>
      </c>
      <c r="AQ1069" s="257">
        <f t="shared" si="427"/>
        <v>0</v>
      </c>
      <c r="AR1069">
        <f t="shared" si="432"/>
        <v>7</v>
      </c>
    </row>
    <row r="1070" customHeight="1" spans="1:44">
      <c r="A1070" s="220">
        <v>2140106</v>
      </c>
      <c r="B1070" s="220" t="s">
        <v>1875</v>
      </c>
      <c r="C1070" s="216">
        <f t="shared" si="428"/>
        <v>754</v>
      </c>
      <c r="D1070" s="224">
        <v>466</v>
      </c>
      <c r="E1070" s="217">
        <v>150</v>
      </c>
      <c r="F1070" s="218">
        <v>639</v>
      </c>
      <c r="G1070" s="219">
        <f t="shared" si="429"/>
        <v>-0.152519893899204</v>
      </c>
      <c r="H1070" s="219">
        <f t="shared" si="430"/>
        <v>1.37124463519313</v>
      </c>
      <c r="I1070" s="219">
        <f t="shared" si="431"/>
        <v>4.26</v>
      </c>
      <c r="J1070" s="231">
        <f t="shared" si="435"/>
        <v>7</v>
      </c>
      <c r="K1070" s="43">
        <f t="shared" si="445"/>
        <v>2009</v>
      </c>
      <c r="L1070" s="43">
        <f t="shared" si="436"/>
        <v>7</v>
      </c>
      <c r="M1070" s="228">
        <v>2140503</v>
      </c>
      <c r="N1070" s="228" t="s">
        <v>199</v>
      </c>
      <c r="O1070" s="233">
        <v>0</v>
      </c>
      <c r="P1070">
        <f t="shared" si="437"/>
        <v>7</v>
      </c>
      <c r="Q1070">
        <f t="shared" si="438"/>
        <v>0</v>
      </c>
      <c r="U1070">
        <f t="shared" ref="U1070:U1133" si="446">SUMIF(A:A,T1070,F:F)</f>
        <v>0</v>
      </c>
      <c r="V1070">
        <f t="shared" ref="V1070:V1133" si="447">SUMIF(M:M,T1070,O:O)</f>
        <v>0</v>
      </c>
      <c r="W1070">
        <f t="shared" si="439"/>
        <v>0</v>
      </c>
      <c r="Y1070">
        <f t="shared" ref="Y1070:Y1133" si="448">SUMIF(A:A,X1070,F:F)</f>
        <v>0</v>
      </c>
      <c r="AB1070" s="228">
        <v>2200213</v>
      </c>
      <c r="AC1070">
        <f t="shared" ref="AC1070:AC1133" si="449">SUMIF(A:A,AB1070,F:F)</f>
        <v>0</v>
      </c>
      <c r="AD1070">
        <f t="shared" ref="AD1070:AD1133" si="450">SUMIF(M:M,AB1070,O:O)</f>
        <v>0</v>
      </c>
      <c r="AE1070">
        <f t="shared" si="440"/>
        <v>0</v>
      </c>
      <c r="AG1070" s="228">
        <v>2140599</v>
      </c>
      <c r="AH1070" s="247" t="s">
        <v>1876</v>
      </c>
      <c r="AI1070" s="233">
        <v>0</v>
      </c>
      <c r="AJ1070" s="248">
        <f t="shared" si="433"/>
        <v>0</v>
      </c>
      <c r="AK1070" s="246">
        <f t="shared" si="434"/>
        <v>0</v>
      </c>
      <c r="AL1070" s="240">
        <v>2140104</v>
      </c>
      <c r="AM1070" s="240" t="s">
        <v>1873</v>
      </c>
      <c r="AN1070" s="249">
        <v>0</v>
      </c>
      <c r="AO1070" s="249">
        <v>0</v>
      </c>
      <c r="AP1070" s="256">
        <f t="shared" si="426"/>
        <v>0</v>
      </c>
      <c r="AQ1070" s="257">
        <f t="shared" si="427"/>
        <v>0</v>
      </c>
      <c r="AR1070">
        <f t="shared" si="432"/>
        <v>7</v>
      </c>
    </row>
    <row r="1071" hidden="1" spans="1:44">
      <c r="A1071" s="220">
        <v>2140109</v>
      </c>
      <c r="B1071" s="220" t="s">
        <v>1877</v>
      </c>
      <c r="C1071" s="216">
        <f t="shared" si="428"/>
        <v>0</v>
      </c>
      <c r="D1071" s="221">
        <v>0</v>
      </c>
      <c r="E1071" s="222">
        <v>0</v>
      </c>
      <c r="F1071" s="223">
        <v>0</v>
      </c>
      <c r="G1071" s="219">
        <f t="shared" si="429"/>
        <v>0</v>
      </c>
      <c r="H1071" s="219">
        <f t="shared" si="430"/>
        <v>0</v>
      </c>
      <c r="I1071" s="219">
        <f t="shared" si="431"/>
        <v>0</v>
      </c>
      <c r="J1071" s="231">
        <f t="shared" si="435"/>
        <v>7</v>
      </c>
      <c r="K1071" s="43">
        <f t="shared" si="445"/>
        <v>0</v>
      </c>
      <c r="L1071" s="43">
        <f t="shared" si="436"/>
        <v>7</v>
      </c>
      <c r="M1071" s="228">
        <v>2140504</v>
      </c>
      <c r="N1071" s="228" t="s">
        <v>1841</v>
      </c>
      <c r="O1071" s="233">
        <v>0</v>
      </c>
      <c r="P1071">
        <f t="shared" si="437"/>
        <v>7</v>
      </c>
      <c r="Q1071">
        <f t="shared" si="438"/>
        <v>0</v>
      </c>
      <c r="U1071">
        <f t="shared" si="446"/>
        <v>0</v>
      </c>
      <c r="V1071">
        <f t="shared" si="447"/>
        <v>0</v>
      </c>
      <c r="W1071">
        <f t="shared" si="439"/>
        <v>0</v>
      </c>
      <c r="Y1071">
        <f t="shared" si="448"/>
        <v>0</v>
      </c>
      <c r="AB1071" s="228">
        <v>2200215</v>
      </c>
      <c r="AC1071">
        <f t="shared" si="449"/>
        <v>0</v>
      </c>
      <c r="AD1071">
        <f t="shared" si="450"/>
        <v>0</v>
      </c>
      <c r="AE1071">
        <f t="shared" si="440"/>
        <v>0</v>
      </c>
      <c r="AG1071" s="228">
        <v>21406</v>
      </c>
      <c r="AH1071" s="238" t="s">
        <v>1878</v>
      </c>
      <c r="AI1071" s="232">
        <f>SUM(AI1072:AI1075)</f>
        <v>1638</v>
      </c>
      <c r="AJ1071" s="239">
        <f t="shared" si="433"/>
        <v>1638</v>
      </c>
      <c r="AK1071" s="246">
        <f t="shared" si="434"/>
        <v>0</v>
      </c>
      <c r="AL1071" s="240">
        <v>2140106</v>
      </c>
      <c r="AM1071" s="241" t="s">
        <v>1875</v>
      </c>
      <c r="AN1071" s="242">
        <v>466</v>
      </c>
      <c r="AO1071" s="242">
        <v>150</v>
      </c>
      <c r="AP1071" s="256">
        <f t="shared" si="426"/>
        <v>-316</v>
      </c>
      <c r="AQ1071" s="257">
        <f t="shared" si="427"/>
        <v>-0.678111587982833</v>
      </c>
      <c r="AR1071">
        <f t="shared" si="432"/>
        <v>7</v>
      </c>
    </row>
    <row r="1072" hidden="1" spans="1:44">
      <c r="A1072" s="220">
        <v>2140110</v>
      </c>
      <c r="B1072" s="220" t="s">
        <v>1879</v>
      </c>
      <c r="C1072" s="216">
        <f t="shared" si="428"/>
        <v>0</v>
      </c>
      <c r="D1072" s="221">
        <v>0</v>
      </c>
      <c r="E1072" s="222">
        <v>0</v>
      </c>
      <c r="F1072" s="223">
        <v>0</v>
      </c>
      <c r="G1072" s="219">
        <f t="shared" si="429"/>
        <v>0</v>
      </c>
      <c r="H1072" s="219">
        <f t="shared" si="430"/>
        <v>0</v>
      </c>
      <c r="I1072" s="219">
        <f t="shared" si="431"/>
        <v>0</v>
      </c>
      <c r="J1072" s="231">
        <f t="shared" si="435"/>
        <v>7</v>
      </c>
      <c r="K1072" s="43">
        <f t="shared" si="445"/>
        <v>0</v>
      </c>
      <c r="L1072" s="43">
        <f t="shared" si="436"/>
        <v>7</v>
      </c>
      <c r="M1072" s="228">
        <v>2140505</v>
      </c>
      <c r="N1072" s="228" t="s">
        <v>1874</v>
      </c>
      <c r="O1072" s="233">
        <v>0</v>
      </c>
      <c r="P1072">
        <f t="shared" si="437"/>
        <v>7</v>
      </c>
      <c r="Q1072">
        <f t="shared" si="438"/>
        <v>0</v>
      </c>
      <c r="U1072">
        <f t="shared" si="446"/>
        <v>0</v>
      </c>
      <c r="V1072">
        <f t="shared" si="447"/>
        <v>0</v>
      </c>
      <c r="W1072">
        <f t="shared" si="439"/>
        <v>0</v>
      </c>
      <c r="Y1072">
        <f t="shared" si="448"/>
        <v>0</v>
      </c>
      <c r="AB1072" s="228">
        <v>2200216</v>
      </c>
      <c r="AC1072">
        <f t="shared" si="449"/>
        <v>0</v>
      </c>
      <c r="AD1072">
        <f t="shared" si="450"/>
        <v>0</v>
      </c>
      <c r="AE1072">
        <f t="shared" si="440"/>
        <v>0</v>
      </c>
      <c r="AG1072" s="228">
        <v>2140601</v>
      </c>
      <c r="AH1072" s="247" t="s">
        <v>1880</v>
      </c>
      <c r="AI1072" s="233">
        <v>0</v>
      </c>
      <c r="AJ1072" s="248">
        <f t="shared" si="433"/>
        <v>0</v>
      </c>
      <c r="AK1072" s="246">
        <f t="shared" si="434"/>
        <v>0</v>
      </c>
      <c r="AL1072" s="240">
        <v>2140109</v>
      </c>
      <c r="AM1072" s="240" t="s">
        <v>1877</v>
      </c>
      <c r="AN1072" s="249">
        <v>0</v>
      </c>
      <c r="AO1072" s="249">
        <v>0</v>
      </c>
      <c r="AP1072" s="256">
        <f t="shared" si="426"/>
        <v>0</v>
      </c>
      <c r="AQ1072" s="257">
        <f t="shared" si="427"/>
        <v>0</v>
      </c>
      <c r="AR1072">
        <f t="shared" si="432"/>
        <v>7</v>
      </c>
    </row>
    <row r="1073" hidden="1" spans="1:44">
      <c r="A1073" s="220">
        <v>2140111</v>
      </c>
      <c r="B1073" s="220" t="s">
        <v>1881</v>
      </c>
      <c r="C1073" s="216">
        <f t="shared" si="428"/>
        <v>0</v>
      </c>
      <c r="D1073" s="221">
        <v>0</v>
      </c>
      <c r="E1073" s="222">
        <v>0</v>
      </c>
      <c r="F1073" s="223">
        <v>0</v>
      </c>
      <c r="G1073" s="219">
        <f t="shared" si="429"/>
        <v>0</v>
      </c>
      <c r="H1073" s="219">
        <f t="shared" si="430"/>
        <v>0</v>
      </c>
      <c r="I1073" s="219">
        <f t="shared" si="431"/>
        <v>0</v>
      </c>
      <c r="J1073" s="231">
        <f t="shared" si="435"/>
        <v>7</v>
      </c>
      <c r="K1073" s="43">
        <f t="shared" si="445"/>
        <v>0</v>
      </c>
      <c r="L1073" s="43">
        <f t="shared" si="436"/>
        <v>7</v>
      </c>
      <c r="M1073" s="228">
        <v>2140599</v>
      </c>
      <c r="N1073" s="228" t="s">
        <v>1876</v>
      </c>
      <c r="O1073" s="233">
        <v>0</v>
      </c>
      <c r="P1073">
        <f t="shared" si="437"/>
        <v>7</v>
      </c>
      <c r="Q1073">
        <f t="shared" si="438"/>
        <v>0</v>
      </c>
      <c r="U1073">
        <f t="shared" si="446"/>
        <v>0</v>
      </c>
      <c r="V1073">
        <f t="shared" si="447"/>
        <v>0</v>
      </c>
      <c r="W1073">
        <f t="shared" si="439"/>
        <v>0</v>
      </c>
      <c r="Y1073">
        <f t="shared" si="448"/>
        <v>0</v>
      </c>
      <c r="AB1073" s="228">
        <v>2200217</v>
      </c>
      <c r="AC1073">
        <f t="shared" si="449"/>
        <v>0</v>
      </c>
      <c r="AD1073">
        <f t="shared" si="450"/>
        <v>0</v>
      </c>
      <c r="AE1073">
        <f t="shared" si="440"/>
        <v>0</v>
      </c>
      <c r="AG1073" s="228">
        <v>2140602</v>
      </c>
      <c r="AH1073" s="247" t="s">
        <v>1882</v>
      </c>
      <c r="AI1073" s="233">
        <v>1638</v>
      </c>
      <c r="AJ1073" s="248">
        <f t="shared" si="433"/>
        <v>1638</v>
      </c>
      <c r="AK1073" s="246">
        <f t="shared" si="434"/>
        <v>0</v>
      </c>
      <c r="AL1073" s="240">
        <v>2140110</v>
      </c>
      <c r="AM1073" s="240" t="s">
        <v>1879</v>
      </c>
      <c r="AN1073" s="249">
        <v>0</v>
      </c>
      <c r="AO1073" s="249">
        <v>0</v>
      </c>
      <c r="AP1073" s="256">
        <f t="shared" si="426"/>
        <v>0</v>
      </c>
      <c r="AQ1073" s="257">
        <f t="shared" si="427"/>
        <v>0</v>
      </c>
      <c r="AR1073">
        <f t="shared" si="432"/>
        <v>7</v>
      </c>
    </row>
    <row r="1074" spans="1:44">
      <c r="A1074" s="220">
        <v>2140112</v>
      </c>
      <c r="B1074" s="220" t="s">
        <v>1883</v>
      </c>
      <c r="C1074" s="262">
        <v>10</v>
      </c>
      <c r="D1074" s="221">
        <v>0</v>
      </c>
      <c r="E1074" s="222">
        <v>0</v>
      </c>
      <c r="F1074" s="223">
        <v>0</v>
      </c>
      <c r="G1074" s="219">
        <f t="shared" si="429"/>
        <v>0</v>
      </c>
      <c r="H1074" s="219">
        <f t="shared" si="430"/>
        <v>0</v>
      </c>
      <c r="I1074" s="219">
        <f t="shared" si="431"/>
        <v>0</v>
      </c>
      <c r="J1074" s="231">
        <f t="shared" si="435"/>
        <v>7</v>
      </c>
      <c r="K1074" s="43">
        <f t="shared" si="445"/>
        <v>10</v>
      </c>
      <c r="L1074" s="43">
        <f t="shared" si="436"/>
        <v>7</v>
      </c>
      <c r="M1074" s="228">
        <v>21406</v>
      </c>
      <c r="N1074" s="229" t="s">
        <v>1878</v>
      </c>
      <c r="O1074" s="232">
        <f>SUM(O1075:O1078)</f>
        <v>12</v>
      </c>
      <c r="P1074">
        <f t="shared" si="437"/>
        <v>5</v>
      </c>
      <c r="Q1074">
        <f t="shared" si="438"/>
        <v>0</v>
      </c>
      <c r="U1074">
        <f t="shared" si="446"/>
        <v>0</v>
      </c>
      <c r="V1074">
        <f t="shared" si="447"/>
        <v>0</v>
      </c>
      <c r="W1074">
        <f t="shared" si="439"/>
        <v>0</v>
      </c>
      <c r="Y1074">
        <f t="shared" si="448"/>
        <v>0</v>
      </c>
      <c r="AB1074" s="228">
        <v>2200218</v>
      </c>
      <c r="AC1074">
        <f t="shared" si="449"/>
        <v>0</v>
      </c>
      <c r="AD1074">
        <f t="shared" si="450"/>
        <v>0</v>
      </c>
      <c r="AE1074">
        <f t="shared" si="440"/>
        <v>0</v>
      </c>
      <c r="AG1074" s="228">
        <v>2140603</v>
      </c>
      <c r="AH1074" s="247" t="s">
        <v>1884</v>
      </c>
      <c r="AI1074" s="233">
        <v>0</v>
      </c>
      <c r="AJ1074" s="248">
        <f t="shared" si="433"/>
        <v>0</v>
      </c>
      <c r="AK1074" s="246">
        <f t="shared" si="434"/>
        <v>0</v>
      </c>
      <c r="AL1074" s="240">
        <v>2140111</v>
      </c>
      <c r="AM1074" s="240" t="s">
        <v>1881</v>
      </c>
      <c r="AN1074" s="249">
        <v>0</v>
      </c>
      <c r="AO1074" s="249">
        <v>0</v>
      </c>
      <c r="AP1074" s="256">
        <f t="shared" si="426"/>
        <v>0</v>
      </c>
      <c r="AQ1074" s="257">
        <f t="shared" si="427"/>
        <v>0</v>
      </c>
      <c r="AR1074">
        <f t="shared" si="432"/>
        <v>7</v>
      </c>
    </row>
    <row r="1075" hidden="1" spans="1:44">
      <c r="A1075" s="220">
        <v>2140114</v>
      </c>
      <c r="B1075" s="220" t="s">
        <v>1885</v>
      </c>
      <c r="C1075" s="216">
        <f t="shared" si="428"/>
        <v>0</v>
      </c>
      <c r="D1075" s="221">
        <v>0</v>
      </c>
      <c r="E1075" s="222">
        <v>0</v>
      </c>
      <c r="F1075" s="223">
        <v>0</v>
      </c>
      <c r="G1075" s="219">
        <f t="shared" si="429"/>
        <v>0</v>
      </c>
      <c r="H1075" s="219">
        <f t="shared" si="430"/>
        <v>0</v>
      </c>
      <c r="I1075" s="219">
        <f t="shared" si="431"/>
        <v>0</v>
      </c>
      <c r="J1075" s="231">
        <f t="shared" si="435"/>
        <v>7</v>
      </c>
      <c r="K1075" s="43">
        <f t="shared" si="445"/>
        <v>0</v>
      </c>
      <c r="L1075" s="43">
        <f t="shared" si="436"/>
        <v>7</v>
      </c>
      <c r="M1075" s="228">
        <v>2140601</v>
      </c>
      <c r="N1075" s="228" t="s">
        <v>1880</v>
      </c>
      <c r="O1075" s="233">
        <v>10</v>
      </c>
      <c r="P1075">
        <f t="shared" si="437"/>
        <v>7</v>
      </c>
      <c r="Q1075">
        <f t="shared" si="438"/>
        <v>0</v>
      </c>
      <c r="U1075">
        <f t="shared" si="446"/>
        <v>0</v>
      </c>
      <c r="V1075">
        <f t="shared" si="447"/>
        <v>0</v>
      </c>
      <c r="W1075">
        <f t="shared" si="439"/>
        <v>0</v>
      </c>
      <c r="Y1075">
        <f t="shared" si="448"/>
        <v>0</v>
      </c>
      <c r="AB1075" s="228">
        <v>2200250</v>
      </c>
      <c r="AC1075">
        <f t="shared" si="449"/>
        <v>0</v>
      </c>
      <c r="AD1075">
        <f t="shared" si="450"/>
        <v>0</v>
      </c>
      <c r="AE1075">
        <f t="shared" si="440"/>
        <v>0</v>
      </c>
      <c r="AG1075" s="228">
        <v>2140699</v>
      </c>
      <c r="AH1075" s="247" t="s">
        <v>1886</v>
      </c>
      <c r="AI1075" s="233">
        <v>0</v>
      </c>
      <c r="AJ1075" s="248">
        <f t="shared" si="433"/>
        <v>0</v>
      </c>
      <c r="AK1075" s="246">
        <f t="shared" si="434"/>
        <v>0</v>
      </c>
      <c r="AL1075" s="240">
        <v>2140112</v>
      </c>
      <c r="AM1075" s="240" t="s">
        <v>1883</v>
      </c>
      <c r="AN1075" s="249">
        <v>0</v>
      </c>
      <c r="AO1075" s="249">
        <v>0</v>
      </c>
      <c r="AP1075" s="256">
        <f t="shared" si="426"/>
        <v>0</v>
      </c>
      <c r="AQ1075" s="257">
        <f t="shared" si="427"/>
        <v>0</v>
      </c>
      <c r="AR1075">
        <f t="shared" si="432"/>
        <v>7</v>
      </c>
    </row>
    <row r="1076" hidden="1" spans="1:44">
      <c r="A1076" s="220">
        <v>2140122</v>
      </c>
      <c r="B1076" s="220" t="s">
        <v>1887</v>
      </c>
      <c r="C1076" s="216">
        <f t="shared" si="428"/>
        <v>0</v>
      </c>
      <c r="D1076" s="221">
        <v>0</v>
      </c>
      <c r="E1076" s="222">
        <v>0</v>
      </c>
      <c r="F1076" s="223">
        <v>0</v>
      </c>
      <c r="G1076" s="219">
        <f t="shared" si="429"/>
        <v>0</v>
      </c>
      <c r="H1076" s="219">
        <f t="shared" si="430"/>
        <v>0</v>
      </c>
      <c r="I1076" s="219">
        <f t="shared" si="431"/>
        <v>0</v>
      </c>
      <c r="J1076" s="231">
        <f t="shared" si="435"/>
        <v>7</v>
      </c>
      <c r="K1076" s="43">
        <f t="shared" si="445"/>
        <v>0</v>
      </c>
      <c r="L1076" s="43">
        <f t="shared" si="436"/>
        <v>7</v>
      </c>
      <c r="M1076" s="228">
        <v>2140602</v>
      </c>
      <c r="N1076" s="228" t="s">
        <v>1882</v>
      </c>
      <c r="O1076" s="233">
        <v>0</v>
      </c>
      <c r="P1076">
        <f t="shared" si="437"/>
        <v>7</v>
      </c>
      <c r="Q1076">
        <f t="shared" si="438"/>
        <v>0</v>
      </c>
      <c r="U1076">
        <f t="shared" si="446"/>
        <v>0</v>
      </c>
      <c r="V1076">
        <f t="shared" si="447"/>
        <v>0</v>
      </c>
      <c r="W1076">
        <f t="shared" si="439"/>
        <v>0</v>
      </c>
      <c r="Y1076">
        <f t="shared" si="448"/>
        <v>0</v>
      </c>
      <c r="AB1076" s="228">
        <v>2200299</v>
      </c>
      <c r="AC1076">
        <f t="shared" si="449"/>
        <v>0</v>
      </c>
      <c r="AD1076">
        <f t="shared" si="450"/>
        <v>0</v>
      </c>
      <c r="AE1076">
        <f t="shared" si="440"/>
        <v>0</v>
      </c>
      <c r="AG1076" s="228">
        <v>21499</v>
      </c>
      <c r="AH1076" s="238" t="s">
        <v>1888</v>
      </c>
      <c r="AI1076" s="232">
        <f>SUM(AI1077:AI1078)</f>
        <v>930</v>
      </c>
      <c r="AJ1076" s="239">
        <f t="shared" si="433"/>
        <v>930</v>
      </c>
      <c r="AK1076" s="246">
        <f t="shared" si="434"/>
        <v>0</v>
      </c>
      <c r="AL1076" s="240">
        <v>2140114</v>
      </c>
      <c r="AM1076" s="240" t="s">
        <v>1885</v>
      </c>
      <c r="AN1076" s="249">
        <v>0</v>
      </c>
      <c r="AO1076" s="249">
        <v>0</v>
      </c>
      <c r="AP1076" s="256">
        <f t="shared" si="426"/>
        <v>0</v>
      </c>
      <c r="AQ1076" s="257">
        <f t="shared" si="427"/>
        <v>0</v>
      </c>
      <c r="AR1076">
        <f t="shared" si="432"/>
        <v>7</v>
      </c>
    </row>
    <row r="1077" hidden="1" spans="1:44">
      <c r="A1077" s="215">
        <v>2140123</v>
      </c>
      <c r="B1077" s="215" t="s">
        <v>1889</v>
      </c>
      <c r="C1077" s="216">
        <f t="shared" si="428"/>
        <v>0</v>
      </c>
      <c r="D1077" s="222">
        <v>0</v>
      </c>
      <c r="E1077" s="222">
        <v>0</v>
      </c>
      <c r="F1077" s="223">
        <v>0</v>
      </c>
      <c r="G1077" s="219">
        <f t="shared" si="429"/>
        <v>0</v>
      </c>
      <c r="H1077" s="219">
        <f t="shared" si="430"/>
        <v>0</v>
      </c>
      <c r="I1077" s="219">
        <f t="shared" si="431"/>
        <v>0</v>
      </c>
      <c r="J1077" s="231">
        <f t="shared" si="435"/>
        <v>7</v>
      </c>
      <c r="K1077" s="43">
        <f t="shared" si="445"/>
        <v>0</v>
      </c>
      <c r="L1077" s="43">
        <f t="shared" si="436"/>
        <v>7</v>
      </c>
      <c r="M1077" s="228">
        <v>2140603</v>
      </c>
      <c r="N1077" s="228" t="s">
        <v>1884</v>
      </c>
      <c r="O1077" s="233">
        <v>0</v>
      </c>
      <c r="P1077">
        <f t="shared" si="437"/>
        <v>7</v>
      </c>
      <c r="Q1077">
        <f t="shared" si="438"/>
        <v>0</v>
      </c>
      <c r="U1077">
        <f t="shared" si="446"/>
        <v>0</v>
      </c>
      <c r="V1077">
        <f t="shared" si="447"/>
        <v>0</v>
      </c>
      <c r="W1077">
        <f t="shared" si="439"/>
        <v>0</v>
      </c>
      <c r="Y1077">
        <f t="shared" si="448"/>
        <v>0</v>
      </c>
      <c r="AB1077" s="228">
        <v>2200301</v>
      </c>
      <c r="AC1077">
        <f t="shared" si="449"/>
        <v>0</v>
      </c>
      <c r="AD1077">
        <f t="shared" si="450"/>
        <v>0</v>
      </c>
      <c r="AE1077">
        <f t="shared" si="440"/>
        <v>0</v>
      </c>
      <c r="AG1077" s="228">
        <v>2149901</v>
      </c>
      <c r="AH1077" s="247" t="s">
        <v>1890</v>
      </c>
      <c r="AI1077" s="233">
        <v>0</v>
      </c>
      <c r="AJ1077" s="248">
        <f t="shared" si="433"/>
        <v>0</v>
      </c>
      <c r="AK1077" s="246">
        <f t="shared" si="434"/>
        <v>0</v>
      </c>
      <c r="AL1077" s="240">
        <v>2140122</v>
      </c>
      <c r="AM1077" s="240" t="s">
        <v>1887</v>
      </c>
      <c r="AN1077" s="249">
        <v>0</v>
      </c>
      <c r="AO1077" s="249">
        <v>0</v>
      </c>
      <c r="AP1077" s="256">
        <f t="shared" si="426"/>
        <v>0</v>
      </c>
      <c r="AQ1077" s="257">
        <f t="shared" si="427"/>
        <v>0</v>
      </c>
      <c r="AR1077">
        <f t="shared" si="432"/>
        <v>7</v>
      </c>
    </row>
    <row r="1078" hidden="1" spans="1:44">
      <c r="A1078" s="220">
        <v>2140127</v>
      </c>
      <c r="B1078" s="220" t="s">
        <v>1891</v>
      </c>
      <c r="C1078" s="216">
        <f t="shared" si="428"/>
        <v>0</v>
      </c>
      <c r="D1078" s="221">
        <v>0</v>
      </c>
      <c r="E1078" s="222">
        <v>0</v>
      </c>
      <c r="F1078" s="223">
        <v>0</v>
      </c>
      <c r="G1078" s="219">
        <f t="shared" si="429"/>
        <v>0</v>
      </c>
      <c r="H1078" s="219">
        <f t="shared" si="430"/>
        <v>0</v>
      </c>
      <c r="I1078" s="219">
        <f t="shared" si="431"/>
        <v>0</v>
      </c>
      <c r="J1078" s="231">
        <f t="shared" si="435"/>
        <v>7</v>
      </c>
      <c r="K1078" s="43">
        <f t="shared" si="445"/>
        <v>0</v>
      </c>
      <c r="L1078" s="43">
        <f t="shared" si="436"/>
        <v>7</v>
      </c>
      <c r="M1078" s="228">
        <v>2140699</v>
      </c>
      <c r="N1078" s="228" t="s">
        <v>1886</v>
      </c>
      <c r="O1078" s="233">
        <v>2</v>
      </c>
      <c r="P1078">
        <f t="shared" si="437"/>
        <v>7</v>
      </c>
      <c r="Q1078">
        <f t="shared" si="438"/>
        <v>0</v>
      </c>
      <c r="U1078">
        <f t="shared" si="446"/>
        <v>0</v>
      </c>
      <c r="V1078">
        <f t="shared" si="447"/>
        <v>0</v>
      </c>
      <c r="W1078">
        <f t="shared" si="439"/>
        <v>0</v>
      </c>
      <c r="Y1078">
        <f t="shared" si="448"/>
        <v>0</v>
      </c>
      <c r="AB1078" s="228">
        <v>2200302</v>
      </c>
      <c r="AC1078">
        <f t="shared" si="449"/>
        <v>0</v>
      </c>
      <c r="AD1078">
        <f t="shared" si="450"/>
        <v>0</v>
      </c>
      <c r="AE1078">
        <f t="shared" si="440"/>
        <v>0</v>
      </c>
      <c r="AG1078" s="228">
        <v>2149999</v>
      </c>
      <c r="AH1078" s="247" t="s">
        <v>1892</v>
      </c>
      <c r="AI1078" s="233">
        <v>930</v>
      </c>
      <c r="AJ1078" s="248">
        <f t="shared" si="433"/>
        <v>930</v>
      </c>
      <c r="AK1078" s="246">
        <f t="shared" si="434"/>
        <v>0</v>
      </c>
      <c r="AL1078" s="240">
        <v>2140123</v>
      </c>
      <c r="AM1078" s="240" t="s">
        <v>1889</v>
      </c>
      <c r="AN1078" s="249">
        <v>0</v>
      </c>
      <c r="AO1078" s="249">
        <v>0</v>
      </c>
      <c r="AP1078" s="256">
        <f t="shared" si="426"/>
        <v>0</v>
      </c>
      <c r="AQ1078" s="257">
        <f t="shared" si="427"/>
        <v>0</v>
      </c>
      <c r="AR1078">
        <f t="shared" si="432"/>
        <v>7</v>
      </c>
    </row>
    <row r="1079" hidden="1" spans="1:44">
      <c r="A1079" s="215">
        <v>2140128</v>
      </c>
      <c r="B1079" s="215" t="s">
        <v>1893</v>
      </c>
      <c r="C1079" s="216">
        <f t="shared" si="428"/>
        <v>0</v>
      </c>
      <c r="D1079" s="222">
        <v>0</v>
      </c>
      <c r="E1079" s="222">
        <v>0</v>
      </c>
      <c r="F1079" s="223">
        <v>0</v>
      </c>
      <c r="G1079" s="219">
        <f t="shared" si="429"/>
        <v>0</v>
      </c>
      <c r="H1079" s="219">
        <f t="shared" si="430"/>
        <v>0</v>
      </c>
      <c r="I1079" s="219">
        <f t="shared" si="431"/>
        <v>0</v>
      </c>
      <c r="J1079" s="231">
        <f t="shared" si="435"/>
        <v>7</v>
      </c>
      <c r="K1079" s="43">
        <f t="shared" si="445"/>
        <v>0</v>
      </c>
      <c r="L1079" s="43">
        <f t="shared" si="436"/>
        <v>7</v>
      </c>
      <c r="M1079" s="228">
        <v>21499</v>
      </c>
      <c r="N1079" s="229" t="s">
        <v>1888</v>
      </c>
      <c r="O1079" s="232">
        <f>SUM(O1080:O1081)</f>
        <v>8</v>
      </c>
      <c r="P1079">
        <f t="shared" si="437"/>
        <v>5</v>
      </c>
      <c r="Q1079">
        <f t="shared" si="438"/>
        <v>0</v>
      </c>
      <c r="U1079">
        <f t="shared" si="446"/>
        <v>0</v>
      </c>
      <c r="V1079">
        <f t="shared" si="447"/>
        <v>0</v>
      </c>
      <c r="W1079">
        <f t="shared" si="439"/>
        <v>0</v>
      </c>
      <c r="Y1079">
        <f t="shared" si="448"/>
        <v>0</v>
      </c>
      <c r="AB1079" s="228">
        <v>2200303</v>
      </c>
      <c r="AC1079">
        <f t="shared" si="449"/>
        <v>0</v>
      </c>
      <c r="AD1079">
        <f t="shared" si="450"/>
        <v>0</v>
      </c>
      <c r="AE1079">
        <f t="shared" si="440"/>
        <v>0</v>
      </c>
      <c r="AG1079" s="228">
        <v>215</v>
      </c>
      <c r="AH1079" s="238" t="s">
        <v>1894</v>
      </c>
      <c r="AI1079" s="232">
        <f>AI1080+AI1090+AI1106+AI1111+AI1125+AI1134+AI1141+AI1148</f>
        <v>2082</v>
      </c>
      <c r="AJ1079" s="239">
        <f t="shared" si="433"/>
        <v>2082</v>
      </c>
      <c r="AK1079" s="246">
        <f t="shared" si="434"/>
        <v>0</v>
      </c>
      <c r="AL1079" s="240">
        <v>2140127</v>
      </c>
      <c r="AM1079" s="240" t="s">
        <v>1891</v>
      </c>
      <c r="AN1079" s="249">
        <v>0</v>
      </c>
      <c r="AO1079" s="249">
        <v>0</v>
      </c>
      <c r="AP1079" s="256">
        <f t="shared" si="426"/>
        <v>0</v>
      </c>
      <c r="AQ1079" s="257">
        <f t="shared" si="427"/>
        <v>0</v>
      </c>
      <c r="AR1079">
        <f t="shared" si="432"/>
        <v>7</v>
      </c>
    </row>
    <row r="1080" hidden="1" spans="1:44">
      <c r="A1080" s="220">
        <v>2140129</v>
      </c>
      <c r="B1080" s="220" t="s">
        <v>1895</v>
      </c>
      <c r="C1080" s="216">
        <f t="shared" si="428"/>
        <v>0</v>
      </c>
      <c r="D1080" s="221">
        <v>0</v>
      </c>
      <c r="E1080" s="222">
        <v>0</v>
      </c>
      <c r="F1080" s="223">
        <v>0</v>
      </c>
      <c r="G1080" s="219">
        <f t="shared" si="429"/>
        <v>0</v>
      </c>
      <c r="H1080" s="219">
        <f t="shared" si="430"/>
        <v>0</v>
      </c>
      <c r="I1080" s="219">
        <f t="shared" si="431"/>
        <v>0</v>
      </c>
      <c r="J1080" s="231">
        <f t="shared" si="435"/>
        <v>7</v>
      </c>
      <c r="K1080" s="43">
        <f t="shared" si="445"/>
        <v>0</v>
      </c>
      <c r="L1080" s="43">
        <f t="shared" si="436"/>
        <v>7</v>
      </c>
      <c r="M1080" s="228">
        <v>2149901</v>
      </c>
      <c r="N1080" s="228" t="s">
        <v>1890</v>
      </c>
      <c r="O1080" s="233">
        <v>0</v>
      </c>
      <c r="P1080">
        <f t="shared" si="437"/>
        <v>7</v>
      </c>
      <c r="Q1080">
        <f t="shared" si="438"/>
        <v>0</v>
      </c>
      <c r="U1080">
        <f t="shared" si="446"/>
        <v>0</v>
      </c>
      <c r="V1080">
        <f t="shared" si="447"/>
        <v>0</v>
      </c>
      <c r="W1080">
        <f t="shared" si="439"/>
        <v>0</v>
      </c>
      <c r="Y1080">
        <f t="shared" si="448"/>
        <v>0</v>
      </c>
      <c r="AB1080" s="228">
        <v>2200304</v>
      </c>
      <c r="AC1080">
        <f t="shared" si="449"/>
        <v>0</v>
      </c>
      <c r="AD1080">
        <f t="shared" si="450"/>
        <v>0</v>
      </c>
      <c r="AE1080">
        <f t="shared" si="440"/>
        <v>0</v>
      </c>
      <c r="AG1080" s="228">
        <v>21501</v>
      </c>
      <c r="AH1080" s="238" t="s">
        <v>1896</v>
      </c>
      <c r="AI1080" s="232">
        <f>SUM(AI1081:AI1089)</f>
        <v>0</v>
      </c>
      <c r="AJ1080" s="239">
        <f t="shared" si="433"/>
        <v>0</v>
      </c>
      <c r="AK1080" s="246">
        <f t="shared" si="434"/>
        <v>0</v>
      </c>
      <c r="AL1080" s="240">
        <v>2140128</v>
      </c>
      <c r="AM1080" s="240" t="s">
        <v>1893</v>
      </c>
      <c r="AN1080" s="249">
        <v>0</v>
      </c>
      <c r="AO1080" s="249">
        <v>0</v>
      </c>
      <c r="AP1080" s="256">
        <f t="shared" si="426"/>
        <v>0</v>
      </c>
      <c r="AQ1080" s="257">
        <f t="shared" si="427"/>
        <v>0</v>
      </c>
      <c r="AR1080">
        <f t="shared" si="432"/>
        <v>7</v>
      </c>
    </row>
    <row r="1081" hidden="1" spans="1:44">
      <c r="A1081" s="215">
        <v>2140130</v>
      </c>
      <c r="B1081" s="215" t="s">
        <v>1897</v>
      </c>
      <c r="C1081" s="216">
        <f t="shared" si="428"/>
        <v>0</v>
      </c>
      <c r="D1081" s="222">
        <v>0</v>
      </c>
      <c r="E1081" s="222">
        <v>0</v>
      </c>
      <c r="F1081" s="223">
        <v>0</v>
      </c>
      <c r="G1081" s="219">
        <f t="shared" si="429"/>
        <v>0</v>
      </c>
      <c r="H1081" s="219">
        <f t="shared" si="430"/>
        <v>0</v>
      </c>
      <c r="I1081" s="219">
        <f t="shared" si="431"/>
        <v>0</v>
      </c>
      <c r="J1081" s="231">
        <f t="shared" si="435"/>
        <v>7</v>
      </c>
      <c r="K1081" s="43">
        <f t="shared" si="445"/>
        <v>0</v>
      </c>
      <c r="L1081" s="43">
        <f t="shared" si="436"/>
        <v>7</v>
      </c>
      <c r="M1081" s="228">
        <v>2149999</v>
      </c>
      <c r="N1081" s="228" t="s">
        <v>1892</v>
      </c>
      <c r="O1081" s="233">
        <v>8</v>
      </c>
      <c r="P1081">
        <f t="shared" si="437"/>
        <v>7</v>
      </c>
      <c r="Q1081">
        <f t="shared" si="438"/>
        <v>0</v>
      </c>
      <c r="U1081">
        <f t="shared" si="446"/>
        <v>0</v>
      </c>
      <c r="V1081">
        <f t="shared" si="447"/>
        <v>0</v>
      </c>
      <c r="W1081">
        <f t="shared" si="439"/>
        <v>0</v>
      </c>
      <c r="Y1081">
        <f t="shared" si="448"/>
        <v>0</v>
      </c>
      <c r="AB1081" s="228">
        <v>2200305</v>
      </c>
      <c r="AC1081">
        <f t="shared" si="449"/>
        <v>0</v>
      </c>
      <c r="AD1081">
        <f t="shared" si="450"/>
        <v>0</v>
      </c>
      <c r="AE1081">
        <f t="shared" si="440"/>
        <v>0</v>
      </c>
      <c r="AG1081" s="228">
        <v>2150101</v>
      </c>
      <c r="AH1081" s="247" t="s">
        <v>195</v>
      </c>
      <c r="AI1081" s="233">
        <v>0</v>
      </c>
      <c r="AJ1081" s="248">
        <f t="shared" si="433"/>
        <v>0</v>
      </c>
      <c r="AK1081" s="246">
        <f t="shared" si="434"/>
        <v>0</v>
      </c>
      <c r="AL1081" s="240">
        <v>2140129</v>
      </c>
      <c r="AM1081" s="240" t="s">
        <v>1895</v>
      </c>
      <c r="AN1081" s="249">
        <v>0</v>
      </c>
      <c r="AO1081" s="249">
        <v>0</v>
      </c>
      <c r="AP1081" s="256">
        <f t="shared" si="426"/>
        <v>0</v>
      </c>
      <c r="AQ1081" s="257">
        <f t="shared" si="427"/>
        <v>0</v>
      </c>
      <c r="AR1081">
        <f t="shared" si="432"/>
        <v>7</v>
      </c>
    </row>
    <row r="1082" hidden="1" spans="1:44">
      <c r="A1082" s="215">
        <v>2140131</v>
      </c>
      <c r="B1082" s="215" t="s">
        <v>1898</v>
      </c>
      <c r="C1082" s="216">
        <f t="shared" si="428"/>
        <v>0</v>
      </c>
      <c r="D1082" s="222">
        <v>0</v>
      </c>
      <c r="E1082" s="222">
        <v>0</v>
      </c>
      <c r="F1082" s="223">
        <v>0</v>
      </c>
      <c r="G1082" s="219">
        <f t="shared" si="429"/>
        <v>0</v>
      </c>
      <c r="H1082" s="219">
        <f t="shared" si="430"/>
        <v>0</v>
      </c>
      <c r="I1082" s="219">
        <f t="shared" si="431"/>
        <v>0</v>
      </c>
      <c r="J1082" s="231">
        <f t="shared" si="435"/>
        <v>7</v>
      </c>
      <c r="K1082" s="43">
        <f t="shared" si="445"/>
        <v>0</v>
      </c>
      <c r="L1082" s="43">
        <f t="shared" si="436"/>
        <v>7</v>
      </c>
      <c r="M1082" s="228">
        <v>215</v>
      </c>
      <c r="N1082" s="229" t="s">
        <v>1894</v>
      </c>
      <c r="O1082" s="230">
        <f>O1083+O1093+O1109+O1114+O1128+O1137+O1144+O1151</f>
        <v>-1765</v>
      </c>
      <c r="P1082">
        <f t="shared" si="437"/>
        <v>3</v>
      </c>
      <c r="Q1082">
        <f t="shared" si="438"/>
        <v>0</v>
      </c>
      <c r="U1082">
        <f t="shared" si="446"/>
        <v>0</v>
      </c>
      <c r="V1082">
        <f t="shared" si="447"/>
        <v>0</v>
      </c>
      <c r="W1082">
        <f t="shared" si="439"/>
        <v>0</v>
      </c>
      <c r="Y1082">
        <f t="shared" si="448"/>
        <v>0</v>
      </c>
      <c r="AB1082" s="228">
        <v>2200306</v>
      </c>
      <c r="AC1082">
        <f t="shared" si="449"/>
        <v>0</v>
      </c>
      <c r="AD1082">
        <f t="shared" si="450"/>
        <v>0</v>
      </c>
      <c r="AE1082">
        <f t="shared" si="440"/>
        <v>0</v>
      </c>
      <c r="AG1082" s="228">
        <v>2150102</v>
      </c>
      <c r="AH1082" s="247" t="s">
        <v>197</v>
      </c>
      <c r="AI1082" s="233">
        <v>0</v>
      </c>
      <c r="AJ1082" s="248">
        <f t="shared" si="433"/>
        <v>0</v>
      </c>
      <c r="AK1082" s="246">
        <f t="shared" si="434"/>
        <v>0</v>
      </c>
      <c r="AL1082" s="240">
        <v>2140130</v>
      </c>
      <c r="AM1082" s="240" t="s">
        <v>1897</v>
      </c>
      <c r="AN1082" s="249">
        <v>0</v>
      </c>
      <c r="AO1082" s="249">
        <v>0</v>
      </c>
      <c r="AP1082" s="256">
        <f t="shared" si="426"/>
        <v>0</v>
      </c>
      <c r="AQ1082" s="257">
        <f t="shared" si="427"/>
        <v>0</v>
      </c>
      <c r="AR1082">
        <f t="shared" si="432"/>
        <v>7</v>
      </c>
    </row>
    <row r="1083" hidden="1" spans="1:44">
      <c r="A1083" s="220">
        <v>2140133</v>
      </c>
      <c r="B1083" s="220" t="s">
        <v>1899</v>
      </c>
      <c r="C1083" s="216">
        <f t="shared" si="428"/>
        <v>0</v>
      </c>
      <c r="D1083" s="221">
        <v>0</v>
      </c>
      <c r="E1083" s="222">
        <v>0</v>
      </c>
      <c r="F1083" s="223">
        <v>0</v>
      </c>
      <c r="G1083" s="219">
        <f t="shared" si="429"/>
        <v>0</v>
      </c>
      <c r="H1083" s="219">
        <f t="shared" si="430"/>
        <v>0</v>
      </c>
      <c r="I1083" s="219">
        <f t="shared" si="431"/>
        <v>0</v>
      </c>
      <c r="J1083" s="231">
        <f t="shared" si="435"/>
        <v>7</v>
      </c>
      <c r="K1083" s="43">
        <f t="shared" si="445"/>
        <v>0</v>
      </c>
      <c r="L1083" s="43">
        <f t="shared" si="436"/>
        <v>7</v>
      </c>
      <c r="M1083" s="228">
        <v>21501</v>
      </c>
      <c r="N1083" s="229" t="s">
        <v>1896</v>
      </c>
      <c r="O1083" s="232">
        <f>SUM(O1084:O1092)</f>
        <v>0</v>
      </c>
      <c r="P1083">
        <f t="shared" si="437"/>
        <v>5</v>
      </c>
      <c r="Q1083">
        <f t="shared" si="438"/>
        <v>0</v>
      </c>
      <c r="U1083">
        <f t="shared" si="446"/>
        <v>0</v>
      </c>
      <c r="V1083">
        <f t="shared" si="447"/>
        <v>0</v>
      </c>
      <c r="W1083">
        <f t="shared" si="439"/>
        <v>0</v>
      </c>
      <c r="Y1083">
        <f t="shared" si="448"/>
        <v>0</v>
      </c>
      <c r="AB1083" s="228">
        <v>2200350</v>
      </c>
      <c r="AC1083">
        <f t="shared" si="449"/>
        <v>0</v>
      </c>
      <c r="AD1083">
        <f t="shared" si="450"/>
        <v>0</v>
      </c>
      <c r="AE1083">
        <f t="shared" si="440"/>
        <v>0</v>
      </c>
      <c r="AG1083" s="228">
        <v>2150103</v>
      </c>
      <c r="AH1083" s="247" t="s">
        <v>199</v>
      </c>
      <c r="AI1083" s="233">
        <v>0</v>
      </c>
      <c r="AJ1083" s="248">
        <f t="shared" si="433"/>
        <v>0</v>
      </c>
      <c r="AK1083" s="246">
        <f t="shared" si="434"/>
        <v>0</v>
      </c>
      <c r="AL1083" s="240">
        <v>2140131</v>
      </c>
      <c r="AM1083" s="240" t="s">
        <v>1898</v>
      </c>
      <c r="AN1083" s="249">
        <v>0</v>
      </c>
      <c r="AO1083" s="249">
        <v>0</v>
      </c>
      <c r="AP1083" s="256">
        <f t="shared" si="426"/>
        <v>0</v>
      </c>
      <c r="AQ1083" s="257">
        <f t="shared" si="427"/>
        <v>0</v>
      </c>
      <c r="AR1083">
        <f t="shared" si="432"/>
        <v>7</v>
      </c>
    </row>
    <row r="1084" hidden="1" spans="1:44">
      <c r="A1084" s="215">
        <v>2140136</v>
      </c>
      <c r="B1084" s="215" t="s">
        <v>1900</v>
      </c>
      <c r="C1084" s="216">
        <f t="shared" si="428"/>
        <v>0</v>
      </c>
      <c r="D1084" s="222">
        <v>0</v>
      </c>
      <c r="E1084" s="222">
        <v>0</v>
      </c>
      <c r="F1084" s="223">
        <v>0</v>
      </c>
      <c r="G1084" s="219">
        <f t="shared" si="429"/>
        <v>0</v>
      </c>
      <c r="H1084" s="219">
        <f t="shared" si="430"/>
        <v>0</v>
      </c>
      <c r="I1084" s="219">
        <f t="shared" si="431"/>
        <v>0</v>
      </c>
      <c r="J1084" s="231">
        <f t="shared" si="435"/>
        <v>7</v>
      </c>
      <c r="K1084" s="43">
        <f t="shared" si="445"/>
        <v>0</v>
      </c>
      <c r="L1084" s="43">
        <f t="shared" si="436"/>
        <v>7</v>
      </c>
      <c r="M1084" s="228">
        <v>2150101</v>
      </c>
      <c r="N1084" s="228" t="s">
        <v>195</v>
      </c>
      <c r="O1084" s="233">
        <v>0</v>
      </c>
      <c r="P1084">
        <f t="shared" si="437"/>
        <v>7</v>
      </c>
      <c r="Q1084">
        <f t="shared" si="438"/>
        <v>0</v>
      </c>
      <c r="U1084">
        <f t="shared" si="446"/>
        <v>0</v>
      </c>
      <c r="V1084">
        <f t="shared" si="447"/>
        <v>0</v>
      </c>
      <c r="W1084">
        <f t="shared" si="439"/>
        <v>0</v>
      </c>
      <c r="Y1084">
        <f t="shared" si="448"/>
        <v>0</v>
      </c>
      <c r="AB1084" s="228">
        <v>2200399</v>
      </c>
      <c r="AC1084">
        <f t="shared" si="449"/>
        <v>0</v>
      </c>
      <c r="AD1084">
        <f t="shared" si="450"/>
        <v>0</v>
      </c>
      <c r="AE1084">
        <f t="shared" si="440"/>
        <v>0</v>
      </c>
      <c r="AG1084" s="228">
        <v>2150104</v>
      </c>
      <c r="AH1084" s="247" t="s">
        <v>1901</v>
      </c>
      <c r="AI1084" s="233">
        <v>0</v>
      </c>
      <c r="AJ1084" s="248">
        <f t="shared" si="433"/>
        <v>0</v>
      </c>
      <c r="AK1084" s="246">
        <f t="shared" si="434"/>
        <v>0</v>
      </c>
      <c r="AL1084" s="240">
        <v>2140133</v>
      </c>
      <c r="AM1084" s="240" t="s">
        <v>1899</v>
      </c>
      <c r="AN1084" s="249">
        <v>0</v>
      </c>
      <c r="AO1084" s="249">
        <v>0</v>
      </c>
      <c r="AP1084" s="256">
        <f t="shared" si="426"/>
        <v>0</v>
      </c>
      <c r="AQ1084" s="257">
        <f t="shared" si="427"/>
        <v>0</v>
      </c>
      <c r="AR1084">
        <f t="shared" si="432"/>
        <v>7</v>
      </c>
    </row>
    <row r="1085" customHeight="1" spans="1:44">
      <c r="A1085" s="215">
        <v>2140138</v>
      </c>
      <c r="B1085" s="215" t="s">
        <v>1902</v>
      </c>
      <c r="C1085" s="216">
        <f t="shared" si="428"/>
        <v>2917</v>
      </c>
      <c r="D1085" s="217">
        <v>200</v>
      </c>
      <c r="E1085" s="217">
        <v>2282</v>
      </c>
      <c r="F1085" s="218">
        <v>1891</v>
      </c>
      <c r="G1085" s="219">
        <f t="shared" si="429"/>
        <v>-0.35173123071649</v>
      </c>
      <c r="H1085" s="219">
        <f t="shared" si="430"/>
        <v>9.455</v>
      </c>
      <c r="I1085" s="219">
        <f t="shared" si="431"/>
        <v>0.828659070990359</v>
      </c>
      <c r="J1085" s="231">
        <f t="shared" si="435"/>
        <v>7</v>
      </c>
      <c r="K1085" s="43">
        <f t="shared" si="445"/>
        <v>7290</v>
      </c>
      <c r="L1085" s="43">
        <f t="shared" si="436"/>
        <v>7</v>
      </c>
      <c r="M1085" s="228">
        <v>2150102</v>
      </c>
      <c r="N1085" s="228" t="s">
        <v>197</v>
      </c>
      <c r="O1085" s="233">
        <v>0</v>
      </c>
      <c r="P1085">
        <f t="shared" si="437"/>
        <v>7</v>
      </c>
      <c r="Q1085">
        <f t="shared" si="438"/>
        <v>0</v>
      </c>
      <c r="U1085">
        <f t="shared" si="446"/>
        <v>0</v>
      </c>
      <c r="V1085">
        <f t="shared" si="447"/>
        <v>0</v>
      </c>
      <c r="W1085">
        <f t="shared" si="439"/>
        <v>0</v>
      </c>
      <c r="Y1085">
        <f t="shared" si="448"/>
        <v>0</v>
      </c>
      <c r="AB1085" s="228">
        <v>2200401</v>
      </c>
      <c r="AC1085">
        <f t="shared" si="449"/>
        <v>106</v>
      </c>
      <c r="AD1085">
        <f t="shared" si="450"/>
        <v>106</v>
      </c>
      <c r="AE1085">
        <f t="shared" si="440"/>
        <v>0</v>
      </c>
      <c r="AG1085" s="228">
        <v>2150105</v>
      </c>
      <c r="AH1085" s="247" t="s">
        <v>1903</v>
      </c>
      <c r="AI1085" s="233">
        <v>0</v>
      </c>
      <c r="AJ1085" s="248">
        <f t="shared" si="433"/>
        <v>0</v>
      </c>
      <c r="AK1085" s="246">
        <f t="shared" si="434"/>
        <v>0</v>
      </c>
      <c r="AL1085" s="240">
        <v>2140136</v>
      </c>
      <c r="AM1085" s="240" t="s">
        <v>1900</v>
      </c>
      <c r="AN1085" s="249">
        <v>0</v>
      </c>
      <c r="AO1085" s="249">
        <v>0</v>
      </c>
      <c r="AP1085" s="256">
        <f t="shared" si="426"/>
        <v>0</v>
      </c>
      <c r="AQ1085" s="257">
        <f t="shared" si="427"/>
        <v>0</v>
      </c>
      <c r="AR1085">
        <f t="shared" si="432"/>
        <v>7</v>
      </c>
    </row>
    <row r="1086" hidden="1" spans="1:44">
      <c r="A1086" s="220">
        <v>2140139</v>
      </c>
      <c r="B1086" s="220" t="s">
        <v>1904</v>
      </c>
      <c r="C1086" s="216">
        <f t="shared" si="428"/>
        <v>0</v>
      </c>
      <c r="D1086" s="221">
        <v>0</v>
      </c>
      <c r="E1086" s="222">
        <v>0</v>
      </c>
      <c r="F1086" s="223">
        <v>0</v>
      </c>
      <c r="G1086" s="219">
        <f t="shared" si="429"/>
        <v>0</v>
      </c>
      <c r="H1086" s="219">
        <f t="shared" si="430"/>
        <v>0</v>
      </c>
      <c r="I1086" s="219">
        <f t="shared" si="431"/>
        <v>0</v>
      </c>
      <c r="J1086" s="231">
        <f t="shared" si="435"/>
        <v>7</v>
      </c>
      <c r="K1086" s="43">
        <f t="shared" si="445"/>
        <v>0</v>
      </c>
      <c r="L1086" s="43">
        <f t="shared" si="436"/>
        <v>7</v>
      </c>
      <c r="M1086" s="228">
        <v>2150103</v>
      </c>
      <c r="N1086" s="228" t="s">
        <v>199</v>
      </c>
      <c r="O1086" s="233">
        <v>0</v>
      </c>
      <c r="P1086">
        <f t="shared" si="437"/>
        <v>7</v>
      </c>
      <c r="Q1086">
        <f t="shared" si="438"/>
        <v>0</v>
      </c>
      <c r="U1086">
        <f t="shared" si="446"/>
        <v>0</v>
      </c>
      <c r="V1086">
        <f t="shared" si="447"/>
        <v>0</v>
      </c>
      <c r="W1086">
        <f t="shared" si="439"/>
        <v>0</v>
      </c>
      <c r="Y1086">
        <f t="shared" si="448"/>
        <v>0</v>
      </c>
      <c r="AB1086" s="228">
        <v>2200402</v>
      </c>
      <c r="AC1086">
        <f t="shared" si="449"/>
        <v>2</v>
      </c>
      <c r="AD1086">
        <f t="shared" si="450"/>
        <v>2</v>
      </c>
      <c r="AE1086">
        <f t="shared" si="440"/>
        <v>0</v>
      </c>
      <c r="AG1086" s="228">
        <v>2150106</v>
      </c>
      <c r="AH1086" s="247" t="s">
        <v>1905</v>
      </c>
      <c r="AI1086" s="233">
        <v>0</v>
      </c>
      <c r="AJ1086" s="248">
        <f t="shared" si="433"/>
        <v>0</v>
      </c>
      <c r="AK1086" s="246">
        <f t="shared" si="434"/>
        <v>0</v>
      </c>
      <c r="AL1086" s="240">
        <v>2140138</v>
      </c>
      <c r="AM1086" s="241" t="s">
        <v>1902</v>
      </c>
      <c r="AN1086" s="242">
        <v>200</v>
      </c>
      <c r="AO1086" s="242">
        <v>2282</v>
      </c>
      <c r="AP1086" s="256">
        <f t="shared" si="426"/>
        <v>2082</v>
      </c>
      <c r="AQ1086" s="257">
        <f t="shared" si="427"/>
        <v>10.41</v>
      </c>
      <c r="AR1086">
        <f t="shared" si="432"/>
        <v>7</v>
      </c>
    </row>
    <row r="1087" customHeight="1" spans="1:44">
      <c r="A1087" s="220">
        <v>2140199</v>
      </c>
      <c r="B1087" s="220" t="s">
        <v>1906</v>
      </c>
      <c r="C1087" s="216">
        <f t="shared" si="428"/>
        <v>0</v>
      </c>
      <c r="D1087" s="224">
        <v>30</v>
      </c>
      <c r="E1087" s="217">
        <v>0</v>
      </c>
      <c r="F1087" s="218">
        <v>0</v>
      </c>
      <c r="G1087" s="219">
        <f t="shared" si="429"/>
        <v>0</v>
      </c>
      <c r="H1087" s="219">
        <f t="shared" si="430"/>
        <v>0</v>
      </c>
      <c r="I1087" s="219">
        <f t="shared" si="431"/>
        <v>0</v>
      </c>
      <c r="J1087" s="231">
        <f t="shared" si="435"/>
        <v>7</v>
      </c>
      <c r="K1087" s="43">
        <f t="shared" si="445"/>
        <v>30</v>
      </c>
      <c r="L1087" s="43">
        <f t="shared" si="436"/>
        <v>7</v>
      </c>
      <c r="M1087" s="228">
        <v>2150104</v>
      </c>
      <c r="N1087" s="228" t="s">
        <v>1901</v>
      </c>
      <c r="O1087" s="233">
        <v>0</v>
      </c>
      <c r="P1087">
        <f t="shared" si="437"/>
        <v>7</v>
      </c>
      <c r="Q1087">
        <f t="shared" si="438"/>
        <v>0</v>
      </c>
      <c r="U1087">
        <f t="shared" si="446"/>
        <v>0</v>
      </c>
      <c r="V1087">
        <f t="shared" si="447"/>
        <v>0</v>
      </c>
      <c r="W1087">
        <f t="shared" si="439"/>
        <v>0</v>
      </c>
      <c r="Y1087">
        <f t="shared" si="448"/>
        <v>0</v>
      </c>
      <c r="AB1087" s="228">
        <v>2200403</v>
      </c>
      <c r="AC1087">
        <f t="shared" si="449"/>
        <v>0</v>
      </c>
      <c r="AD1087">
        <f t="shared" si="450"/>
        <v>0</v>
      </c>
      <c r="AE1087">
        <f t="shared" si="440"/>
        <v>0</v>
      </c>
      <c r="AG1087" s="228">
        <v>2150107</v>
      </c>
      <c r="AH1087" s="247" t="s">
        <v>1907</v>
      </c>
      <c r="AI1087" s="233">
        <v>0</v>
      </c>
      <c r="AJ1087" s="248">
        <f t="shared" si="433"/>
        <v>0</v>
      </c>
      <c r="AK1087" s="246">
        <f t="shared" si="434"/>
        <v>0</v>
      </c>
      <c r="AL1087" s="240">
        <v>2140139</v>
      </c>
      <c r="AM1087" s="240" t="s">
        <v>1904</v>
      </c>
      <c r="AN1087" s="249">
        <v>0</v>
      </c>
      <c r="AO1087" s="249">
        <v>0</v>
      </c>
      <c r="AP1087" s="256">
        <f t="shared" si="426"/>
        <v>0</v>
      </c>
      <c r="AQ1087" s="257">
        <f t="shared" si="427"/>
        <v>0</v>
      </c>
      <c r="AR1087">
        <f t="shared" si="432"/>
        <v>7</v>
      </c>
    </row>
    <row r="1088" hidden="1" customHeight="1" spans="1:44">
      <c r="A1088" s="220">
        <v>21402</v>
      </c>
      <c r="B1088" s="220" t="s">
        <v>1908</v>
      </c>
      <c r="C1088" s="216">
        <f t="shared" si="428"/>
        <v>13</v>
      </c>
      <c r="D1088" s="224">
        <v>0</v>
      </c>
      <c r="E1088" s="217">
        <v>0</v>
      </c>
      <c r="F1088" s="218">
        <v>0</v>
      </c>
      <c r="G1088" s="219">
        <f t="shared" si="429"/>
        <v>0</v>
      </c>
      <c r="H1088" s="219">
        <f t="shared" si="430"/>
        <v>0</v>
      </c>
      <c r="I1088" s="219">
        <f t="shared" si="431"/>
        <v>0</v>
      </c>
      <c r="J1088" s="231">
        <f t="shared" si="435"/>
        <v>5</v>
      </c>
      <c r="K1088" s="43">
        <f t="shared" si="445"/>
        <v>13</v>
      </c>
      <c r="L1088" s="43">
        <f t="shared" si="436"/>
        <v>5</v>
      </c>
      <c r="M1088" s="228">
        <v>2150105</v>
      </c>
      <c r="N1088" s="228" t="s">
        <v>1903</v>
      </c>
      <c r="O1088" s="233">
        <v>0</v>
      </c>
      <c r="P1088">
        <f t="shared" si="437"/>
        <v>7</v>
      </c>
      <c r="Q1088">
        <f t="shared" si="438"/>
        <v>214</v>
      </c>
      <c r="U1088">
        <f t="shared" si="446"/>
        <v>0</v>
      </c>
      <c r="V1088">
        <f t="shared" si="447"/>
        <v>0</v>
      </c>
      <c r="W1088">
        <f t="shared" si="439"/>
        <v>0</v>
      </c>
      <c r="Y1088">
        <f t="shared" si="448"/>
        <v>0</v>
      </c>
      <c r="AB1088" s="228">
        <v>2200404</v>
      </c>
      <c r="AC1088">
        <f t="shared" si="449"/>
        <v>0</v>
      </c>
      <c r="AD1088">
        <f t="shared" si="450"/>
        <v>0</v>
      </c>
      <c r="AE1088">
        <f t="shared" si="440"/>
        <v>0</v>
      </c>
      <c r="AG1088" s="228">
        <v>2150108</v>
      </c>
      <c r="AH1088" s="247" t="s">
        <v>1909</v>
      </c>
      <c r="AI1088" s="233">
        <v>0</v>
      </c>
      <c r="AJ1088" s="248">
        <f t="shared" si="433"/>
        <v>0</v>
      </c>
      <c r="AK1088" s="246">
        <f t="shared" si="434"/>
        <v>0</v>
      </c>
      <c r="AL1088" s="240">
        <v>2140199</v>
      </c>
      <c r="AM1088" s="241" t="s">
        <v>1906</v>
      </c>
      <c r="AN1088" s="242">
        <v>30</v>
      </c>
      <c r="AO1088" s="242">
        <v>0</v>
      </c>
      <c r="AP1088" s="256">
        <f t="shared" si="426"/>
        <v>-30</v>
      </c>
      <c r="AQ1088" s="257">
        <f t="shared" si="427"/>
        <v>-1</v>
      </c>
      <c r="AR1088">
        <f t="shared" si="432"/>
        <v>7</v>
      </c>
    </row>
    <row r="1089" hidden="1" spans="1:44">
      <c r="A1089" s="220">
        <v>2140201</v>
      </c>
      <c r="B1089" s="220" t="s">
        <v>194</v>
      </c>
      <c r="C1089" s="216">
        <f t="shared" si="428"/>
        <v>0</v>
      </c>
      <c r="D1089" s="221">
        <v>0</v>
      </c>
      <c r="E1089" s="222">
        <v>0</v>
      </c>
      <c r="F1089" s="223">
        <v>0</v>
      </c>
      <c r="G1089" s="219">
        <f t="shared" si="429"/>
        <v>0</v>
      </c>
      <c r="H1089" s="219">
        <f t="shared" si="430"/>
        <v>0</v>
      </c>
      <c r="I1089" s="219">
        <f t="shared" si="431"/>
        <v>0</v>
      </c>
      <c r="J1089" s="231">
        <f t="shared" si="435"/>
        <v>7</v>
      </c>
      <c r="K1089" s="43">
        <f t="shared" ref="K1089:K1097" si="451">SUM(C1089:F1089)</f>
        <v>0</v>
      </c>
      <c r="L1089" s="43">
        <f t="shared" si="436"/>
        <v>7</v>
      </c>
      <c r="M1089" s="228">
        <v>2150106</v>
      </c>
      <c r="N1089" s="228" t="s">
        <v>1905</v>
      </c>
      <c r="O1089" s="233">
        <v>0</v>
      </c>
      <c r="P1089">
        <f t="shared" si="437"/>
        <v>7</v>
      </c>
      <c r="Q1089">
        <f t="shared" si="438"/>
        <v>0</v>
      </c>
      <c r="U1089">
        <f t="shared" si="446"/>
        <v>0</v>
      </c>
      <c r="V1089">
        <f t="shared" si="447"/>
        <v>0</v>
      </c>
      <c r="W1089">
        <f t="shared" si="439"/>
        <v>0</v>
      </c>
      <c r="Y1089">
        <f t="shared" si="448"/>
        <v>0</v>
      </c>
      <c r="AB1089" s="228">
        <v>2200405</v>
      </c>
      <c r="AC1089">
        <f t="shared" si="449"/>
        <v>3</v>
      </c>
      <c r="AD1089">
        <f t="shared" si="450"/>
        <v>3</v>
      </c>
      <c r="AE1089">
        <f t="shared" si="440"/>
        <v>0</v>
      </c>
      <c r="AG1089" s="228">
        <v>2150199</v>
      </c>
      <c r="AH1089" s="247" t="s">
        <v>1910</v>
      </c>
      <c r="AI1089" s="233">
        <v>0</v>
      </c>
      <c r="AJ1089" s="248">
        <f t="shared" si="433"/>
        <v>0</v>
      </c>
      <c r="AK1089" s="246">
        <f t="shared" si="434"/>
        <v>0</v>
      </c>
      <c r="AL1089" s="240">
        <v>21402</v>
      </c>
      <c r="AM1089" s="240" t="s">
        <v>1908</v>
      </c>
      <c r="AN1089" s="249">
        <v>0</v>
      </c>
      <c r="AO1089" s="249">
        <v>0</v>
      </c>
      <c r="AP1089" s="256">
        <f t="shared" si="426"/>
        <v>0</v>
      </c>
      <c r="AQ1089" s="257">
        <f t="shared" si="427"/>
        <v>0</v>
      </c>
      <c r="AR1089">
        <f t="shared" si="432"/>
        <v>5</v>
      </c>
    </row>
    <row r="1090" hidden="1" spans="1:44">
      <c r="A1090" s="220">
        <v>2140202</v>
      </c>
      <c r="B1090" s="220" t="s">
        <v>196</v>
      </c>
      <c r="C1090" s="216">
        <f t="shared" si="428"/>
        <v>0</v>
      </c>
      <c r="D1090" s="221">
        <v>0</v>
      </c>
      <c r="E1090" s="222">
        <v>0</v>
      </c>
      <c r="F1090" s="223">
        <v>0</v>
      </c>
      <c r="G1090" s="219">
        <f t="shared" si="429"/>
        <v>0</v>
      </c>
      <c r="H1090" s="219">
        <f t="shared" si="430"/>
        <v>0</v>
      </c>
      <c r="I1090" s="219">
        <f t="shared" si="431"/>
        <v>0</v>
      </c>
      <c r="J1090" s="231">
        <f t="shared" si="435"/>
        <v>7</v>
      </c>
      <c r="K1090" s="43">
        <f t="shared" si="451"/>
        <v>0</v>
      </c>
      <c r="L1090" s="43">
        <f t="shared" si="436"/>
        <v>7</v>
      </c>
      <c r="M1090" s="228">
        <v>2150107</v>
      </c>
      <c r="N1090" s="228" t="s">
        <v>1907</v>
      </c>
      <c r="O1090" s="233">
        <v>0</v>
      </c>
      <c r="P1090">
        <f t="shared" si="437"/>
        <v>7</v>
      </c>
      <c r="Q1090">
        <f t="shared" si="438"/>
        <v>0</v>
      </c>
      <c r="U1090">
        <f t="shared" si="446"/>
        <v>0</v>
      </c>
      <c r="V1090">
        <f t="shared" si="447"/>
        <v>0</v>
      </c>
      <c r="W1090">
        <f t="shared" si="439"/>
        <v>0</v>
      </c>
      <c r="Y1090">
        <f t="shared" si="448"/>
        <v>0</v>
      </c>
      <c r="AB1090" s="228">
        <v>2200406</v>
      </c>
      <c r="AC1090">
        <f t="shared" si="449"/>
        <v>0</v>
      </c>
      <c r="AD1090">
        <f t="shared" si="450"/>
        <v>0</v>
      </c>
      <c r="AE1090">
        <f t="shared" si="440"/>
        <v>0</v>
      </c>
      <c r="AG1090" s="228">
        <v>21502</v>
      </c>
      <c r="AH1090" s="238" t="s">
        <v>1911</v>
      </c>
      <c r="AI1090" s="232">
        <f>SUM(AI1091:AI1105)</f>
        <v>0</v>
      </c>
      <c r="AJ1090" s="239">
        <f t="shared" si="433"/>
        <v>0</v>
      </c>
      <c r="AK1090" s="246">
        <f t="shared" si="434"/>
        <v>0</v>
      </c>
      <c r="AL1090" s="240">
        <v>2140201</v>
      </c>
      <c r="AM1090" s="240" t="s">
        <v>194</v>
      </c>
      <c r="AN1090" s="249">
        <v>0</v>
      </c>
      <c r="AO1090" s="249">
        <v>0</v>
      </c>
      <c r="AP1090" s="256">
        <f t="shared" si="426"/>
        <v>0</v>
      </c>
      <c r="AQ1090" s="257">
        <f t="shared" si="427"/>
        <v>0</v>
      </c>
      <c r="AR1090">
        <f t="shared" si="432"/>
        <v>7</v>
      </c>
    </row>
    <row r="1091" hidden="1" spans="1:44">
      <c r="A1091" s="220">
        <v>2140203</v>
      </c>
      <c r="B1091" s="220" t="s">
        <v>198</v>
      </c>
      <c r="C1091" s="216">
        <f t="shared" si="428"/>
        <v>0</v>
      </c>
      <c r="D1091" s="221">
        <v>0</v>
      </c>
      <c r="E1091" s="222">
        <v>0</v>
      </c>
      <c r="F1091" s="223">
        <v>0</v>
      </c>
      <c r="G1091" s="219">
        <f t="shared" si="429"/>
        <v>0</v>
      </c>
      <c r="H1091" s="219">
        <f t="shared" si="430"/>
        <v>0</v>
      </c>
      <c r="I1091" s="219">
        <f t="shared" si="431"/>
        <v>0</v>
      </c>
      <c r="J1091" s="231">
        <f t="shared" si="435"/>
        <v>7</v>
      </c>
      <c r="K1091" s="43">
        <f t="shared" si="451"/>
        <v>0</v>
      </c>
      <c r="L1091" s="43">
        <f t="shared" si="436"/>
        <v>7</v>
      </c>
      <c r="M1091" s="228">
        <v>2150108</v>
      </c>
      <c r="N1091" s="228" t="s">
        <v>1909</v>
      </c>
      <c r="O1091" s="233">
        <v>0</v>
      </c>
      <c r="P1091">
        <f t="shared" si="437"/>
        <v>7</v>
      </c>
      <c r="Q1091">
        <f t="shared" si="438"/>
        <v>0</v>
      </c>
      <c r="U1091">
        <f t="shared" si="446"/>
        <v>0</v>
      </c>
      <c r="V1091">
        <f t="shared" si="447"/>
        <v>0</v>
      </c>
      <c r="W1091">
        <f t="shared" si="439"/>
        <v>0</v>
      </c>
      <c r="Y1091">
        <f t="shared" si="448"/>
        <v>0</v>
      </c>
      <c r="AB1091" s="228">
        <v>2200407</v>
      </c>
      <c r="AC1091">
        <f t="shared" si="449"/>
        <v>52</v>
      </c>
      <c r="AD1091">
        <f t="shared" si="450"/>
        <v>52</v>
      </c>
      <c r="AE1091">
        <f t="shared" si="440"/>
        <v>0</v>
      </c>
      <c r="AG1091" s="228">
        <v>2150201</v>
      </c>
      <c r="AH1091" s="247" t="s">
        <v>195</v>
      </c>
      <c r="AI1091" s="233">
        <v>0</v>
      </c>
      <c r="AJ1091" s="248">
        <f t="shared" si="433"/>
        <v>0</v>
      </c>
      <c r="AK1091" s="246">
        <f t="shared" si="434"/>
        <v>0</v>
      </c>
      <c r="AL1091" s="240">
        <v>2140202</v>
      </c>
      <c r="AM1091" s="240" t="s">
        <v>196</v>
      </c>
      <c r="AN1091" s="249">
        <v>0</v>
      </c>
      <c r="AO1091" s="249">
        <v>0</v>
      </c>
      <c r="AP1091" s="256">
        <f t="shared" si="426"/>
        <v>0</v>
      </c>
      <c r="AQ1091" s="257">
        <f t="shared" si="427"/>
        <v>0</v>
      </c>
      <c r="AR1091">
        <f t="shared" si="432"/>
        <v>7</v>
      </c>
    </row>
    <row r="1092" hidden="1" spans="1:44">
      <c r="A1092" s="220">
        <v>2140204</v>
      </c>
      <c r="B1092" s="220" t="s">
        <v>1912</v>
      </c>
      <c r="C1092" s="216">
        <f t="shared" si="428"/>
        <v>0</v>
      </c>
      <c r="D1092" s="221">
        <v>0</v>
      </c>
      <c r="E1092" s="222">
        <v>0</v>
      </c>
      <c r="F1092" s="223">
        <v>0</v>
      </c>
      <c r="G1092" s="219">
        <f t="shared" si="429"/>
        <v>0</v>
      </c>
      <c r="H1092" s="219">
        <f t="shared" si="430"/>
        <v>0</v>
      </c>
      <c r="I1092" s="219">
        <f t="shared" si="431"/>
        <v>0</v>
      </c>
      <c r="J1092" s="231">
        <f t="shared" si="435"/>
        <v>7</v>
      </c>
      <c r="K1092" s="43">
        <f t="shared" si="451"/>
        <v>0</v>
      </c>
      <c r="L1092" s="43">
        <f t="shared" si="436"/>
        <v>7</v>
      </c>
      <c r="M1092" s="228">
        <v>2150199</v>
      </c>
      <c r="N1092" s="228" t="s">
        <v>1910</v>
      </c>
      <c r="O1092" s="233">
        <v>0</v>
      </c>
      <c r="P1092">
        <f t="shared" si="437"/>
        <v>7</v>
      </c>
      <c r="Q1092">
        <f t="shared" si="438"/>
        <v>0</v>
      </c>
      <c r="U1092">
        <f t="shared" si="446"/>
        <v>0</v>
      </c>
      <c r="V1092">
        <f t="shared" si="447"/>
        <v>0</v>
      </c>
      <c r="W1092">
        <f t="shared" si="439"/>
        <v>0</v>
      </c>
      <c r="Y1092">
        <f t="shared" si="448"/>
        <v>0</v>
      </c>
      <c r="AB1092" s="228">
        <v>2200408</v>
      </c>
      <c r="AC1092">
        <f t="shared" si="449"/>
        <v>0</v>
      </c>
      <c r="AD1092">
        <f t="shared" si="450"/>
        <v>0</v>
      </c>
      <c r="AE1092">
        <f t="shared" si="440"/>
        <v>0</v>
      </c>
      <c r="AG1092" s="228">
        <v>2150202</v>
      </c>
      <c r="AH1092" s="247" t="s">
        <v>197</v>
      </c>
      <c r="AI1092" s="233">
        <v>0</v>
      </c>
      <c r="AJ1092" s="248">
        <f t="shared" si="433"/>
        <v>0</v>
      </c>
      <c r="AK1092" s="246">
        <f t="shared" si="434"/>
        <v>0</v>
      </c>
      <c r="AL1092" s="240">
        <v>2140203</v>
      </c>
      <c r="AM1092" s="240" t="s">
        <v>198</v>
      </c>
      <c r="AN1092" s="249">
        <v>0</v>
      </c>
      <c r="AO1092" s="249">
        <v>0</v>
      </c>
      <c r="AP1092" s="256">
        <f t="shared" si="426"/>
        <v>0</v>
      </c>
      <c r="AQ1092" s="257">
        <f t="shared" si="427"/>
        <v>0</v>
      </c>
      <c r="AR1092">
        <f t="shared" si="432"/>
        <v>7</v>
      </c>
    </row>
    <row r="1093" hidden="1" spans="1:44">
      <c r="A1093" s="220">
        <v>2140205</v>
      </c>
      <c r="B1093" s="220" t="s">
        <v>1913</v>
      </c>
      <c r="C1093" s="216">
        <f t="shared" si="428"/>
        <v>0</v>
      </c>
      <c r="D1093" s="221">
        <v>0</v>
      </c>
      <c r="E1093" s="222">
        <v>0</v>
      </c>
      <c r="F1093" s="223">
        <v>0</v>
      </c>
      <c r="G1093" s="219">
        <f t="shared" si="429"/>
        <v>0</v>
      </c>
      <c r="H1093" s="219">
        <f t="shared" si="430"/>
        <v>0</v>
      </c>
      <c r="I1093" s="219">
        <f t="shared" si="431"/>
        <v>0</v>
      </c>
      <c r="J1093" s="231">
        <f t="shared" si="435"/>
        <v>7</v>
      </c>
      <c r="K1093" s="43">
        <f t="shared" si="451"/>
        <v>0</v>
      </c>
      <c r="L1093" s="43">
        <f t="shared" si="436"/>
        <v>7</v>
      </c>
      <c r="M1093" s="228">
        <v>21502</v>
      </c>
      <c r="N1093" s="229" t="s">
        <v>1911</v>
      </c>
      <c r="O1093" s="232">
        <f>SUM(O1094:O1108)</f>
        <v>-3921</v>
      </c>
      <c r="P1093">
        <f t="shared" si="437"/>
        <v>5</v>
      </c>
      <c r="Q1093">
        <f t="shared" si="438"/>
        <v>0</v>
      </c>
      <c r="U1093">
        <f t="shared" si="446"/>
        <v>0</v>
      </c>
      <c r="V1093">
        <f t="shared" si="447"/>
        <v>0</v>
      </c>
      <c r="W1093">
        <f t="shared" si="439"/>
        <v>0</v>
      </c>
      <c r="Y1093">
        <f t="shared" si="448"/>
        <v>0</v>
      </c>
      <c r="AB1093" s="228">
        <v>2200409</v>
      </c>
      <c r="AC1093">
        <f t="shared" si="449"/>
        <v>0</v>
      </c>
      <c r="AD1093">
        <f t="shared" si="450"/>
        <v>0</v>
      </c>
      <c r="AE1093">
        <f t="shared" si="440"/>
        <v>0</v>
      </c>
      <c r="AG1093" s="228">
        <v>2150203</v>
      </c>
      <c r="AH1093" s="247" t="s">
        <v>199</v>
      </c>
      <c r="AI1093" s="233">
        <v>0</v>
      </c>
      <c r="AJ1093" s="248">
        <f t="shared" si="433"/>
        <v>0</v>
      </c>
      <c r="AK1093" s="246">
        <f t="shared" si="434"/>
        <v>0</v>
      </c>
      <c r="AL1093" s="240">
        <v>2140204</v>
      </c>
      <c r="AM1093" s="240" t="s">
        <v>1912</v>
      </c>
      <c r="AN1093" s="249">
        <v>0</v>
      </c>
      <c r="AO1093" s="249">
        <v>0</v>
      </c>
      <c r="AP1093" s="256">
        <f t="shared" si="426"/>
        <v>0</v>
      </c>
      <c r="AQ1093" s="257">
        <f t="shared" si="427"/>
        <v>0</v>
      </c>
      <c r="AR1093">
        <f t="shared" si="432"/>
        <v>7</v>
      </c>
    </row>
    <row r="1094" hidden="1" spans="1:44">
      <c r="A1094" s="220">
        <v>2140206</v>
      </c>
      <c r="B1094" s="220" t="s">
        <v>1914</v>
      </c>
      <c r="C1094" s="216">
        <f t="shared" si="428"/>
        <v>0</v>
      </c>
      <c r="D1094" s="221">
        <v>0</v>
      </c>
      <c r="E1094" s="222">
        <v>0</v>
      </c>
      <c r="F1094" s="223">
        <v>0</v>
      </c>
      <c r="G1094" s="219">
        <f t="shared" si="429"/>
        <v>0</v>
      </c>
      <c r="H1094" s="219">
        <f t="shared" si="430"/>
        <v>0</v>
      </c>
      <c r="I1094" s="219">
        <f t="shared" si="431"/>
        <v>0</v>
      </c>
      <c r="J1094" s="231">
        <f t="shared" si="435"/>
        <v>7</v>
      </c>
      <c r="K1094" s="43">
        <f t="shared" si="451"/>
        <v>0</v>
      </c>
      <c r="L1094" s="43">
        <f t="shared" si="436"/>
        <v>7</v>
      </c>
      <c r="M1094" s="228">
        <v>2150201</v>
      </c>
      <c r="N1094" s="228" t="s">
        <v>195</v>
      </c>
      <c r="O1094" s="233">
        <v>0</v>
      </c>
      <c r="P1094">
        <f t="shared" si="437"/>
        <v>7</v>
      </c>
      <c r="Q1094">
        <f t="shared" si="438"/>
        <v>0</v>
      </c>
      <c r="U1094">
        <f t="shared" si="446"/>
        <v>0</v>
      </c>
      <c r="V1094">
        <f t="shared" si="447"/>
        <v>0</v>
      </c>
      <c r="W1094">
        <f t="shared" si="439"/>
        <v>0</v>
      </c>
      <c r="Y1094">
        <f t="shared" si="448"/>
        <v>0</v>
      </c>
      <c r="AB1094" s="228">
        <v>2200410</v>
      </c>
      <c r="AC1094">
        <f t="shared" si="449"/>
        <v>0</v>
      </c>
      <c r="AD1094">
        <f t="shared" si="450"/>
        <v>0</v>
      </c>
      <c r="AE1094">
        <f t="shared" si="440"/>
        <v>0</v>
      </c>
      <c r="AG1094" s="228">
        <v>2150204</v>
      </c>
      <c r="AH1094" s="247" t="s">
        <v>1915</v>
      </c>
      <c r="AI1094" s="233">
        <v>0</v>
      </c>
      <c r="AJ1094" s="248">
        <f t="shared" si="433"/>
        <v>0</v>
      </c>
      <c r="AK1094" s="246">
        <f t="shared" si="434"/>
        <v>0</v>
      </c>
      <c r="AL1094" s="240">
        <v>2140205</v>
      </c>
      <c r="AM1094" s="240" t="s">
        <v>1913</v>
      </c>
      <c r="AN1094" s="249">
        <v>0</v>
      </c>
      <c r="AO1094" s="249">
        <v>0</v>
      </c>
      <c r="AP1094" s="256">
        <f t="shared" ref="AP1094:AP1157" si="452">AO1094-AN1094</f>
        <v>0</v>
      </c>
      <c r="AQ1094" s="257">
        <f t="shared" ref="AQ1094:AQ1157" si="453">IF(AN1094&lt;&gt;0,AP1094/AN1094,)</f>
        <v>0</v>
      </c>
      <c r="AR1094">
        <f t="shared" si="432"/>
        <v>7</v>
      </c>
    </row>
    <row r="1095" hidden="1" spans="1:44">
      <c r="A1095" s="220">
        <v>2140207</v>
      </c>
      <c r="B1095" s="220" t="s">
        <v>1916</v>
      </c>
      <c r="C1095" s="216">
        <f t="shared" ref="C1095:C1158" si="454">SUMIF(AG:AG,A1095,AI:AI)</f>
        <v>0</v>
      </c>
      <c r="D1095" s="221">
        <v>0</v>
      </c>
      <c r="E1095" s="222">
        <v>0</v>
      </c>
      <c r="F1095" s="223">
        <v>0</v>
      </c>
      <c r="G1095" s="219">
        <f t="shared" ref="G1095:G1158" si="455">IF(F1095&lt;&gt;0,F1095/C1095-1,)</f>
        <v>0</v>
      </c>
      <c r="H1095" s="219">
        <f t="shared" ref="H1095:H1158" si="456">IF(F1095&lt;&gt;0,F1095/D1095,)</f>
        <v>0</v>
      </c>
      <c r="I1095" s="219">
        <f t="shared" ref="I1095:I1158" si="457">IF(F1095&lt;&gt;0,F1095/E1095,)</f>
        <v>0</v>
      </c>
      <c r="J1095" s="231">
        <f t="shared" si="435"/>
        <v>7</v>
      </c>
      <c r="K1095" s="43">
        <f t="shared" si="451"/>
        <v>0</v>
      </c>
      <c r="L1095" s="43">
        <f t="shared" si="436"/>
        <v>7</v>
      </c>
      <c r="M1095" s="228">
        <v>2150202</v>
      </c>
      <c r="N1095" s="228" t="s">
        <v>197</v>
      </c>
      <c r="O1095" s="233">
        <v>0</v>
      </c>
      <c r="P1095">
        <f t="shared" si="437"/>
        <v>7</v>
      </c>
      <c r="Q1095">
        <f t="shared" si="438"/>
        <v>0</v>
      </c>
      <c r="U1095">
        <f t="shared" si="446"/>
        <v>0</v>
      </c>
      <c r="V1095">
        <f t="shared" si="447"/>
        <v>0</v>
      </c>
      <c r="W1095">
        <f t="shared" si="439"/>
        <v>0</v>
      </c>
      <c r="Y1095">
        <f t="shared" si="448"/>
        <v>0</v>
      </c>
      <c r="AB1095" s="228">
        <v>2200450</v>
      </c>
      <c r="AC1095">
        <f t="shared" si="449"/>
        <v>0</v>
      </c>
      <c r="AD1095">
        <f t="shared" si="450"/>
        <v>0</v>
      </c>
      <c r="AE1095">
        <f t="shared" si="440"/>
        <v>0</v>
      </c>
      <c r="AG1095" s="228">
        <v>2150205</v>
      </c>
      <c r="AH1095" s="247" t="s">
        <v>1917</v>
      </c>
      <c r="AI1095" s="233">
        <v>0</v>
      </c>
      <c r="AJ1095" s="248">
        <f t="shared" si="433"/>
        <v>0</v>
      </c>
      <c r="AK1095" s="246">
        <f t="shared" si="434"/>
        <v>0</v>
      </c>
      <c r="AL1095" s="240">
        <v>2140206</v>
      </c>
      <c r="AM1095" s="240" t="s">
        <v>1914</v>
      </c>
      <c r="AN1095" s="249">
        <v>0</v>
      </c>
      <c r="AO1095" s="249">
        <v>0</v>
      </c>
      <c r="AP1095" s="256">
        <f t="shared" si="452"/>
        <v>0</v>
      </c>
      <c r="AQ1095" s="257">
        <f t="shared" si="453"/>
        <v>0</v>
      </c>
      <c r="AR1095">
        <f t="shared" si="432"/>
        <v>7</v>
      </c>
    </row>
    <row r="1096" customHeight="1" spans="1:44">
      <c r="A1096" s="215">
        <v>2140299</v>
      </c>
      <c r="B1096" s="215" t="s">
        <v>1918</v>
      </c>
      <c r="C1096" s="216">
        <f t="shared" si="454"/>
        <v>13</v>
      </c>
      <c r="D1096" s="217">
        <v>0</v>
      </c>
      <c r="E1096" s="217">
        <v>0</v>
      </c>
      <c r="F1096" s="218">
        <v>0</v>
      </c>
      <c r="G1096" s="219">
        <f t="shared" si="455"/>
        <v>0</v>
      </c>
      <c r="H1096" s="219">
        <f t="shared" si="456"/>
        <v>0</v>
      </c>
      <c r="I1096" s="219">
        <f t="shared" si="457"/>
        <v>0</v>
      </c>
      <c r="J1096" s="231">
        <f t="shared" si="435"/>
        <v>7</v>
      </c>
      <c r="K1096" s="43">
        <f t="shared" si="451"/>
        <v>13</v>
      </c>
      <c r="L1096" s="43">
        <f t="shared" si="436"/>
        <v>7</v>
      </c>
      <c r="M1096" s="228">
        <v>2150203</v>
      </c>
      <c r="N1096" s="228" t="s">
        <v>199</v>
      </c>
      <c r="O1096" s="233">
        <v>0</v>
      </c>
      <c r="P1096">
        <f t="shared" si="437"/>
        <v>7</v>
      </c>
      <c r="Q1096">
        <f t="shared" si="438"/>
        <v>0</v>
      </c>
      <c r="U1096">
        <f t="shared" si="446"/>
        <v>0</v>
      </c>
      <c r="V1096">
        <f t="shared" si="447"/>
        <v>0</v>
      </c>
      <c r="W1096">
        <f t="shared" si="439"/>
        <v>0</v>
      </c>
      <c r="Y1096">
        <f t="shared" si="448"/>
        <v>0</v>
      </c>
      <c r="AB1096" s="228">
        <v>2200499</v>
      </c>
      <c r="AC1096">
        <f t="shared" si="449"/>
        <v>0</v>
      </c>
      <c r="AD1096">
        <f t="shared" si="450"/>
        <v>0</v>
      </c>
      <c r="AE1096">
        <f t="shared" si="440"/>
        <v>0</v>
      </c>
      <c r="AG1096" s="228">
        <v>2150206</v>
      </c>
      <c r="AH1096" s="247" t="s">
        <v>1919</v>
      </c>
      <c r="AI1096" s="233">
        <v>0</v>
      </c>
      <c r="AJ1096" s="248">
        <f t="shared" si="433"/>
        <v>0</v>
      </c>
      <c r="AK1096" s="246">
        <f t="shared" si="434"/>
        <v>0</v>
      </c>
      <c r="AL1096" s="240">
        <v>2140207</v>
      </c>
      <c r="AM1096" s="240" t="s">
        <v>1916</v>
      </c>
      <c r="AN1096" s="249">
        <v>0</v>
      </c>
      <c r="AO1096" s="249">
        <v>0</v>
      </c>
      <c r="AP1096" s="256">
        <f t="shared" si="452"/>
        <v>0</v>
      </c>
      <c r="AQ1096" s="257">
        <f t="shared" si="453"/>
        <v>0</v>
      </c>
      <c r="AR1096">
        <f t="shared" ref="AR1096:AR1159" si="458">LEN(AL1096)</f>
        <v>7</v>
      </c>
    </row>
    <row r="1097" hidden="1" spans="1:44">
      <c r="A1097" s="220">
        <v>21403</v>
      </c>
      <c r="B1097" s="220" t="s">
        <v>1920</v>
      </c>
      <c r="C1097" s="216">
        <f t="shared" si="454"/>
        <v>0</v>
      </c>
      <c r="D1097" s="221">
        <v>0</v>
      </c>
      <c r="E1097" s="222">
        <v>0</v>
      </c>
      <c r="F1097" s="223">
        <v>0</v>
      </c>
      <c r="G1097" s="219">
        <f t="shared" si="455"/>
        <v>0</v>
      </c>
      <c r="H1097" s="219">
        <f t="shared" si="456"/>
        <v>0</v>
      </c>
      <c r="I1097" s="219">
        <f t="shared" si="457"/>
        <v>0</v>
      </c>
      <c r="J1097" s="231">
        <f t="shared" si="435"/>
        <v>5</v>
      </c>
      <c r="K1097" s="43">
        <f t="shared" si="451"/>
        <v>0</v>
      </c>
      <c r="L1097" s="43">
        <f t="shared" si="436"/>
        <v>5</v>
      </c>
      <c r="M1097" s="228">
        <v>2150204</v>
      </c>
      <c r="N1097" s="228" t="s">
        <v>1915</v>
      </c>
      <c r="O1097" s="233">
        <v>0</v>
      </c>
      <c r="P1097">
        <f t="shared" si="437"/>
        <v>7</v>
      </c>
      <c r="Q1097">
        <f t="shared" si="438"/>
        <v>214</v>
      </c>
      <c r="U1097">
        <f t="shared" si="446"/>
        <v>0</v>
      </c>
      <c r="V1097">
        <f t="shared" si="447"/>
        <v>0</v>
      </c>
      <c r="W1097">
        <f t="shared" si="439"/>
        <v>0</v>
      </c>
      <c r="Y1097">
        <f t="shared" si="448"/>
        <v>0</v>
      </c>
      <c r="AB1097" s="228">
        <v>2200501</v>
      </c>
      <c r="AC1097">
        <f t="shared" si="449"/>
        <v>42</v>
      </c>
      <c r="AD1097">
        <f t="shared" si="450"/>
        <v>42</v>
      </c>
      <c r="AE1097">
        <f t="shared" si="440"/>
        <v>0</v>
      </c>
      <c r="AG1097" s="228">
        <v>2150207</v>
      </c>
      <c r="AH1097" s="247" t="s">
        <v>1921</v>
      </c>
      <c r="AI1097" s="233">
        <v>0</v>
      </c>
      <c r="AJ1097" s="248">
        <f t="shared" ref="AJ1097:AJ1160" si="459">SUMIF(A:A,AG1097,C:C)</f>
        <v>0</v>
      </c>
      <c r="AK1097" s="246">
        <f t="shared" ref="AK1097:AK1160" si="460">AI1097-AJ1097</f>
        <v>0</v>
      </c>
      <c r="AL1097" s="240">
        <v>2140299</v>
      </c>
      <c r="AM1097" s="240" t="s">
        <v>1918</v>
      </c>
      <c r="AN1097" s="249">
        <v>0</v>
      </c>
      <c r="AO1097" s="249">
        <v>0</v>
      </c>
      <c r="AP1097" s="256">
        <f t="shared" si="452"/>
        <v>0</v>
      </c>
      <c r="AQ1097" s="257">
        <f t="shared" si="453"/>
        <v>0</v>
      </c>
      <c r="AR1097">
        <f t="shared" si="458"/>
        <v>7</v>
      </c>
    </row>
    <row r="1098" hidden="1" spans="1:44">
      <c r="A1098" s="220">
        <v>2140301</v>
      </c>
      <c r="B1098" s="220" t="s">
        <v>194</v>
      </c>
      <c r="C1098" s="216">
        <f t="shared" si="454"/>
        <v>0</v>
      </c>
      <c r="D1098" s="221">
        <v>0</v>
      </c>
      <c r="E1098" s="222">
        <v>0</v>
      </c>
      <c r="F1098" s="223">
        <v>0</v>
      </c>
      <c r="G1098" s="219">
        <f t="shared" si="455"/>
        <v>0</v>
      </c>
      <c r="H1098" s="219">
        <f t="shared" si="456"/>
        <v>0</v>
      </c>
      <c r="I1098" s="219">
        <f t="shared" si="457"/>
        <v>0</v>
      </c>
      <c r="J1098" s="231">
        <f t="shared" ref="J1098:J1161" si="461">LEN(A1098)</f>
        <v>7</v>
      </c>
      <c r="K1098" s="43">
        <f t="shared" ref="K1098:K1106" si="462">SUM(C1098:F1098)</f>
        <v>0</v>
      </c>
      <c r="L1098" s="43">
        <f t="shared" ref="L1098:L1161" si="463">LEN(A1098)</f>
        <v>7</v>
      </c>
      <c r="M1098" s="228">
        <v>2150205</v>
      </c>
      <c r="N1098" s="228" t="s">
        <v>1917</v>
      </c>
      <c r="O1098" s="233">
        <v>0</v>
      </c>
      <c r="P1098">
        <f t="shared" ref="P1098:P1161" si="464">LEN(M1098)</f>
        <v>7</v>
      </c>
      <c r="Q1098">
        <f t="shared" si="438"/>
        <v>0</v>
      </c>
      <c r="U1098">
        <f t="shared" si="446"/>
        <v>0</v>
      </c>
      <c r="V1098">
        <f t="shared" si="447"/>
        <v>0</v>
      </c>
      <c r="W1098">
        <f t="shared" si="439"/>
        <v>0</v>
      </c>
      <c r="Y1098">
        <f t="shared" si="448"/>
        <v>0</v>
      </c>
      <c r="AB1098" s="228">
        <v>2200502</v>
      </c>
      <c r="AC1098">
        <f t="shared" si="449"/>
        <v>0</v>
      </c>
      <c r="AD1098">
        <f t="shared" si="450"/>
        <v>0</v>
      </c>
      <c r="AE1098">
        <f t="shared" si="440"/>
        <v>0</v>
      </c>
      <c r="AG1098" s="228">
        <v>2150208</v>
      </c>
      <c r="AH1098" s="247" t="s">
        <v>1922</v>
      </c>
      <c r="AI1098" s="233">
        <v>0</v>
      </c>
      <c r="AJ1098" s="248">
        <f t="shared" si="459"/>
        <v>0</v>
      </c>
      <c r="AK1098" s="246">
        <f t="shared" si="460"/>
        <v>0</v>
      </c>
      <c r="AL1098" s="240">
        <v>21403</v>
      </c>
      <c r="AM1098" s="240" t="s">
        <v>1920</v>
      </c>
      <c r="AN1098" s="249">
        <v>0</v>
      </c>
      <c r="AO1098" s="249">
        <v>0</v>
      </c>
      <c r="AP1098" s="256">
        <f t="shared" si="452"/>
        <v>0</v>
      </c>
      <c r="AQ1098" s="257">
        <f t="shared" si="453"/>
        <v>0</v>
      </c>
      <c r="AR1098">
        <f t="shared" si="458"/>
        <v>5</v>
      </c>
    </row>
    <row r="1099" hidden="1" spans="1:44">
      <c r="A1099" s="220">
        <v>2140302</v>
      </c>
      <c r="B1099" s="220" t="s">
        <v>196</v>
      </c>
      <c r="C1099" s="216">
        <f t="shared" si="454"/>
        <v>0</v>
      </c>
      <c r="D1099" s="221">
        <v>0</v>
      </c>
      <c r="E1099" s="222">
        <v>0</v>
      </c>
      <c r="F1099" s="223">
        <v>0</v>
      </c>
      <c r="G1099" s="219">
        <f t="shared" si="455"/>
        <v>0</v>
      </c>
      <c r="H1099" s="219">
        <f t="shared" si="456"/>
        <v>0</v>
      </c>
      <c r="I1099" s="219">
        <f t="shared" si="457"/>
        <v>0</v>
      </c>
      <c r="J1099" s="231">
        <f t="shared" si="461"/>
        <v>7</v>
      </c>
      <c r="K1099" s="43">
        <f t="shared" si="462"/>
        <v>0</v>
      </c>
      <c r="L1099" s="43">
        <f t="shared" si="463"/>
        <v>7</v>
      </c>
      <c r="M1099" s="228">
        <v>2150206</v>
      </c>
      <c r="N1099" s="228" t="s">
        <v>1919</v>
      </c>
      <c r="O1099" s="233">
        <v>0</v>
      </c>
      <c r="P1099">
        <f t="shared" si="464"/>
        <v>7</v>
      </c>
      <c r="Q1099">
        <f t="shared" ref="Q1099:Q1162" si="465">IF(LEN(A1099)=5,--LEFT(A1099,3),)</f>
        <v>0</v>
      </c>
      <c r="U1099">
        <f t="shared" si="446"/>
        <v>0</v>
      </c>
      <c r="V1099">
        <f t="shared" si="447"/>
        <v>0</v>
      </c>
      <c r="W1099">
        <f t="shared" ref="W1099:W1162" si="466">U1099-V1099</f>
        <v>0</v>
      </c>
      <c r="Y1099">
        <f t="shared" si="448"/>
        <v>0</v>
      </c>
      <c r="AB1099" s="228">
        <v>2200503</v>
      </c>
      <c r="AC1099">
        <f t="shared" si="449"/>
        <v>0</v>
      </c>
      <c r="AD1099">
        <f t="shared" si="450"/>
        <v>0</v>
      </c>
      <c r="AE1099">
        <f t="shared" ref="AE1099:AE1162" si="467">AC1099-AD1099</f>
        <v>0</v>
      </c>
      <c r="AG1099" s="228">
        <v>2150209</v>
      </c>
      <c r="AH1099" s="247" t="s">
        <v>1923</v>
      </c>
      <c r="AI1099" s="233">
        <v>0</v>
      </c>
      <c r="AJ1099" s="248">
        <f t="shared" si="459"/>
        <v>0</v>
      </c>
      <c r="AK1099" s="246">
        <f t="shared" si="460"/>
        <v>0</v>
      </c>
      <c r="AL1099" s="240">
        <v>2140301</v>
      </c>
      <c r="AM1099" s="240" t="s">
        <v>194</v>
      </c>
      <c r="AN1099" s="249">
        <v>0</v>
      </c>
      <c r="AO1099" s="249">
        <v>0</v>
      </c>
      <c r="AP1099" s="256">
        <f t="shared" si="452"/>
        <v>0</v>
      </c>
      <c r="AQ1099" s="257">
        <f t="shared" si="453"/>
        <v>0</v>
      </c>
      <c r="AR1099">
        <f t="shared" si="458"/>
        <v>7</v>
      </c>
    </row>
    <row r="1100" hidden="1" spans="1:44">
      <c r="A1100" s="220">
        <v>2140303</v>
      </c>
      <c r="B1100" s="220" t="s">
        <v>198</v>
      </c>
      <c r="C1100" s="216">
        <f t="shared" si="454"/>
        <v>0</v>
      </c>
      <c r="D1100" s="221">
        <v>0</v>
      </c>
      <c r="E1100" s="222">
        <v>0</v>
      </c>
      <c r="F1100" s="223">
        <v>0</v>
      </c>
      <c r="G1100" s="219">
        <f t="shared" si="455"/>
        <v>0</v>
      </c>
      <c r="H1100" s="219">
        <f t="shared" si="456"/>
        <v>0</v>
      </c>
      <c r="I1100" s="219">
        <f t="shared" si="457"/>
        <v>0</v>
      </c>
      <c r="J1100" s="231">
        <f t="shared" si="461"/>
        <v>7</v>
      </c>
      <c r="K1100" s="43">
        <f t="shared" si="462"/>
        <v>0</v>
      </c>
      <c r="L1100" s="43">
        <f t="shared" si="463"/>
        <v>7</v>
      </c>
      <c r="M1100" s="228">
        <v>2150207</v>
      </c>
      <c r="N1100" s="228" t="s">
        <v>1921</v>
      </c>
      <c r="O1100" s="233">
        <v>0</v>
      </c>
      <c r="P1100">
        <f t="shared" si="464"/>
        <v>7</v>
      </c>
      <c r="Q1100">
        <f t="shared" si="465"/>
        <v>0</v>
      </c>
      <c r="U1100">
        <f t="shared" si="446"/>
        <v>0</v>
      </c>
      <c r="V1100">
        <f t="shared" si="447"/>
        <v>0</v>
      </c>
      <c r="W1100">
        <f t="shared" si="466"/>
        <v>0</v>
      </c>
      <c r="Y1100">
        <f t="shared" si="448"/>
        <v>0</v>
      </c>
      <c r="AB1100" s="228">
        <v>2200504</v>
      </c>
      <c r="AC1100">
        <f t="shared" si="449"/>
        <v>0</v>
      </c>
      <c r="AD1100">
        <f t="shared" si="450"/>
        <v>0</v>
      </c>
      <c r="AE1100">
        <f t="shared" si="467"/>
        <v>0</v>
      </c>
      <c r="AG1100" s="228">
        <v>2150210</v>
      </c>
      <c r="AH1100" s="247" t="s">
        <v>1924</v>
      </c>
      <c r="AI1100" s="233">
        <v>0</v>
      </c>
      <c r="AJ1100" s="248">
        <f t="shared" si="459"/>
        <v>0</v>
      </c>
      <c r="AK1100" s="246">
        <f t="shared" si="460"/>
        <v>0</v>
      </c>
      <c r="AL1100" s="240">
        <v>2140302</v>
      </c>
      <c r="AM1100" s="240" t="s">
        <v>196</v>
      </c>
      <c r="AN1100" s="249">
        <v>0</v>
      </c>
      <c r="AO1100" s="249">
        <v>0</v>
      </c>
      <c r="AP1100" s="256">
        <f t="shared" si="452"/>
        <v>0</v>
      </c>
      <c r="AQ1100" s="257">
        <f t="shared" si="453"/>
        <v>0</v>
      </c>
      <c r="AR1100">
        <f t="shared" si="458"/>
        <v>7</v>
      </c>
    </row>
    <row r="1101" hidden="1" spans="1:44">
      <c r="A1101" s="220">
        <v>2140304</v>
      </c>
      <c r="B1101" s="220" t="s">
        <v>1925</v>
      </c>
      <c r="C1101" s="216">
        <f t="shared" si="454"/>
        <v>0</v>
      </c>
      <c r="D1101" s="221">
        <v>0</v>
      </c>
      <c r="E1101" s="222">
        <v>0</v>
      </c>
      <c r="F1101" s="223">
        <v>0</v>
      </c>
      <c r="G1101" s="219">
        <f t="shared" si="455"/>
        <v>0</v>
      </c>
      <c r="H1101" s="219">
        <f t="shared" si="456"/>
        <v>0</v>
      </c>
      <c r="I1101" s="219">
        <f t="shared" si="457"/>
        <v>0</v>
      </c>
      <c r="J1101" s="231">
        <f t="shared" si="461"/>
        <v>7</v>
      </c>
      <c r="K1101" s="43">
        <f t="shared" si="462"/>
        <v>0</v>
      </c>
      <c r="L1101" s="43">
        <f t="shared" si="463"/>
        <v>7</v>
      </c>
      <c r="M1101" s="228">
        <v>2150208</v>
      </c>
      <c r="N1101" s="228" t="s">
        <v>1922</v>
      </c>
      <c r="O1101" s="233">
        <v>-4321</v>
      </c>
      <c r="P1101">
        <f t="shared" si="464"/>
        <v>7</v>
      </c>
      <c r="Q1101">
        <f t="shared" si="465"/>
        <v>0</v>
      </c>
      <c r="U1101">
        <f t="shared" si="446"/>
        <v>0</v>
      </c>
      <c r="V1101">
        <f t="shared" si="447"/>
        <v>0</v>
      </c>
      <c r="W1101">
        <f t="shared" si="466"/>
        <v>0</v>
      </c>
      <c r="Y1101">
        <f t="shared" si="448"/>
        <v>0</v>
      </c>
      <c r="AB1101" s="228">
        <v>2200506</v>
      </c>
      <c r="AC1101">
        <f t="shared" si="449"/>
        <v>0</v>
      </c>
      <c r="AD1101">
        <f t="shared" si="450"/>
        <v>0</v>
      </c>
      <c r="AE1101">
        <f t="shared" si="467"/>
        <v>0</v>
      </c>
      <c r="AG1101" s="228">
        <v>2150212</v>
      </c>
      <c r="AH1101" s="247" t="s">
        <v>1926</v>
      </c>
      <c r="AI1101" s="233">
        <v>0</v>
      </c>
      <c r="AJ1101" s="248">
        <f t="shared" si="459"/>
        <v>0</v>
      </c>
      <c r="AK1101" s="246">
        <f t="shared" si="460"/>
        <v>0</v>
      </c>
      <c r="AL1101" s="240">
        <v>2140303</v>
      </c>
      <c r="AM1101" s="240" t="s">
        <v>198</v>
      </c>
      <c r="AN1101" s="249">
        <v>0</v>
      </c>
      <c r="AO1101" s="249">
        <v>0</v>
      </c>
      <c r="AP1101" s="256">
        <f t="shared" si="452"/>
        <v>0</v>
      </c>
      <c r="AQ1101" s="257">
        <f t="shared" si="453"/>
        <v>0</v>
      </c>
      <c r="AR1101">
        <f t="shared" si="458"/>
        <v>7</v>
      </c>
    </row>
    <row r="1102" hidden="1" spans="1:44">
      <c r="A1102" s="220">
        <v>2140305</v>
      </c>
      <c r="B1102" s="220" t="s">
        <v>1927</v>
      </c>
      <c r="C1102" s="216">
        <f t="shared" si="454"/>
        <v>0</v>
      </c>
      <c r="D1102" s="221">
        <v>0</v>
      </c>
      <c r="E1102" s="222">
        <v>0</v>
      </c>
      <c r="F1102" s="223">
        <v>0</v>
      </c>
      <c r="G1102" s="219">
        <f t="shared" si="455"/>
        <v>0</v>
      </c>
      <c r="H1102" s="219">
        <f t="shared" si="456"/>
        <v>0</v>
      </c>
      <c r="I1102" s="219">
        <f t="shared" si="457"/>
        <v>0</v>
      </c>
      <c r="J1102" s="231">
        <f t="shared" si="461"/>
        <v>7</v>
      </c>
      <c r="K1102" s="43">
        <f t="shared" si="462"/>
        <v>0</v>
      </c>
      <c r="L1102" s="43">
        <f t="shared" si="463"/>
        <v>7</v>
      </c>
      <c r="M1102" s="228">
        <v>2150209</v>
      </c>
      <c r="N1102" s="228" t="s">
        <v>1923</v>
      </c>
      <c r="O1102" s="233">
        <v>0</v>
      </c>
      <c r="P1102">
        <f t="shared" si="464"/>
        <v>7</v>
      </c>
      <c r="Q1102">
        <f t="shared" si="465"/>
        <v>0</v>
      </c>
      <c r="U1102">
        <f t="shared" si="446"/>
        <v>0</v>
      </c>
      <c r="V1102">
        <f t="shared" si="447"/>
        <v>0</v>
      </c>
      <c r="W1102">
        <f t="shared" si="466"/>
        <v>0</v>
      </c>
      <c r="Y1102">
        <f t="shared" si="448"/>
        <v>0</v>
      </c>
      <c r="AB1102" s="228">
        <v>2200507</v>
      </c>
      <c r="AC1102">
        <f t="shared" si="449"/>
        <v>0</v>
      </c>
      <c r="AD1102">
        <f t="shared" si="450"/>
        <v>0</v>
      </c>
      <c r="AE1102">
        <f t="shared" si="467"/>
        <v>0</v>
      </c>
      <c r="AG1102" s="228">
        <v>2150213</v>
      </c>
      <c r="AH1102" s="247" t="s">
        <v>1928</v>
      </c>
      <c r="AI1102" s="233">
        <v>0</v>
      </c>
      <c r="AJ1102" s="248">
        <f t="shared" si="459"/>
        <v>0</v>
      </c>
      <c r="AK1102" s="246">
        <f t="shared" si="460"/>
        <v>0</v>
      </c>
      <c r="AL1102" s="240">
        <v>2140304</v>
      </c>
      <c r="AM1102" s="240" t="s">
        <v>1925</v>
      </c>
      <c r="AN1102" s="249">
        <v>0</v>
      </c>
      <c r="AO1102" s="249">
        <v>0</v>
      </c>
      <c r="AP1102" s="256">
        <f t="shared" si="452"/>
        <v>0</v>
      </c>
      <c r="AQ1102" s="257">
        <f t="shared" si="453"/>
        <v>0</v>
      </c>
      <c r="AR1102">
        <f t="shared" si="458"/>
        <v>7</v>
      </c>
    </row>
    <row r="1103" hidden="1" spans="1:44">
      <c r="A1103" s="220">
        <v>2140306</v>
      </c>
      <c r="B1103" s="220" t="s">
        <v>1929</v>
      </c>
      <c r="C1103" s="216">
        <f t="shared" si="454"/>
        <v>0</v>
      </c>
      <c r="D1103" s="221">
        <v>0</v>
      </c>
      <c r="E1103" s="222">
        <v>0</v>
      </c>
      <c r="F1103" s="223">
        <v>0</v>
      </c>
      <c r="G1103" s="219">
        <f t="shared" si="455"/>
        <v>0</v>
      </c>
      <c r="H1103" s="219">
        <f t="shared" si="456"/>
        <v>0</v>
      </c>
      <c r="I1103" s="219">
        <f t="shared" si="457"/>
        <v>0</v>
      </c>
      <c r="J1103" s="231">
        <f t="shared" si="461"/>
        <v>7</v>
      </c>
      <c r="K1103" s="43">
        <f t="shared" si="462"/>
        <v>0</v>
      </c>
      <c r="L1103" s="43">
        <f t="shared" si="463"/>
        <v>7</v>
      </c>
      <c r="M1103" s="228">
        <v>2150210</v>
      </c>
      <c r="N1103" s="228" t="s">
        <v>1924</v>
      </c>
      <c r="O1103" s="233">
        <v>0</v>
      </c>
      <c r="P1103">
        <f t="shared" si="464"/>
        <v>7</v>
      </c>
      <c r="Q1103">
        <f t="shared" si="465"/>
        <v>0</v>
      </c>
      <c r="U1103">
        <f t="shared" si="446"/>
        <v>0</v>
      </c>
      <c r="V1103">
        <f t="shared" si="447"/>
        <v>0</v>
      </c>
      <c r="W1103">
        <f t="shared" si="466"/>
        <v>0</v>
      </c>
      <c r="Y1103">
        <f t="shared" si="448"/>
        <v>0</v>
      </c>
      <c r="AB1103" s="228">
        <v>2200508</v>
      </c>
      <c r="AC1103">
        <f t="shared" si="449"/>
        <v>0</v>
      </c>
      <c r="AD1103">
        <f t="shared" si="450"/>
        <v>0</v>
      </c>
      <c r="AE1103">
        <f t="shared" si="467"/>
        <v>0</v>
      </c>
      <c r="AG1103" s="228">
        <v>2150214</v>
      </c>
      <c r="AH1103" s="247" t="s">
        <v>1930</v>
      </c>
      <c r="AI1103" s="233">
        <v>0</v>
      </c>
      <c r="AJ1103" s="248">
        <f t="shared" si="459"/>
        <v>0</v>
      </c>
      <c r="AK1103" s="246">
        <f t="shared" si="460"/>
        <v>0</v>
      </c>
      <c r="AL1103" s="240">
        <v>2140305</v>
      </c>
      <c r="AM1103" s="240" t="s">
        <v>1927</v>
      </c>
      <c r="AN1103" s="249">
        <v>0</v>
      </c>
      <c r="AO1103" s="249">
        <v>0</v>
      </c>
      <c r="AP1103" s="256">
        <f t="shared" si="452"/>
        <v>0</v>
      </c>
      <c r="AQ1103" s="257">
        <f t="shared" si="453"/>
        <v>0</v>
      </c>
      <c r="AR1103">
        <f t="shared" si="458"/>
        <v>7</v>
      </c>
    </row>
    <row r="1104" hidden="1" spans="1:44">
      <c r="A1104" s="220">
        <v>2140307</v>
      </c>
      <c r="B1104" s="220" t="s">
        <v>1931</v>
      </c>
      <c r="C1104" s="216">
        <f t="shared" si="454"/>
        <v>0</v>
      </c>
      <c r="D1104" s="221">
        <v>0</v>
      </c>
      <c r="E1104" s="222">
        <v>0</v>
      </c>
      <c r="F1104" s="223">
        <v>0</v>
      </c>
      <c r="G1104" s="219">
        <f t="shared" si="455"/>
        <v>0</v>
      </c>
      <c r="H1104" s="219">
        <f t="shared" si="456"/>
        <v>0</v>
      </c>
      <c r="I1104" s="219">
        <f t="shared" si="457"/>
        <v>0</v>
      </c>
      <c r="J1104" s="231">
        <f t="shared" si="461"/>
        <v>7</v>
      </c>
      <c r="K1104" s="43">
        <f t="shared" si="462"/>
        <v>0</v>
      </c>
      <c r="L1104" s="43">
        <f t="shared" si="463"/>
        <v>7</v>
      </c>
      <c r="M1104" s="228">
        <v>2150212</v>
      </c>
      <c r="N1104" s="228" t="s">
        <v>1926</v>
      </c>
      <c r="O1104" s="233">
        <v>0</v>
      </c>
      <c r="P1104">
        <f t="shared" si="464"/>
        <v>7</v>
      </c>
      <c r="Q1104">
        <f t="shared" si="465"/>
        <v>0</v>
      </c>
      <c r="U1104">
        <f t="shared" si="446"/>
        <v>0</v>
      </c>
      <c r="V1104">
        <f t="shared" si="447"/>
        <v>0</v>
      </c>
      <c r="W1104">
        <f t="shared" si="466"/>
        <v>0</v>
      </c>
      <c r="Y1104">
        <f t="shared" si="448"/>
        <v>0</v>
      </c>
      <c r="AB1104" s="228">
        <v>2200509</v>
      </c>
      <c r="AC1104">
        <f t="shared" si="449"/>
        <v>14</v>
      </c>
      <c r="AD1104">
        <f t="shared" si="450"/>
        <v>14</v>
      </c>
      <c r="AE1104">
        <f t="shared" si="467"/>
        <v>0</v>
      </c>
      <c r="AG1104" s="228">
        <v>2150215</v>
      </c>
      <c r="AH1104" s="247" t="s">
        <v>1932</v>
      </c>
      <c r="AI1104" s="233">
        <v>0</v>
      </c>
      <c r="AJ1104" s="248">
        <f t="shared" si="459"/>
        <v>0</v>
      </c>
      <c r="AK1104" s="246">
        <f t="shared" si="460"/>
        <v>0</v>
      </c>
      <c r="AL1104" s="240">
        <v>2140306</v>
      </c>
      <c r="AM1104" s="240" t="s">
        <v>1929</v>
      </c>
      <c r="AN1104" s="249">
        <v>0</v>
      </c>
      <c r="AO1104" s="249">
        <v>0</v>
      </c>
      <c r="AP1104" s="256">
        <f t="shared" si="452"/>
        <v>0</v>
      </c>
      <c r="AQ1104" s="257">
        <f t="shared" si="453"/>
        <v>0</v>
      </c>
      <c r="AR1104">
        <f t="shared" si="458"/>
        <v>7</v>
      </c>
    </row>
    <row r="1105" hidden="1" spans="1:44">
      <c r="A1105" s="220">
        <v>2140308</v>
      </c>
      <c r="B1105" s="220" t="s">
        <v>1933</v>
      </c>
      <c r="C1105" s="216">
        <f t="shared" si="454"/>
        <v>0</v>
      </c>
      <c r="D1105" s="221">
        <v>0</v>
      </c>
      <c r="E1105" s="222">
        <v>0</v>
      </c>
      <c r="F1105" s="223">
        <v>0</v>
      </c>
      <c r="G1105" s="219">
        <f t="shared" si="455"/>
        <v>0</v>
      </c>
      <c r="H1105" s="219">
        <f t="shared" si="456"/>
        <v>0</v>
      </c>
      <c r="I1105" s="219">
        <f t="shared" si="457"/>
        <v>0</v>
      </c>
      <c r="J1105" s="231">
        <f t="shared" si="461"/>
        <v>7</v>
      </c>
      <c r="K1105" s="43">
        <f t="shared" si="462"/>
        <v>0</v>
      </c>
      <c r="L1105" s="43">
        <f t="shared" si="463"/>
        <v>7</v>
      </c>
      <c r="M1105" s="228">
        <v>2150213</v>
      </c>
      <c r="N1105" s="228" t="s">
        <v>1928</v>
      </c>
      <c r="O1105" s="233">
        <v>0</v>
      </c>
      <c r="P1105">
        <f t="shared" si="464"/>
        <v>7</v>
      </c>
      <c r="Q1105">
        <f t="shared" si="465"/>
        <v>0</v>
      </c>
      <c r="U1105">
        <f t="shared" si="446"/>
        <v>0</v>
      </c>
      <c r="V1105">
        <f t="shared" si="447"/>
        <v>0</v>
      </c>
      <c r="W1105">
        <f t="shared" si="466"/>
        <v>0</v>
      </c>
      <c r="Y1105">
        <f t="shared" si="448"/>
        <v>0</v>
      </c>
      <c r="AB1105" s="228">
        <v>2200510</v>
      </c>
      <c r="AC1105">
        <f t="shared" si="449"/>
        <v>0</v>
      </c>
      <c r="AD1105">
        <f t="shared" si="450"/>
        <v>0</v>
      </c>
      <c r="AE1105">
        <f t="shared" si="467"/>
        <v>0</v>
      </c>
      <c r="AG1105" s="228">
        <v>2150299</v>
      </c>
      <c r="AH1105" s="247" t="s">
        <v>1934</v>
      </c>
      <c r="AI1105" s="233">
        <v>0</v>
      </c>
      <c r="AJ1105" s="248">
        <f t="shared" si="459"/>
        <v>0</v>
      </c>
      <c r="AK1105" s="246">
        <f t="shared" si="460"/>
        <v>0</v>
      </c>
      <c r="AL1105" s="240">
        <v>2140307</v>
      </c>
      <c r="AM1105" s="240" t="s">
        <v>1931</v>
      </c>
      <c r="AN1105" s="249">
        <v>0</v>
      </c>
      <c r="AO1105" s="249">
        <v>0</v>
      </c>
      <c r="AP1105" s="256">
        <f t="shared" si="452"/>
        <v>0</v>
      </c>
      <c r="AQ1105" s="257">
        <f t="shared" si="453"/>
        <v>0</v>
      </c>
      <c r="AR1105">
        <f t="shared" si="458"/>
        <v>7</v>
      </c>
    </row>
    <row r="1106" hidden="1" spans="1:44">
      <c r="A1106" s="220">
        <v>2140399</v>
      </c>
      <c r="B1106" s="220" t="s">
        <v>1935</v>
      </c>
      <c r="C1106" s="216">
        <f t="shared" si="454"/>
        <v>0</v>
      </c>
      <c r="D1106" s="221">
        <v>0</v>
      </c>
      <c r="E1106" s="222">
        <v>0</v>
      </c>
      <c r="F1106" s="223">
        <v>0</v>
      </c>
      <c r="G1106" s="219">
        <f t="shared" si="455"/>
        <v>0</v>
      </c>
      <c r="H1106" s="219">
        <f t="shared" si="456"/>
        <v>0</v>
      </c>
      <c r="I1106" s="219">
        <f t="shared" si="457"/>
        <v>0</v>
      </c>
      <c r="J1106" s="231">
        <f t="shared" si="461"/>
        <v>7</v>
      </c>
      <c r="K1106" s="43">
        <f t="shared" si="462"/>
        <v>0</v>
      </c>
      <c r="L1106" s="43">
        <f t="shared" si="463"/>
        <v>7</v>
      </c>
      <c r="M1106" s="228">
        <v>2150214</v>
      </c>
      <c r="N1106" s="228" t="s">
        <v>1930</v>
      </c>
      <c r="O1106" s="233">
        <v>0</v>
      </c>
      <c r="P1106">
        <f t="shared" si="464"/>
        <v>7</v>
      </c>
      <c r="Q1106">
        <f t="shared" si="465"/>
        <v>0</v>
      </c>
      <c r="U1106">
        <f t="shared" si="446"/>
        <v>0</v>
      </c>
      <c r="V1106">
        <f t="shared" si="447"/>
        <v>0</v>
      </c>
      <c r="W1106">
        <f t="shared" si="466"/>
        <v>0</v>
      </c>
      <c r="Y1106">
        <f t="shared" si="448"/>
        <v>0</v>
      </c>
      <c r="AB1106" s="228">
        <v>2200511</v>
      </c>
      <c r="AC1106">
        <f t="shared" si="449"/>
        <v>0</v>
      </c>
      <c r="AD1106">
        <f t="shared" si="450"/>
        <v>0</v>
      </c>
      <c r="AE1106">
        <f t="shared" si="467"/>
        <v>0</v>
      </c>
      <c r="AG1106" s="228">
        <v>21503</v>
      </c>
      <c r="AH1106" s="238" t="s">
        <v>1936</v>
      </c>
      <c r="AI1106" s="232">
        <f>SUM(AI1107:AI1110)</f>
        <v>0</v>
      </c>
      <c r="AJ1106" s="239">
        <f t="shared" si="459"/>
        <v>0</v>
      </c>
      <c r="AK1106" s="246">
        <f t="shared" si="460"/>
        <v>0</v>
      </c>
      <c r="AL1106" s="240">
        <v>2140308</v>
      </c>
      <c r="AM1106" s="240" t="s">
        <v>1933</v>
      </c>
      <c r="AN1106" s="249">
        <v>0</v>
      </c>
      <c r="AO1106" s="249">
        <v>0</v>
      </c>
      <c r="AP1106" s="256">
        <f t="shared" si="452"/>
        <v>0</v>
      </c>
      <c r="AQ1106" s="257">
        <f t="shared" si="453"/>
        <v>0</v>
      </c>
      <c r="AR1106">
        <f t="shared" si="458"/>
        <v>7</v>
      </c>
    </row>
    <row r="1107" hidden="1" customHeight="1" spans="1:44">
      <c r="A1107" s="220">
        <v>21404</v>
      </c>
      <c r="B1107" s="220" t="s">
        <v>1937</v>
      </c>
      <c r="C1107" s="216">
        <f t="shared" si="454"/>
        <v>811</v>
      </c>
      <c r="D1107" s="224">
        <v>403</v>
      </c>
      <c r="E1107" s="217">
        <v>977</v>
      </c>
      <c r="F1107" s="218">
        <v>934</v>
      </c>
      <c r="G1107" s="219">
        <f t="shared" si="455"/>
        <v>0.151664611590629</v>
      </c>
      <c r="H1107" s="219">
        <f t="shared" si="456"/>
        <v>2.31761786600496</v>
      </c>
      <c r="I1107" s="219">
        <f t="shared" si="457"/>
        <v>0.955987717502559</v>
      </c>
      <c r="J1107" s="231">
        <f t="shared" si="461"/>
        <v>5</v>
      </c>
      <c r="K1107" s="43">
        <f t="shared" ref="K1107:K1112" si="468">SUM(C1107:F1107)</f>
        <v>3125</v>
      </c>
      <c r="L1107" s="43">
        <f t="shared" si="463"/>
        <v>5</v>
      </c>
      <c r="M1107" s="228">
        <v>2150215</v>
      </c>
      <c r="N1107" s="228" t="s">
        <v>1932</v>
      </c>
      <c r="O1107" s="233">
        <v>0</v>
      </c>
      <c r="P1107">
        <f t="shared" si="464"/>
        <v>7</v>
      </c>
      <c r="Q1107">
        <f t="shared" si="465"/>
        <v>214</v>
      </c>
      <c r="U1107">
        <f t="shared" si="446"/>
        <v>0</v>
      </c>
      <c r="V1107">
        <f t="shared" si="447"/>
        <v>0</v>
      </c>
      <c r="W1107">
        <f t="shared" si="466"/>
        <v>0</v>
      </c>
      <c r="Y1107">
        <f t="shared" si="448"/>
        <v>0</v>
      </c>
      <c r="AB1107" s="228">
        <v>2200512</v>
      </c>
      <c r="AC1107">
        <f t="shared" si="449"/>
        <v>0</v>
      </c>
      <c r="AD1107">
        <f t="shared" si="450"/>
        <v>0</v>
      </c>
      <c r="AE1107">
        <f t="shared" si="467"/>
        <v>0</v>
      </c>
      <c r="AG1107" s="228">
        <v>2150301</v>
      </c>
      <c r="AH1107" s="247" t="s">
        <v>195</v>
      </c>
      <c r="AI1107" s="233">
        <v>0</v>
      </c>
      <c r="AJ1107" s="248">
        <f t="shared" si="459"/>
        <v>0</v>
      </c>
      <c r="AK1107" s="246">
        <f t="shared" si="460"/>
        <v>0</v>
      </c>
      <c r="AL1107" s="240">
        <v>2140399</v>
      </c>
      <c r="AM1107" s="240" t="s">
        <v>1935</v>
      </c>
      <c r="AN1107" s="249">
        <v>0</v>
      </c>
      <c r="AO1107" s="249">
        <v>0</v>
      </c>
      <c r="AP1107" s="256">
        <f t="shared" si="452"/>
        <v>0</v>
      </c>
      <c r="AQ1107" s="257">
        <f t="shared" si="453"/>
        <v>0</v>
      </c>
      <c r="AR1107">
        <f t="shared" si="458"/>
        <v>7</v>
      </c>
    </row>
    <row r="1108" customHeight="1" spans="1:44">
      <c r="A1108" s="220">
        <v>2140401</v>
      </c>
      <c r="B1108" s="220" t="s">
        <v>1938</v>
      </c>
      <c r="C1108" s="216">
        <f t="shared" si="454"/>
        <v>200</v>
      </c>
      <c r="D1108" s="224">
        <v>69</v>
      </c>
      <c r="E1108" s="217">
        <v>100</v>
      </c>
      <c r="F1108" s="218">
        <v>99</v>
      </c>
      <c r="G1108" s="219">
        <f t="shared" si="455"/>
        <v>-0.505</v>
      </c>
      <c r="H1108" s="219">
        <f t="shared" si="456"/>
        <v>1.43478260869565</v>
      </c>
      <c r="I1108" s="219">
        <f t="shared" si="457"/>
        <v>0.99</v>
      </c>
      <c r="J1108" s="231">
        <f t="shared" si="461"/>
        <v>7</v>
      </c>
      <c r="K1108" s="43">
        <f t="shared" si="468"/>
        <v>468</v>
      </c>
      <c r="L1108" s="43">
        <f t="shared" si="463"/>
        <v>7</v>
      </c>
      <c r="M1108" s="228">
        <v>2150299</v>
      </c>
      <c r="N1108" s="228" t="s">
        <v>1934</v>
      </c>
      <c r="O1108" s="233">
        <v>400</v>
      </c>
      <c r="P1108">
        <f t="shared" si="464"/>
        <v>7</v>
      </c>
      <c r="Q1108">
        <f t="shared" si="465"/>
        <v>0</v>
      </c>
      <c r="U1108">
        <f t="shared" si="446"/>
        <v>0</v>
      </c>
      <c r="V1108">
        <f t="shared" si="447"/>
        <v>0</v>
      </c>
      <c r="W1108">
        <f t="shared" si="466"/>
        <v>0</v>
      </c>
      <c r="Y1108">
        <f t="shared" si="448"/>
        <v>0</v>
      </c>
      <c r="AB1108" s="228">
        <v>2200513</v>
      </c>
      <c r="AC1108">
        <f t="shared" si="449"/>
        <v>0</v>
      </c>
      <c r="AD1108">
        <f t="shared" si="450"/>
        <v>0</v>
      </c>
      <c r="AE1108">
        <f t="shared" si="467"/>
        <v>0</v>
      </c>
      <c r="AG1108" s="228">
        <v>2150302</v>
      </c>
      <c r="AH1108" s="247" t="s">
        <v>197</v>
      </c>
      <c r="AI1108" s="233">
        <v>0</v>
      </c>
      <c r="AJ1108" s="248">
        <f t="shared" si="459"/>
        <v>0</v>
      </c>
      <c r="AK1108" s="246">
        <f t="shared" si="460"/>
        <v>0</v>
      </c>
      <c r="AL1108" s="240">
        <v>21404</v>
      </c>
      <c r="AM1108" s="241" t="s">
        <v>1937</v>
      </c>
      <c r="AN1108" s="242">
        <v>403</v>
      </c>
      <c r="AO1108" s="242">
        <v>977</v>
      </c>
      <c r="AP1108" s="256">
        <f t="shared" si="452"/>
        <v>574</v>
      </c>
      <c r="AQ1108" s="257">
        <f t="shared" si="453"/>
        <v>1.424317617866</v>
      </c>
      <c r="AR1108">
        <f t="shared" si="458"/>
        <v>5</v>
      </c>
    </row>
    <row r="1109" customHeight="1" spans="1:44">
      <c r="A1109" s="220">
        <v>2140402</v>
      </c>
      <c r="B1109" s="220" t="s">
        <v>1939</v>
      </c>
      <c r="C1109" s="216">
        <f t="shared" si="454"/>
        <v>320</v>
      </c>
      <c r="D1109" s="224">
        <v>178</v>
      </c>
      <c r="E1109" s="217">
        <v>484</v>
      </c>
      <c r="F1109" s="218">
        <v>442</v>
      </c>
      <c r="G1109" s="219">
        <f t="shared" si="455"/>
        <v>0.38125</v>
      </c>
      <c r="H1109" s="219">
        <f t="shared" si="456"/>
        <v>2.48314606741573</v>
      </c>
      <c r="I1109" s="219">
        <f t="shared" si="457"/>
        <v>0.913223140495868</v>
      </c>
      <c r="J1109" s="231">
        <f t="shared" si="461"/>
        <v>7</v>
      </c>
      <c r="K1109" s="43">
        <f t="shared" si="468"/>
        <v>1424</v>
      </c>
      <c r="L1109" s="43">
        <f t="shared" si="463"/>
        <v>7</v>
      </c>
      <c r="M1109" s="228">
        <v>21503</v>
      </c>
      <c r="N1109" s="229" t="s">
        <v>1936</v>
      </c>
      <c r="O1109" s="232">
        <f>SUM(O1110:O1113)</f>
        <v>0</v>
      </c>
      <c r="P1109">
        <f t="shared" si="464"/>
        <v>5</v>
      </c>
      <c r="Q1109">
        <f t="shared" si="465"/>
        <v>0</v>
      </c>
      <c r="U1109">
        <f t="shared" si="446"/>
        <v>0</v>
      </c>
      <c r="V1109">
        <f t="shared" si="447"/>
        <v>0</v>
      </c>
      <c r="W1109">
        <f t="shared" si="466"/>
        <v>0</v>
      </c>
      <c r="Y1109">
        <f t="shared" si="448"/>
        <v>0</v>
      </c>
      <c r="AB1109" s="228">
        <v>2200514</v>
      </c>
      <c r="AC1109">
        <f t="shared" si="449"/>
        <v>0</v>
      </c>
      <c r="AD1109">
        <f t="shared" si="450"/>
        <v>0</v>
      </c>
      <c r="AE1109">
        <f t="shared" si="467"/>
        <v>0</v>
      </c>
      <c r="AG1109" s="228">
        <v>2150303</v>
      </c>
      <c r="AH1109" s="247" t="s">
        <v>199</v>
      </c>
      <c r="AI1109" s="233">
        <v>0</v>
      </c>
      <c r="AJ1109" s="248">
        <f t="shared" si="459"/>
        <v>0</v>
      </c>
      <c r="AK1109" s="246">
        <f t="shared" si="460"/>
        <v>0</v>
      </c>
      <c r="AL1109" s="240">
        <v>2140401</v>
      </c>
      <c r="AM1109" s="241" t="s">
        <v>1938</v>
      </c>
      <c r="AN1109" s="242">
        <v>69</v>
      </c>
      <c r="AO1109" s="242">
        <v>100</v>
      </c>
      <c r="AP1109" s="256">
        <f t="shared" si="452"/>
        <v>31</v>
      </c>
      <c r="AQ1109" s="257">
        <f t="shared" si="453"/>
        <v>0.449275362318841</v>
      </c>
      <c r="AR1109">
        <f t="shared" si="458"/>
        <v>7</v>
      </c>
    </row>
    <row r="1110" customHeight="1" spans="1:44">
      <c r="A1110" s="220">
        <v>2140403</v>
      </c>
      <c r="B1110" s="220" t="s">
        <v>1940</v>
      </c>
      <c r="C1110" s="216">
        <f t="shared" si="454"/>
        <v>291</v>
      </c>
      <c r="D1110" s="224">
        <v>156</v>
      </c>
      <c r="E1110" s="217">
        <v>391</v>
      </c>
      <c r="F1110" s="218">
        <v>391</v>
      </c>
      <c r="G1110" s="219">
        <f t="shared" si="455"/>
        <v>0.343642611683849</v>
      </c>
      <c r="H1110" s="219">
        <f t="shared" si="456"/>
        <v>2.50641025641026</v>
      </c>
      <c r="I1110" s="219">
        <f t="shared" si="457"/>
        <v>1</v>
      </c>
      <c r="J1110" s="231">
        <f t="shared" si="461"/>
        <v>7</v>
      </c>
      <c r="K1110" s="43">
        <f t="shared" si="468"/>
        <v>1229</v>
      </c>
      <c r="L1110" s="43">
        <f t="shared" si="463"/>
        <v>7</v>
      </c>
      <c r="M1110" s="228">
        <v>2150301</v>
      </c>
      <c r="N1110" s="228" t="s">
        <v>195</v>
      </c>
      <c r="O1110" s="233">
        <v>0</v>
      </c>
      <c r="P1110">
        <f t="shared" si="464"/>
        <v>7</v>
      </c>
      <c r="Q1110">
        <f t="shared" si="465"/>
        <v>0</v>
      </c>
      <c r="U1110">
        <f t="shared" si="446"/>
        <v>0</v>
      </c>
      <c r="V1110">
        <f t="shared" si="447"/>
        <v>0</v>
      </c>
      <c r="W1110">
        <f t="shared" si="466"/>
        <v>0</v>
      </c>
      <c r="Y1110">
        <f t="shared" si="448"/>
        <v>0</v>
      </c>
      <c r="AB1110" s="228">
        <v>2200599</v>
      </c>
      <c r="AC1110">
        <f t="shared" si="449"/>
        <v>0</v>
      </c>
      <c r="AD1110">
        <f t="shared" si="450"/>
        <v>0</v>
      </c>
      <c r="AE1110">
        <f t="shared" si="467"/>
        <v>0</v>
      </c>
      <c r="AG1110" s="228">
        <v>2150399</v>
      </c>
      <c r="AH1110" s="247" t="s">
        <v>1941</v>
      </c>
      <c r="AI1110" s="233">
        <v>0</v>
      </c>
      <c r="AJ1110" s="248">
        <f t="shared" si="459"/>
        <v>0</v>
      </c>
      <c r="AK1110" s="246">
        <f t="shared" si="460"/>
        <v>0</v>
      </c>
      <c r="AL1110" s="240">
        <v>2140402</v>
      </c>
      <c r="AM1110" s="241" t="s">
        <v>1939</v>
      </c>
      <c r="AN1110" s="242">
        <v>178</v>
      </c>
      <c r="AO1110" s="242">
        <v>484</v>
      </c>
      <c r="AP1110" s="256">
        <f t="shared" si="452"/>
        <v>306</v>
      </c>
      <c r="AQ1110" s="257">
        <f t="shared" si="453"/>
        <v>1.71910112359551</v>
      </c>
      <c r="AR1110">
        <f t="shared" si="458"/>
        <v>7</v>
      </c>
    </row>
    <row r="1111" customHeight="1" spans="1:44">
      <c r="A1111" s="215">
        <v>2140499</v>
      </c>
      <c r="B1111" s="215" t="s">
        <v>1942</v>
      </c>
      <c r="C1111" s="216">
        <f t="shared" si="454"/>
        <v>0</v>
      </c>
      <c r="D1111" s="217">
        <v>0</v>
      </c>
      <c r="E1111" s="217">
        <v>2</v>
      </c>
      <c r="F1111" s="218">
        <v>2</v>
      </c>
      <c r="G1111" s="219"/>
      <c r="H1111" s="219"/>
      <c r="I1111" s="219">
        <f t="shared" si="457"/>
        <v>1</v>
      </c>
      <c r="J1111" s="231">
        <f t="shared" si="461"/>
        <v>7</v>
      </c>
      <c r="K1111" s="43">
        <f t="shared" si="468"/>
        <v>4</v>
      </c>
      <c r="L1111" s="43">
        <f t="shared" si="463"/>
        <v>7</v>
      </c>
      <c r="M1111" s="228">
        <v>2150302</v>
      </c>
      <c r="N1111" s="228" t="s">
        <v>197</v>
      </c>
      <c r="O1111" s="233">
        <v>0</v>
      </c>
      <c r="P1111">
        <f t="shared" si="464"/>
        <v>7</v>
      </c>
      <c r="Q1111">
        <f t="shared" si="465"/>
        <v>0</v>
      </c>
      <c r="U1111">
        <f t="shared" si="446"/>
        <v>0</v>
      </c>
      <c r="V1111">
        <f t="shared" si="447"/>
        <v>0</v>
      </c>
      <c r="W1111">
        <f t="shared" si="466"/>
        <v>0</v>
      </c>
      <c r="Y1111">
        <f t="shared" si="448"/>
        <v>0</v>
      </c>
      <c r="AB1111" s="228">
        <v>2209901</v>
      </c>
      <c r="AC1111">
        <f t="shared" si="449"/>
        <v>0</v>
      </c>
      <c r="AD1111">
        <f t="shared" si="450"/>
        <v>0</v>
      </c>
      <c r="AE1111">
        <f t="shared" si="467"/>
        <v>0</v>
      </c>
      <c r="AG1111" s="228">
        <v>21505</v>
      </c>
      <c r="AH1111" s="238" t="s">
        <v>1943</v>
      </c>
      <c r="AI1111" s="232">
        <f>SUM(AI1112:AI1124)</f>
        <v>508</v>
      </c>
      <c r="AJ1111" s="239">
        <f t="shared" si="459"/>
        <v>508</v>
      </c>
      <c r="AK1111" s="246">
        <f t="shared" si="460"/>
        <v>0</v>
      </c>
      <c r="AL1111" s="240">
        <v>2140403</v>
      </c>
      <c r="AM1111" s="241" t="s">
        <v>1940</v>
      </c>
      <c r="AN1111" s="242">
        <v>156</v>
      </c>
      <c r="AO1111" s="242">
        <v>391</v>
      </c>
      <c r="AP1111" s="256">
        <f t="shared" si="452"/>
        <v>235</v>
      </c>
      <c r="AQ1111" s="257">
        <f t="shared" si="453"/>
        <v>1.50641025641026</v>
      </c>
      <c r="AR1111">
        <f t="shared" si="458"/>
        <v>7</v>
      </c>
    </row>
    <row r="1112" hidden="1" spans="1:44">
      <c r="A1112" s="215">
        <v>21405</v>
      </c>
      <c r="B1112" s="215" t="s">
        <v>1944</v>
      </c>
      <c r="C1112" s="216">
        <f t="shared" si="454"/>
        <v>0</v>
      </c>
      <c r="D1112" s="222">
        <v>0</v>
      </c>
      <c r="E1112" s="222">
        <v>0</v>
      </c>
      <c r="F1112" s="223">
        <v>0</v>
      </c>
      <c r="G1112" s="219">
        <f t="shared" si="455"/>
        <v>0</v>
      </c>
      <c r="H1112" s="219">
        <f t="shared" si="456"/>
        <v>0</v>
      </c>
      <c r="I1112" s="219">
        <f t="shared" si="457"/>
        <v>0</v>
      </c>
      <c r="J1112" s="231">
        <f t="shared" si="461"/>
        <v>5</v>
      </c>
      <c r="K1112" s="43">
        <f t="shared" si="468"/>
        <v>0</v>
      </c>
      <c r="L1112" s="43">
        <f t="shared" si="463"/>
        <v>5</v>
      </c>
      <c r="M1112" s="228">
        <v>2150303</v>
      </c>
      <c r="N1112" s="228" t="s">
        <v>199</v>
      </c>
      <c r="O1112" s="233">
        <v>0</v>
      </c>
      <c r="P1112">
        <f t="shared" si="464"/>
        <v>7</v>
      </c>
      <c r="Q1112">
        <f t="shared" si="465"/>
        <v>214</v>
      </c>
      <c r="U1112">
        <f t="shared" si="446"/>
        <v>0</v>
      </c>
      <c r="V1112">
        <f t="shared" si="447"/>
        <v>0</v>
      </c>
      <c r="W1112">
        <f t="shared" si="466"/>
        <v>0</v>
      </c>
      <c r="Y1112">
        <f t="shared" si="448"/>
        <v>0</v>
      </c>
      <c r="AB1112" s="228">
        <v>2210101</v>
      </c>
      <c r="AC1112">
        <f t="shared" si="449"/>
        <v>0</v>
      </c>
      <c r="AD1112">
        <f t="shared" si="450"/>
        <v>0</v>
      </c>
      <c r="AE1112">
        <f t="shared" si="467"/>
        <v>0</v>
      </c>
      <c r="AG1112" s="228">
        <v>2150501</v>
      </c>
      <c r="AH1112" s="247" t="s">
        <v>195</v>
      </c>
      <c r="AI1112" s="233">
        <v>0</v>
      </c>
      <c r="AJ1112" s="248">
        <f t="shared" si="459"/>
        <v>0</v>
      </c>
      <c r="AK1112" s="246">
        <f t="shared" si="460"/>
        <v>0</v>
      </c>
      <c r="AL1112" s="240">
        <v>2140499</v>
      </c>
      <c r="AM1112" s="241" t="s">
        <v>1942</v>
      </c>
      <c r="AN1112" s="242">
        <v>0</v>
      </c>
      <c r="AO1112" s="242">
        <v>2</v>
      </c>
      <c r="AP1112" s="256">
        <f t="shared" si="452"/>
        <v>2</v>
      </c>
      <c r="AQ1112" s="257">
        <f t="shared" si="453"/>
        <v>0</v>
      </c>
      <c r="AR1112">
        <f t="shared" si="458"/>
        <v>7</v>
      </c>
    </row>
    <row r="1113" hidden="1" spans="1:44">
      <c r="A1113" s="263">
        <v>2140501</v>
      </c>
      <c r="B1113" s="263" t="s">
        <v>194</v>
      </c>
      <c r="C1113" s="216">
        <f t="shared" si="454"/>
        <v>0</v>
      </c>
      <c r="D1113" s="264">
        <v>0</v>
      </c>
      <c r="E1113" s="222">
        <v>0</v>
      </c>
      <c r="F1113" s="223">
        <v>0</v>
      </c>
      <c r="G1113" s="219">
        <f t="shared" si="455"/>
        <v>0</v>
      </c>
      <c r="H1113" s="219">
        <f t="shared" si="456"/>
        <v>0</v>
      </c>
      <c r="I1113" s="219">
        <f t="shared" si="457"/>
        <v>0</v>
      </c>
      <c r="J1113" s="231">
        <f t="shared" si="461"/>
        <v>7</v>
      </c>
      <c r="K1113" s="43">
        <f t="shared" ref="K1113:K1118" si="469">SUM(C1113:F1113)</f>
        <v>0</v>
      </c>
      <c r="L1113" s="43">
        <f t="shared" si="463"/>
        <v>7</v>
      </c>
      <c r="M1113" s="228">
        <v>2150399</v>
      </c>
      <c r="N1113" s="228" t="s">
        <v>1941</v>
      </c>
      <c r="O1113" s="233">
        <v>0</v>
      </c>
      <c r="P1113">
        <f t="shared" si="464"/>
        <v>7</v>
      </c>
      <c r="Q1113">
        <f t="shared" si="465"/>
        <v>0</v>
      </c>
      <c r="U1113">
        <f t="shared" si="446"/>
        <v>0</v>
      </c>
      <c r="V1113">
        <f t="shared" si="447"/>
        <v>0</v>
      </c>
      <c r="W1113">
        <f t="shared" si="466"/>
        <v>0</v>
      </c>
      <c r="Y1113">
        <f t="shared" si="448"/>
        <v>0</v>
      </c>
      <c r="AB1113" s="228">
        <v>2210102</v>
      </c>
      <c r="AC1113">
        <f t="shared" si="449"/>
        <v>0</v>
      </c>
      <c r="AD1113">
        <f t="shared" si="450"/>
        <v>0</v>
      </c>
      <c r="AE1113">
        <f t="shared" si="467"/>
        <v>0</v>
      </c>
      <c r="AG1113" s="228">
        <v>2150502</v>
      </c>
      <c r="AH1113" s="247" t="s">
        <v>197</v>
      </c>
      <c r="AI1113" s="233">
        <v>0</v>
      </c>
      <c r="AJ1113" s="248">
        <f t="shared" si="459"/>
        <v>0</v>
      </c>
      <c r="AK1113" s="246">
        <f t="shared" si="460"/>
        <v>0</v>
      </c>
      <c r="AL1113" s="240">
        <v>21405</v>
      </c>
      <c r="AM1113" s="240" t="s">
        <v>1944</v>
      </c>
      <c r="AN1113" s="249">
        <v>0</v>
      </c>
      <c r="AO1113" s="249">
        <v>0</v>
      </c>
      <c r="AP1113" s="256">
        <f t="shared" si="452"/>
        <v>0</v>
      </c>
      <c r="AQ1113" s="257">
        <f t="shared" si="453"/>
        <v>0</v>
      </c>
      <c r="AR1113">
        <f t="shared" si="458"/>
        <v>5</v>
      </c>
    </row>
    <row r="1114" hidden="1" spans="1:44">
      <c r="A1114" s="263">
        <v>2140502</v>
      </c>
      <c r="B1114" s="263" t="s">
        <v>196</v>
      </c>
      <c r="C1114" s="216">
        <f t="shared" si="454"/>
        <v>0</v>
      </c>
      <c r="D1114" s="264">
        <v>0</v>
      </c>
      <c r="E1114" s="222">
        <v>0</v>
      </c>
      <c r="F1114" s="223">
        <v>0</v>
      </c>
      <c r="G1114" s="219">
        <f t="shared" si="455"/>
        <v>0</v>
      </c>
      <c r="H1114" s="219">
        <f t="shared" si="456"/>
        <v>0</v>
      </c>
      <c r="I1114" s="219">
        <f t="shared" si="457"/>
        <v>0</v>
      </c>
      <c r="J1114" s="231">
        <f t="shared" si="461"/>
        <v>7</v>
      </c>
      <c r="K1114" s="43">
        <f t="shared" si="469"/>
        <v>0</v>
      </c>
      <c r="L1114" s="43">
        <f t="shared" si="463"/>
        <v>7</v>
      </c>
      <c r="M1114" s="228">
        <v>21505</v>
      </c>
      <c r="N1114" s="229" t="s">
        <v>1943</v>
      </c>
      <c r="O1114" s="232">
        <f>SUM(O1115:O1127)</f>
        <v>1863</v>
      </c>
      <c r="P1114">
        <f t="shared" si="464"/>
        <v>5</v>
      </c>
      <c r="Q1114">
        <f t="shared" si="465"/>
        <v>0</v>
      </c>
      <c r="U1114">
        <f t="shared" si="446"/>
        <v>0</v>
      </c>
      <c r="V1114">
        <f t="shared" si="447"/>
        <v>0</v>
      </c>
      <c r="W1114">
        <f t="shared" si="466"/>
        <v>0</v>
      </c>
      <c r="Y1114">
        <f t="shared" si="448"/>
        <v>0</v>
      </c>
      <c r="AB1114" s="228">
        <v>2210103</v>
      </c>
      <c r="AC1114">
        <f t="shared" si="449"/>
        <v>0</v>
      </c>
      <c r="AD1114">
        <f t="shared" si="450"/>
        <v>0</v>
      </c>
      <c r="AE1114">
        <f t="shared" si="467"/>
        <v>0</v>
      </c>
      <c r="AG1114" s="228">
        <v>2150503</v>
      </c>
      <c r="AH1114" s="247" t="s">
        <v>199</v>
      </c>
      <c r="AI1114" s="233">
        <v>0</v>
      </c>
      <c r="AJ1114" s="248">
        <f t="shared" si="459"/>
        <v>0</v>
      </c>
      <c r="AK1114" s="246">
        <f t="shared" si="460"/>
        <v>0</v>
      </c>
      <c r="AL1114" s="240">
        <v>2140501</v>
      </c>
      <c r="AM1114" s="240" t="s">
        <v>194</v>
      </c>
      <c r="AN1114" s="249">
        <v>0</v>
      </c>
      <c r="AO1114" s="249">
        <v>0</v>
      </c>
      <c r="AP1114" s="256">
        <f t="shared" si="452"/>
        <v>0</v>
      </c>
      <c r="AQ1114" s="257">
        <f t="shared" si="453"/>
        <v>0</v>
      </c>
      <c r="AR1114">
        <f t="shared" si="458"/>
        <v>7</v>
      </c>
    </row>
    <row r="1115" hidden="1" spans="1:44">
      <c r="A1115" s="263">
        <v>2140503</v>
      </c>
      <c r="B1115" s="263" t="s">
        <v>198</v>
      </c>
      <c r="C1115" s="216">
        <f t="shared" si="454"/>
        <v>0</v>
      </c>
      <c r="D1115" s="264">
        <v>0</v>
      </c>
      <c r="E1115" s="222">
        <v>0</v>
      </c>
      <c r="F1115" s="223">
        <v>0</v>
      </c>
      <c r="G1115" s="219">
        <f t="shared" si="455"/>
        <v>0</v>
      </c>
      <c r="H1115" s="219">
        <f t="shared" si="456"/>
        <v>0</v>
      </c>
      <c r="I1115" s="219">
        <f t="shared" si="457"/>
        <v>0</v>
      </c>
      <c r="J1115" s="231">
        <f t="shared" si="461"/>
        <v>7</v>
      </c>
      <c r="K1115" s="43">
        <f t="shared" si="469"/>
        <v>0</v>
      </c>
      <c r="L1115" s="43">
        <f t="shared" si="463"/>
        <v>7</v>
      </c>
      <c r="M1115" s="228">
        <v>2150501</v>
      </c>
      <c r="N1115" s="228" t="s">
        <v>195</v>
      </c>
      <c r="O1115" s="233">
        <v>0</v>
      </c>
      <c r="P1115">
        <f t="shared" si="464"/>
        <v>7</v>
      </c>
      <c r="Q1115">
        <f t="shared" si="465"/>
        <v>0</v>
      </c>
      <c r="U1115">
        <f t="shared" si="446"/>
        <v>0</v>
      </c>
      <c r="V1115">
        <f t="shared" si="447"/>
        <v>0</v>
      </c>
      <c r="W1115">
        <f t="shared" si="466"/>
        <v>0</v>
      </c>
      <c r="Y1115">
        <f t="shared" si="448"/>
        <v>0</v>
      </c>
      <c r="AB1115" s="228">
        <v>2210104</v>
      </c>
      <c r="AC1115">
        <f t="shared" si="449"/>
        <v>0</v>
      </c>
      <c r="AD1115">
        <f t="shared" si="450"/>
        <v>0</v>
      </c>
      <c r="AE1115">
        <f t="shared" si="467"/>
        <v>0</v>
      </c>
      <c r="AG1115" s="228">
        <v>2150505</v>
      </c>
      <c r="AH1115" s="247" t="s">
        <v>1945</v>
      </c>
      <c r="AI1115" s="233">
        <v>0</v>
      </c>
      <c r="AJ1115" s="248">
        <f t="shared" si="459"/>
        <v>0</v>
      </c>
      <c r="AK1115" s="246">
        <f t="shared" si="460"/>
        <v>0</v>
      </c>
      <c r="AL1115" s="240">
        <v>2140502</v>
      </c>
      <c r="AM1115" s="240" t="s">
        <v>196</v>
      </c>
      <c r="AN1115" s="249">
        <v>0</v>
      </c>
      <c r="AO1115" s="249">
        <v>0</v>
      </c>
      <c r="AP1115" s="256">
        <f t="shared" si="452"/>
        <v>0</v>
      </c>
      <c r="AQ1115" s="257">
        <f t="shared" si="453"/>
        <v>0</v>
      </c>
      <c r="AR1115">
        <f t="shared" si="458"/>
        <v>7</v>
      </c>
    </row>
    <row r="1116" hidden="1" spans="1:44">
      <c r="A1116" s="215">
        <v>2140504</v>
      </c>
      <c r="B1116" s="215" t="s">
        <v>1946</v>
      </c>
      <c r="C1116" s="216">
        <f t="shared" si="454"/>
        <v>0</v>
      </c>
      <c r="D1116" s="222">
        <v>0</v>
      </c>
      <c r="E1116" s="222">
        <v>0</v>
      </c>
      <c r="F1116" s="223">
        <v>0</v>
      </c>
      <c r="G1116" s="219">
        <f t="shared" si="455"/>
        <v>0</v>
      </c>
      <c r="H1116" s="219">
        <f t="shared" si="456"/>
        <v>0</v>
      </c>
      <c r="I1116" s="219">
        <f t="shared" si="457"/>
        <v>0</v>
      </c>
      <c r="J1116" s="231">
        <f t="shared" si="461"/>
        <v>7</v>
      </c>
      <c r="K1116" s="43">
        <f t="shared" si="469"/>
        <v>0</v>
      </c>
      <c r="L1116" s="43">
        <f t="shared" si="463"/>
        <v>7</v>
      </c>
      <c r="M1116" s="228">
        <v>2150502</v>
      </c>
      <c r="N1116" s="228" t="s">
        <v>197</v>
      </c>
      <c r="O1116" s="233">
        <v>0</v>
      </c>
      <c r="P1116">
        <f t="shared" si="464"/>
        <v>7</v>
      </c>
      <c r="Q1116">
        <f t="shared" si="465"/>
        <v>0</v>
      </c>
      <c r="U1116">
        <f t="shared" si="446"/>
        <v>0</v>
      </c>
      <c r="V1116">
        <f t="shared" si="447"/>
        <v>0</v>
      </c>
      <c r="W1116">
        <f t="shared" si="466"/>
        <v>0</v>
      </c>
      <c r="Y1116">
        <f t="shared" si="448"/>
        <v>0</v>
      </c>
      <c r="AB1116" s="228">
        <v>2210105</v>
      </c>
      <c r="AC1116">
        <f t="shared" si="449"/>
        <v>1803</v>
      </c>
      <c r="AD1116">
        <f t="shared" si="450"/>
        <v>1803</v>
      </c>
      <c r="AE1116">
        <f t="shared" si="467"/>
        <v>0</v>
      </c>
      <c r="AG1116" s="228">
        <v>2150506</v>
      </c>
      <c r="AH1116" s="247" t="s">
        <v>1947</v>
      </c>
      <c r="AI1116" s="233">
        <v>0</v>
      </c>
      <c r="AJ1116" s="248">
        <f t="shared" si="459"/>
        <v>0</v>
      </c>
      <c r="AK1116" s="246">
        <f t="shared" si="460"/>
        <v>0</v>
      </c>
      <c r="AL1116" s="240">
        <v>2140503</v>
      </c>
      <c r="AM1116" s="240" t="s">
        <v>198</v>
      </c>
      <c r="AN1116" s="249">
        <v>0</v>
      </c>
      <c r="AO1116" s="249">
        <v>0</v>
      </c>
      <c r="AP1116" s="256">
        <f t="shared" si="452"/>
        <v>0</v>
      </c>
      <c r="AQ1116" s="257">
        <f t="shared" si="453"/>
        <v>0</v>
      </c>
      <c r="AR1116">
        <f t="shared" si="458"/>
        <v>7</v>
      </c>
    </row>
    <row r="1117" hidden="1" spans="1:44">
      <c r="A1117" s="215">
        <v>2140505</v>
      </c>
      <c r="B1117" s="215" t="s">
        <v>1948</v>
      </c>
      <c r="C1117" s="216">
        <f t="shared" si="454"/>
        <v>0</v>
      </c>
      <c r="D1117" s="222">
        <v>0</v>
      </c>
      <c r="E1117" s="222">
        <v>0</v>
      </c>
      <c r="F1117" s="223">
        <v>0</v>
      </c>
      <c r="G1117" s="219">
        <f t="shared" si="455"/>
        <v>0</v>
      </c>
      <c r="H1117" s="219">
        <f t="shared" si="456"/>
        <v>0</v>
      </c>
      <c r="I1117" s="219">
        <f t="shared" si="457"/>
        <v>0</v>
      </c>
      <c r="J1117" s="231">
        <f t="shared" si="461"/>
        <v>7</v>
      </c>
      <c r="K1117" s="43">
        <f t="shared" si="469"/>
        <v>0</v>
      </c>
      <c r="L1117" s="43">
        <f t="shared" si="463"/>
        <v>7</v>
      </c>
      <c r="M1117" s="228">
        <v>2150503</v>
      </c>
      <c r="N1117" s="228" t="s">
        <v>199</v>
      </c>
      <c r="O1117" s="233">
        <v>0</v>
      </c>
      <c r="P1117">
        <f t="shared" si="464"/>
        <v>7</v>
      </c>
      <c r="Q1117">
        <f t="shared" si="465"/>
        <v>0</v>
      </c>
      <c r="U1117">
        <f t="shared" si="446"/>
        <v>0</v>
      </c>
      <c r="V1117">
        <f t="shared" si="447"/>
        <v>0</v>
      </c>
      <c r="W1117">
        <f t="shared" si="466"/>
        <v>0</v>
      </c>
      <c r="Y1117">
        <f t="shared" si="448"/>
        <v>0</v>
      </c>
      <c r="AB1117" s="228">
        <v>2210106</v>
      </c>
      <c r="AC1117">
        <f t="shared" si="449"/>
        <v>425</v>
      </c>
      <c r="AD1117">
        <f t="shared" si="450"/>
        <v>425</v>
      </c>
      <c r="AE1117">
        <f t="shared" si="467"/>
        <v>0</v>
      </c>
      <c r="AG1117" s="228">
        <v>2150507</v>
      </c>
      <c r="AH1117" s="247" t="s">
        <v>1949</v>
      </c>
      <c r="AI1117" s="233">
        <v>0</v>
      </c>
      <c r="AJ1117" s="248">
        <f t="shared" si="459"/>
        <v>0</v>
      </c>
      <c r="AK1117" s="246">
        <f t="shared" si="460"/>
        <v>0</v>
      </c>
      <c r="AL1117" s="240">
        <v>2140504</v>
      </c>
      <c r="AM1117" s="240" t="s">
        <v>1946</v>
      </c>
      <c r="AN1117" s="249">
        <v>0</v>
      </c>
      <c r="AO1117" s="249">
        <v>0</v>
      </c>
      <c r="AP1117" s="256">
        <f t="shared" si="452"/>
        <v>0</v>
      </c>
      <c r="AQ1117" s="257">
        <f t="shared" si="453"/>
        <v>0</v>
      </c>
      <c r="AR1117">
        <f t="shared" si="458"/>
        <v>7</v>
      </c>
    </row>
    <row r="1118" hidden="1" spans="1:44">
      <c r="A1118" s="215">
        <v>2140599</v>
      </c>
      <c r="B1118" s="215" t="s">
        <v>1950</v>
      </c>
      <c r="C1118" s="216">
        <f t="shared" si="454"/>
        <v>0</v>
      </c>
      <c r="D1118" s="222">
        <v>0</v>
      </c>
      <c r="E1118" s="222">
        <v>0</v>
      </c>
      <c r="F1118" s="223">
        <v>0</v>
      </c>
      <c r="G1118" s="219">
        <f t="shared" si="455"/>
        <v>0</v>
      </c>
      <c r="H1118" s="219">
        <f t="shared" si="456"/>
        <v>0</v>
      </c>
      <c r="I1118" s="219">
        <f t="shared" si="457"/>
        <v>0</v>
      </c>
      <c r="J1118" s="231">
        <f t="shared" si="461"/>
        <v>7</v>
      </c>
      <c r="K1118" s="43">
        <f t="shared" si="469"/>
        <v>0</v>
      </c>
      <c r="L1118" s="43">
        <f t="shared" si="463"/>
        <v>7</v>
      </c>
      <c r="M1118" s="228">
        <v>2150505</v>
      </c>
      <c r="N1118" s="228" t="s">
        <v>1945</v>
      </c>
      <c r="O1118" s="233">
        <v>0</v>
      </c>
      <c r="P1118">
        <f t="shared" si="464"/>
        <v>7</v>
      </c>
      <c r="Q1118">
        <f t="shared" si="465"/>
        <v>0</v>
      </c>
      <c r="U1118">
        <f t="shared" si="446"/>
        <v>0</v>
      </c>
      <c r="V1118">
        <f t="shared" si="447"/>
        <v>0</v>
      </c>
      <c r="W1118">
        <f t="shared" si="466"/>
        <v>0</v>
      </c>
      <c r="Y1118">
        <f t="shared" si="448"/>
        <v>0</v>
      </c>
      <c r="AB1118" s="228">
        <v>2210107</v>
      </c>
      <c r="AC1118">
        <f t="shared" si="449"/>
        <v>0</v>
      </c>
      <c r="AD1118">
        <f t="shared" si="450"/>
        <v>0</v>
      </c>
      <c r="AE1118">
        <f t="shared" si="467"/>
        <v>0</v>
      </c>
      <c r="AG1118" s="228">
        <v>2150508</v>
      </c>
      <c r="AH1118" s="247" t="s">
        <v>1951</v>
      </c>
      <c r="AI1118" s="233">
        <v>0</v>
      </c>
      <c r="AJ1118" s="248">
        <f t="shared" si="459"/>
        <v>0</v>
      </c>
      <c r="AK1118" s="246">
        <f t="shared" si="460"/>
        <v>0</v>
      </c>
      <c r="AL1118" s="240">
        <v>2140505</v>
      </c>
      <c r="AM1118" s="240" t="s">
        <v>1948</v>
      </c>
      <c r="AN1118" s="249">
        <v>0</v>
      </c>
      <c r="AO1118" s="249">
        <v>0</v>
      </c>
      <c r="AP1118" s="256">
        <f t="shared" si="452"/>
        <v>0</v>
      </c>
      <c r="AQ1118" s="257">
        <f t="shared" si="453"/>
        <v>0</v>
      </c>
      <c r="AR1118">
        <f t="shared" si="458"/>
        <v>7</v>
      </c>
    </row>
    <row r="1119" hidden="1" customHeight="1" spans="1:44">
      <c r="A1119" s="263">
        <v>21406</v>
      </c>
      <c r="B1119" s="263" t="s">
        <v>1952</v>
      </c>
      <c r="C1119" s="216">
        <f t="shared" si="454"/>
        <v>1638</v>
      </c>
      <c r="D1119" s="265">
        <v>659</v>
      </c>
      <c r="E1119" s="217">
        <v>4722</v>
      </c>
      <c r="F1119" s="218">
        <v>12</v>
      </c>
      <c r="G1119" s="219">
        <f t="shared" si="455"/>
        <v>-0.992673992673993</v>
      </c>
      <c r="H1119" s="219">
        <f t="shared" si="456"/>
        <v>0.0182094081942337</v>
      </c>
      <c r="I1119" s="219">
        <f t="shared" si="457"/>
        <v>0.00254129606099111</v>
      </c>
      <c r="J1119" s="231">
        <f t="shared" si="461"/>
        <v>5</v>
      </c>
      <c r="K1119" s="43">
        <f t="shared" ref="K1119:K1128" si="470">SUM(C1119:F1119)</f>
        <v>7031</v>
      </c>
      <c r="L1119" s="43">
        <f t="shared" si="463"/>
        <v>5</v>
      </c>
      <c r="M1119" s="228">
        <v>2150506</v>
      </c>
      <c r="N1119" s="228" t="s">
        <v>1947</v>
      </c>
      <c r="O1119" s="233">
        <v>0</v>
      </c>
      <c r="P1119">
        <f t="shared" si="464"/>
        <v>7</v>
      </c>
      <c r="Q1119">
        <f t="shared" si="465"/>
        <v>214</v>
      </c>
      <c r="U1119">
        <f t="shared" si="446"/>
        <v>0</v>
      </c>
      <c r="V1119">
        <f t="shared" si="447"/>
        <v>0</v>
      </c>
      <c r="W1119">
        <f t="shared" si="466"/>
        <v>0</v>
      </c>
      <c r="Y1119">
        <f t="shared" si="448"/>
        <v>0</v>
      </c>
      <c r="AB1119" s="228">
        <v>2210199</v>
      </c>
      <c r="AC1119">
        <f t="shared" si="449"/>
        <v>327</v>
      </c>
      <c r="AD1119">
        <f t="shared" si="450"/>
        <v>327</v>
      </c>
      <c r="AE1119">
        <f t="shared" si="467"/>
        <v>0</v>
      </c>
      <c r="AG1119" s="228">
        <v>2150509</v>
      </c>
      <c r="AH1119" s="247" t="s">
        <v>1953</v>
      </c>
      <c r="AI1119" s="233">
        <v>0</v>
      </c>
      <c r="AJ1119" s="248">
        <f t="shared" si="459"/>
        <v>0</v>
      </c>
      <c r="AK1119" s="246">
        <f t="shared" si="460"/>
        <v>0</v>
      </c>
      <c r="AL1119" s="240">
        <v>2140599</v>
      </c>
      <c r="AM1119" s="240" t="s">
        <v>1950</v>
      </c>
      <c r="AN1119" s="249">
        <v>0</v>
      </c>
      <c r="AO1119" s="249">
        <v>0</v>
      </c>
      <c r="AP1119" s="256">
        <f t="shared" si="452"/>
        <v>0</v>
      </c>
      <c r="AQ1119" s="257">
        <f t="shared" si="453"/>
        <v>0</v>
      </c>
      <c r="AR1119">
        <f t="shared" si="458"/>
        <v>7</v>
      </c>
    </row>
    <row r="1120" customHeight="1" spans="1:44">
      <c r="A1120" s="263">
        <v>2140601</v>
      </c>
      <c r="B1120" s="263" t="s">
        <v>1954</v>
      </c>
      <c r="C1120" s="216">
        <f t="shared" si="454"/>
        <v>0</v>
      </c>
      <c r="D1120" s="265">
        <v>4</v>
      </c>
      <c r="E1120" s="217">
        <v>10</v>
      </c>
      <c r="F1120" s="218">
        <v>10</v>
      </c>
      <c r="G1120" s="219"/>
      <c r="H1120" s="219">
        <f t="shared" si="456"/>
        <v>2.5</v>
      </c>
      <c r="I1120" s="219">
        <f t="shared" si="457"/>
        <v>1</v>
      </c>
      <c r="J1120" s="231">
        <f t="shared" si="461"/>
        <v>7</v>
      </c>
      <c r="K1120" s="43">
        <f t="shared" si="470"/>
        <v>24</v>
      </c>
      <c r="L1120" s="43">
        <f t="shared" si="463"/>
        <v>7</v>
      </c>
      <c r="M1120" s="228">
        <v>2150507</v>
      </c>
      <c r="N1120" s="228" t="s">
        <v>1949</v>
      </c>
      <c r="O1120" s="233">
        <v>0</v>
      </c>
      <c r="P1120">
        <f t="shared" si="464"/>
        <v>7</v>
      </c>
      <c r="Q1120">
        <f t="shared" si="465"/>
        <v>0</v>
      </c>
      <c r="U1120">
        <f t="shared" si="446"/>
        <v>0</v>
      </c>
      <c r="V1120">
        <f t="shared" si="447"/>
        <v>0</v>
      </c>
      <c r="W1120">
        <f t="shared" si="466"/>
        <v>0</v>
      </c>
      <c r="Y1120">
        <f t="shared" si="448"/>
        <v>0</v>
      </c>
      <c r="AB1120" s="228">
        <v>2210201</v>
      </c>
      <c r="AC1120">
        <f t="shared" si="449"/>
        <v>5120</v>
      </c>
      <c r="AD1120">
        <f t="shared" si="450"/>
        <v>5120</v>
      </c>
      <c r="AE1120">
        <f t="shared" si="467"/>
        <v>0</v>
      </c>
      <c r="AG1120" s="228">
        <v>2150510</v>
      </c>
      <c r="AH1120" s="247" t="s">
        <v>1955</v>
      </c>
      <c r="AI1120" s="233">
        <v>464</v>
      </c>
      <c r="AJ1120" s="248">
        <f t="shared" si="459"/>
        <v>464</v>
      </c>
      <c r="AK1120" s="246">
        <f t="shared" si="460"/>
        <v>0</v>
      </c>
      <c r="AL1120" s="240">
        <v>21406</v>
      </c>
      <c r="AM1120" s="241" t="s">
        <v>1952</v>
      </c>
      <c r="AN1120" s="242">
        <v>659</v>
      </c>
      <c r="AO1120" s="242">
        <v>4722</v>
      </c>
      <c r="AP1120" s="256">
        <f t="shared" si="452"/>
        <v>4063</v>
      </c>
      <c r="AQ1120" s="257">
        <f t="shared" si="453"/>
        <v>6.16540212443096</v>
      </c>
      <c r="AR1120">
        <f t="shared" si="458"/>
        <v>5</v>
      </c>
    </row>
    <row r="1121" customHeight="1" spans="1:44">
      <c r="A1121" s="263">
        <v>2140602</v>
      </c>
      <c r="B1121" s="263" t="s">
        <v>1956</v>
      </c>
      <c r="C1121" s="216">
        <f t="shared" si="454"/>
        <v>1638</v>
      </c>
      <c r="D1121" s="265">
        <v>654</v>
      </c>
      <c r="E1121" s="217">
        <v>4710</v>
      </c>
      <c r="F1121" s="218">
        <v>0</v>
      </c>
      <c r="G1121" s="219">
        <f t="shared" si="455"/>
        <v>0</v>
      </c>
      <c r="H1121" s="219">
        <f t="shared" si="456"/>
        <v>0</v>
      </c>
      <c r="I1121" s="219">
        <f t="shared" si="457"/>
        <v>0</v>
      </c>
      <c r="J1121" s="231">
        <f t="shared" si="461"/>
        <v>7</v>
      </c>
      <c r="K1121" s="43">
        <f t="shared" si="470"/>
        <v>7002</v>
      </c>
      <c r="L1121" s="43">
        <f t="shared" si="463"/>
        <v>7</v>
      </c>
      <c r="M1121" s="228">
        <v>2150508</v>
      </c>
      <c r="N1121" s="228" t="s">
        <v>1951</v>
      </c>
      <c r="O1121" s="233">
        <v>0</v>
      </c>
      <c r="P1121">
        <f t="shared" si="464"/>
        <v>7</v>
      </c>
      <c r="Q1121">
        <f t="shared" si="465"/>
        <v>0</v>
      </c>
      <c r="U1121">
        <f t="shared" si="446"/>
        <v>0</v>
      </c>
      <c r="V1121">
        <f t="shared" si="447"/>
        <v>0</v>
      </c>
      <c r="W1121">
        <f t="shared" si="466"/>
        <v>0</v>
      </c>
      <c r="Y1121">
        <f t="shared" si="448"/>
        <v>0</v>
      </c>
      <c r="AB1121" s="228">
        <v>2210202</v>
      </c>
      <c r="AC1121">
        <f t="shared" si="449"/>
        <v>0</v>
      </c>
      <c r="AD1121">
        <f t="shared" si="450"/>
        <v>0</v>
      </c>
      <c r="AE1121">
        <f t="shared" si="467"/>
        <v>0</v>
      </c>
      <c r="AG1121" s="228">
        <v>2150511</v>
      </c>
      <c r="AH1121" s="247" t="s">
        <v>1957</v>
      </c>
      <c r="AI1121" s="233">
        <v>0</v>
      </c>
      <c r="AJ1121" s="248">
        <f t="shared" si="459"/>
        <v>0</v>
      </c>
      <c r="AK1121" s="246">
        <f t="shared" si="460"/>
        <v>0</v>
      </c>
      <c r="AL1121" s="240">
        <v>2140601</v>
      </c>
      <c r="AM1121" s="241" t="s">
        <v>1954</v>
      </c>
      <c r="AN1121" s="242">
        <v>4</v>
      </c>
      <c r="AO1121" s="242">
        <v>10</v>
      </c>
      <c r="AP1121" s="256">
        <f t="shared" si="452"/>
        <v>6</v>
      </c>
      <c r="AQ1121" s="257">
        <f t="shared" si="453"/>
        <v>1.5</v>
      </c>
      <c r="AR1121">
        <f t="shared" si="458"/>
        <v>7</v>
      </c>
    </row>
    <row r="1122" hidden="1" spans="1:44">
      <c r="A1122" s="263">
        <v>2140603</v>
      </c>
      <c r="B1122" s="263" t="s">
        <v>1958</v>
      </c>
      <c r="C1122" s="216">
        <f t="shared" si="454"/>
        <v>0</v>
      </c>
      <c r="D1122" s="264">
        <v>0</v>
      </c>
      <c r="E1122" s="222">
        <v>0</v>
      </c>
      <c r="F1122" s="223">
        <v>0</v>
      </c>
      <c r="G1122" s="219">
        <f t="shared" si="455"/>
        <v>0</v>
      </c>
      <c r="H1122" s="219">
        <f t="shared" si="456"/>
        <v>0</v>
      </c>
      <c r="I1122" s="219">
        <f t="shared" si="457"/>
        <v>0</v>
      </c>
      <c r="J1122" s="231">
        <f t="shared" si="461"/>
        <v>7</v>
      </c>
      <c r="K1122" s="43">
        <f t="shared" si="470"/>
        <v>0</v>
      </c>
      <c r="L1122" s="43">
        <f t="shared" si="463"/>
        <v>7</v>
      </c>
      <c r="M1122" s="228">
        <v>2150509</v>
      </c>
      <c r="N1122" s="228" t="s">
        <v>1953</v>
      </c>
      <c r="O1122" s="233">
        <v>0</v>
      </c>
      <c r="P1122">
        <f t="shared" si="464"/>
        <v>7</v>
      </c>
      <c r="Q1122">
        <f t="shared" si="465"/>
        <v>0</v>
      </c>
      <c r="U1122">
        <f t="shared" si="446"/>
        <v>0</v>
      </c>
      <c r="V1122">
        <f t="shared" si="447"/>
        <v>0</v>
      </c>
      <c r="W1122">
        <f t="shared" si="466"/>
        <v>0</v>
      </c>
      <c r="Y1122">
        <f t="shared" si="448"/>
        <v>0</v>
      </c>
      <c r="AB1122" s="228">
        <v>2210203</v>
      </c>
      <c r="AC1122">
        <f t="shared" si="449"/>
        <v>0</v>
      </c>
      <c r="AD1122">
        <f t="shared" si="450"/>
        <v>0</v>
      </c>
      <c r="AE1122">
        <f t="shared" si="467"/>
        <v>0</v>
      </c>
      <c r="AG1122" s="228">
        <v>2150513</v>
      </c>
      <c r="AH1122" s="247" t="s">
        <v>1841</v>
      </c>
      <c r="AI1122" s="233">
        <v>0</v>
      </c>
      <c r="AJ1122" s="248">
        <f t="shared" si="459"/>
        <v>0</v>
      </c>
      <c r="AK1122" s="246">
        <f t="shared" si="460"/>
        <v>0</v>
      </c>
      <c r="AL1122" s="240">
        <v>2140602</v>
      </c>
      <c r="AM1122" s="241" t="s">
        <v>1956</v>
      </c>
      <c r="AN1122" s="242">
        <v>654</v>
      </c>
      <c r="AO1122" s="242">
        <v>4710</v>
      </c>
      <c r="AP1122" s="256">
        <f t="shared" si="452"/>
        <v>4056</v>
      </c>
      <c r="AQ1122" s="257">
        <f t="shared" si="453"/>
        <v>6.20183486238532</v>
      </c>
      <c r="AR1122">
        <f t="shared" si="458"/>
        <v>7</v>
      </c>
    </row>
    <row r="1123" customHeight="1" spans="1:44">
      <c r="A1123" s="263">
        <v>2140699</v>
      </c>
      <c r="B1123" s="263" t="s">
        <v>1959</v>
      </c>
      <c r="C1123" s="216">
        <f t="shared" si="454"/>
        <v>0</v>
      </c>
      <c r="D1123" s="265">
        <v>1</v>
      </c>
      <c r="E1123" s="217">
        <v>2</v>
      </c>
      <c r="F1123" s="218">
        <v>2</v>
      </c>
      <c r="G1123" s="219"/>
      <c r="H1123" s="219">
        <f t="shared" si="456"/>
        <v>2</v>
      </c>
      <c r="I1123" s="219">
        <f t="shared" si="457"/>
        <v>1</v>
      </c>
      <c r="J1123" s="231">
        <f t="shared" si="461"/>
        <v>7</v>
      </c>
      <c r="K1123" s="43">
        <f t="shared" si="470"/>
        <v>5</v>
      </c>
      <c r="L1123" s="43">
        <f t="shared" si="463"/>
        <v>7</v>
      </c>
      <c r="M1123" s="228">
        <v>2150510</v>
      </c>
      <c r="N1123" s="228" t="s">
        <v>1955</v>
      </c>
      <c r="O1123" s="233">
        <v>1838</v>
      </c>
      <c r="P1123">
        <f t="shared" si="464"/>
        <v>7</v>
      </c>
      <c r="Q1123">
        <f t="shared" si="465"/>
        <v>0</v>
      </c>
      <c r="U1123">
        <f t="shared" si="446"/>
        <v>0</v>
      </c>
      <c r="V1123">
        <f t="shared" si="447"/>
        <v>0</v>
      </c>
      <c r="W1123">
        <f t="shared" si="466"/>
        <v>0</v>
      </c>
      <c r="Y1123">
        <f t="shared" si="448"/>
        <v>0</v>
      </c>
      <c r="AB1123" s="228">
        <v>2210301</v>
      </c>
      <c r="AC1123">
        <f t="shared" si="449"/>
        <v>0</v>
      </c>
      <c r="AD1123">
        <f t="shared" si="450"/>
        <v>0</v>
      </c>
      <c r="AE1123">
        <f t="shared" si="467"/>
        <v>0</v>
      </c>
      <c r="AG1123" s="228">
        <v>2150515</v>
      </c>
      <c r="AH1123" s="247" t="s">
        <v>1960</v>
      </c>
      <c r="AI1123" s="233">
        <v>0</v>
      </c>
      <c r="AJ1123" s="248">
        <f t="shared" si="459"/>
        <v>0</v>
      </c>
      <c r="AK1123" s="246">
        <f t="shared" si="460"/>
        <v>0</v>
      </c>
      <c r="AL1123" s="240">
        <v>2140603</v>
      </c>
      <c r="AM1123" s="240" t="s">
        <v>1958</v>
      </c>
      <c r="AN1123" s="249">
        <v>0</v>
      </c>
      <c r="AO1123" s="249">
        <v>0</v>
      </c>
      <c r="AP1123" s="256">
        <f t="shared" si="452"/>
        <v>0</v>
      </c>
      <c r="AQ1123" s="257">
        <f t="shared" si="453"/>
        <v>0</v>
      </c>
      <c r="AR1123">
        <f t="shared" si="458"/>
        <v>7</v>
      </c>
    </row>
    <row r="1124" hidden="1" customHeight="1" spans="1:44">
      <c r="A1124" s="263">
        <v>21499</v>
      </c>
      <c r="B1124" s="263" t="s">
        <v>1961</v>
      </c>
      <c r="C1124" s="216">
        <f t="shared" si="454"/>
        <v>930</v>
      </c>
      <c r="D1124" s="265">
        <v>399</v>
      </c>
      <c r="E1124" s="217">
        <v>8</v>
      </c>
      <c r="F1124" s="218">
        <v>8</v>
      </c>
      <c r="G1124" s="219">
        <f t="shared" si="455"/>
        <v>-0.991397849462366</v>
      </c>
      <c r="H1124" s="219">
        <f t="shared" si="456"/>
        <v>0.0200501253132832</v>
      </c>
      <c r="I1124" s="219">
        <f t="shared" si="457"/>
        <v>1</v>
      </c>
      <c r="J1124" s="231">
        <f t="shared" si="461"/>
        <v>5</v>
      </c>
      <c r="K1124" s="43">
        <f t="shared" si="470"/>
        <v>1345</v>
      </c>
      <c r="L1124" s="43">
        <f t="shared" si="463"/>
        <v>5</v>
      </c>
      <c r="M1124" s="228">
        <v>2150511</v>
      </c>
      <c r="N1124" s="228" t="s">
        <v>1957</v>
      </c>
      <c r="O1124" s="233">
        <v>0</v>
      </c>
      <c r="P1124">
        <f t="shared" si="464"/>
        <v>7</v>
      </c>
      <c r="Q1124">
        <f t="shared" si="465"/>
        <v>214</v>
      </c>
      <c r="U1124">
        <f t="shared" si="446"/>
        <v>0</v>
      </c>
      <c r="V1124">
        <f t="shared" si="447"/>
        <v>0</v>
      </c>
      <c r="W1124">
        <f t="shared" si="466"/>
        <v>0</v>
      </c>
      <c r="Y1124">
        <f t="shared" si="448"/>
        <v>0</v>
      </c>
      <c r="AB1124" s="228">
        <v>2210302</v>
      </c>
      <c r="AC1124">
        <f t="shared" si="449"/>
        <v>0</v>
      </c>
      <c r="AD1124">
        <f t="shared" si="450"/>
        <v>0</v>
      </c>
      <c r="AE1124">
        <f t="shared" si="467"/>
        <v>0</v>
      </c>
      <c r="AG1124" s="228">
        <v>2150599</v>
      </c>
      <c r="AH1124" s="247" t="s">
        <v>1962</v>
      </c>
      <c r="AI1124" s="233">
        <v>44</v>
      </c>
      <c r="AJ1124" s="248">
        <f t="shared" si="459"/>
        <v>44</v>
      </c>
      <c r="AK1124" s="246">
        <f t="shared" si="460"/>
        <v>0</v>
      </c>
      <c r="AL1124" s="240">
        <v>2140699</v>
      </c>
      <c r="AM1124" s="241" t="s">
        <v>1959</v>
      </c>
      <c r="AN1124" s="242">
        <v>1</v>
      </c>
      <c r="AO1124" s="242">
        <v>2</v>
      </c>
      <c r="AP1124" s="256">
        <f t="shared" si="452"/>
        <v>1</v>
      </c>
      <c r="AQ1124" s="257">
        <f t="shared" si="453"/>
        <v>1</v>
      </c>
      <c r="AR1124">
        <f t="shared" si="458"/>
        <v>7</v>
      </c>
    </row>
    <row r="1125" hidden="1" spans="1:44">
      <c r="A1125" s="263">
        <v>2149901</v>
      </c>
      <c r="B1125" s="263" t="s">
        <v>1963</v>
      </c>
      <c r="C1125" s="216">
        <f t="shared" si="454"/>
        <v>0</v>
      </c>
      <c r="D1125" s="264">
        <v>0</v>
      </c>
      <c r="E1125" s="222">
        <v>0</v>
      </c>
      <c r="F1125" s="223">
        <v>0</v>
      </c>
      <c r="G1125" s="219">
        <f t="shared" si="455"/>
        <v>0</v>
      </c>
      <c r="H1125" s="219">
        <f t="shared" si="456"/>
        <v>0</v>
      </c>
      <c r="I1125" s="219">
        <f t="shared" si="457"/>
        <v>0</v>
      </c>
      <c r="J1125" s="231">
        <f t="shared" si="461"/>
        <v>7</v>
      </c>
      <c r="K1125" s="43">
        <f t="shared" si="470"/>
        <v>0</v>
      </c>
      <c r="L1125" s="43">
        <f t="shared" si="463"/>
        <v>7</v>
      </c>
      <c r="M1125" s="228">
        <v>2150513</v>
      </c>
      <c r="N1125" s="228" t="s">
        <v>1841</v>
      </c>
      <c r="O1125" s="233">
        <v>0</v>
      </c>
      <c r="P1125">
        <f t="shared" si="464"/>
        <v>7</v>
      </c>
      <c r="Q1125">
        <f t="shared" si="465"/>
        <v>0</v>
      </c>
      <c r="U1125">
        <f t="shared" si="446"/>
        <v>0</v>
      </c>
      <c r="V1125">
        <f t="shared" si="447"/>
        <v>0</v>
      </c>
      <c r="W1125">
        <f t="shared" si="466"/>
        <v>0</v>
      </c>
      <c r="Y1125">
        <f t="shared" si="448"/>
        <v>0</v>
      </c>
      <c r="AB1125" s="228">
        <v>2210399</v>
      </c>
      <c r="AC1125">
        <f t="shared" si="449"/>
        <v>0</v>
      </c>
      <c r="AD1125">
        <f t="shared" si="450"/>
        <v>0</v>
      </c>
      <c r="AE1125">
        <f t="shared" si="467"/>
        <v>0</v>
      </c>
      <c r="AG1125" s="228">
        <v>21506</v>
      </c>
      <c r="AH1125" s="238" t="s">
        <v>1964</v>
      </c>
      <c r="AI1125" s="232">
        <f>SUM(AI1126:AI1133)</f>
        <v>182</v>
      </c>
      <c r="AJ1125" s="239">
        <f t="shared" si="459"/>
        <v>182</v>
      </c>
      <c r="AK1125" s="246">
        <f t="shared" si="460"/>
        <v>0</v>
      </c>
      <c r="AL1125" s="240">
        <v>21499</v>
      </c>
      <c r="AM1125" s="241" t="s">
        <v>1961</v>
      </c>
      <c r="AN1125" s="242">
        <v>399</v>
      </c>
      <c r="AO1125" s="242">
        <v>8</v>
      </c>
      <c r="AP1125" s="256">
        <f t="shared" si="452"/>
        <v>-391</v>
      </c>
      <c r="AQ1125" s="257">
        <f t="shared" si="453"/>
        <v>-0.979949874686717</v>
      </c>
      <c r="AR1125">
        <f t="shared" si="458"/>
        <v>5</v>
      </c>
    </row>
    <row r="1126" customHeight="1" spans="1:44">
      <c r="A1126" s="215">
        <v>2149999</v>
      </c>
      <c r="B1126" s="215" t="s">
        <v>1961</v>
      </c>
      <c r="C1126" s="216">
        <f t="shared" si="454"/>
        <v>930</v>
      </c>
      <c r="D1126" s="266">
        <v>399</v>
      </c>
      <c r="E1126" s="217">
        <v>8</v>
      </c>
      <c r="F1126" s="218">
        <v>8</v>
      </c>
      <c r="G1126" s="219">
        <f t="shared" si="455"/>
        <v>-0.991397849462366</v>
      </c>
      <c r="H1126" s="219">
        <f t="shared" si="456"/>
        <v>0.0200501253132832</v>
      </c>
      <c r="I1126" s="219">
        <f t="shared" si="457"/>
        <v>1</v>
      </c>
      <c r="J1126" s="231">
        <f t="shared" si="461"/>
        <v>7</v>
      </c>
      <c r="K1126" s="43">
        <f t="shared" si="470"/>
        <v>1345</v>
      </c>
      <c r="L1126" s="43">
        <f t="shared" si="463"/>
        <v>7</v>
      </c>
      <c r="M1126" s="228">
        <v>2150515</v>
      </c>
      <c r="N1126" s="228" t="s">
        <v>1960</v>
      </c>
      <c r="O1126" s="233">
        <v>0</v>
      </c>
      <c r="P1126">
        <f t="shared" si="464"/>
        <v>7</v>
      </c>
      <c r="Q1126">
        <f t="shared" si="465"/>
        <v>0</v>
      </c>
      <c r="U1126">
        <f t="shared" si="446"/>
        <v>0</v>
      </c>
      <c r="V1126">
        <f t="shared" si="447"/>
        <v>0</v>
      </c>
      <c r="W1126">
        <f t="shared" si="466"/>
        <v>0</v>
      </c>
      <c r="Y1126">
        <f t="shared" si="448"/>
        <v>0</v>
      </c>
      <c r="AB1126" s="228">
        <v>2220101</v>
      </c>
      <c r="AC1126">
        <f t="shared" si="449"/>
        <v>0</v>
      </c>
      <c r="AD1126">
        <f t="shared" si="450"/>
        <v>0</v>
      </c>
      <c r="AE1126">
        <f t="shared" si="467"/>
        <v>0</v>
      </c>
      <c r="AG1126" s="228">
        <v>2150601</v>
      </c>
      <c r="AH1126" s="247" t="s">
        <v>195</v>
      </c>
      <c r="AI1126" s="233">
        <v>139</v>
      </c>
      <c r="AJ1126" s="248">
        <f t="shared" si="459"/>
        <v>139</v>
      </c>
      <c r="AK1126" s="246">
        <f t="shared" si="460"/>
        <v>0</v>
      </c>
      <c r="AL1126" s="240">
        <v>2149901</v>
      </c>
      <c r="AM1126" s="240" t="s">
        <v>1963</v>
      </c>
      <c r="AN1126" s="249">
        <v>0</v>
      </c>
      <c r="AO1126" s="249">
        <v>0</v>
      </c>
      <c r="AP1126" s="256">
        <f t="shared" si="452"/>
        <v>0</v>
      </c>
      <c r="AQ1126" s="257">
        <f t="shared" si="453"/>
        <v>0</v>
      </c>
      <c r="AR1126">
        <f t="shared" si="458"/>
        <v>7</v>
      </c>
    </row>
    <row r="1127" hidden="1" customHeight="1" spans="1:44">
      <c r="A1127" s="263">
        <v>215</v>
      </c>
      <c r="B1127" s="263" t="s">
        <v>1965</v>
      </c>
      <c r="C1127" s="216">
        <f t="shared" si="454"/>
        <v>2082</v>
      </c>
      <c r="D1127" s="265">
        <v>5824</v>
      </c>
      <c r="E1127" s="217">
        <v>2515</v>
      </c>
      <c r="F1127" s="218">
        <v>-1765</v>
      </c>
      <c r="G1127" s="219">
        <f t="shared" si="455"/>
        <v>-1.84774255523535</v>
      </c>
      <c r="H1127" s="219">
        <f t="shared" si="456"/>
        <v>-0.303056318681319</v>
      </c>
      <c r="I1127" s="219">
        <f t="shared" si="457"/>
        <v>-0.701789264413519</v>
      </c>
      <c r="J1127" s="231">
        <f t="shared" si="461"/>
        <v>3</v>
      </c>
      <c r="K1127" s="43">
        <f t="shared" si="470"/>
        <v>8656</v>
      </c>
      <c r="L1127" s="43">
        <f t="shared" si="463"/>
        <v>3</v>
      </c>
      <c r="M1127" s="228">
        <v>2150599</v>
      </c>
      <c r="N1127" s="228" t="s">
        <v>1962</v>
      </c>
      <c r="O1127" s="233">
        <v>25</v>
      </c>
      <c r="P1127">
        <f t="shared" si="464"/>
        <v>7</v>
      </c>
      <c r="Q1127">
        <f t="shared" si="465"/>
        <v>0</v>
      </c>
      <c r="U1127">
        <f t="shared" si="446"/>
        <v>0</v>
      </c>
      <c r="V1127">
        <f t="shared" si="447"/>
        <v>0</v>
      </c>
      <c r="W1127">
        <f t="shared" si="466"/>
        <v>0</v>
      </c>
      <c r="Y1127">
        <f t="shared" si="448"/>
        <v>0</v>
      </c>
      <c r="AB1127" s="228">
        <v>2220102</v>
      </c>
      <c r="AC1127">
        <f t="shared" si="449"/>
        <v>0</v>
      </c>
      <c r="AD1127">
        <f t="shared" si="450"/>
        <v>0</v>
      </c>
      <c r="AE1127">
        <f t="shared" si="467"/>
        <v>0</v>
      </c>
      <c r="AG1127" s="228">
        <v>2150602</v>
      </c>
      <c r="AH1127" s="247" t="s">
        <v>197</v>
      </c>
      <c r="AI1127" s="233">
        <v>14</v>
      </c>
      <c r="AJ1127" s="248">
        <f t="shared" si="459"/>
        <v>14</v>
      </c>
      <c r="AK1127" s="246">
        <f t="shared" si="460"/>
        <v>0</v>
      </c>
      <c r="AL1127" s="240">
        <v>2149999</v>
      </c>
      <c r="AM1127" s="241" t="s">
        <v>1961</v>
      </c>
      <c r="AN1127" s="242">
        <v>399</v>
      </c>
      <c r="AO1127" s="242">
        <v>8</v>
      </c>
      <c r="AP1127" s="256">
        <f t="shared" si="452"/>
        <v>-391</v>
      </c>
      <c r="AQ1127" s="257">
        <f t="shared" si="453"/>
        <v>-0.979949874686717</v>
      </c>
      <c r="AR1127">
        <f t="shared" si="458"/>
        <v>7</v>
      </c>
    </row>
    <row r="1128" hidden="1" spans="1:44">
      <c r="A1128" s="263">
        <v>21501</v>
      </c>
      <c r="B1128" s="263" t="s">
        <v>1966</v>
      </c>
      <c r="C1128" s="216">
        <f t="shared" si="454"/>
        <v>0</v>
      </c>
      <c r="D1128" s="264">
        <v>0</v>
      </c>
      <c r="E1128" s="222">
        <v>0</v>
      </c>
      <c r="F1128" s="223">
        <v>0</v>
      </c>
      <c r="G1128" s="219">
        <f t="shared" si="455"/>
        <v>0</v>
      </c>
      <c r="H1128" s="219">
        <f t="shared" si="456"/>
        <v>0</v>
      </c>
      <c r="I1128" s="219">
        <f t="shared" si="457"/>
        <v>0</v>
      </c>
      <c r="J1128" s="231">
        <f t="shared" si="461"/>
        <v>5</v>
      </c>
      <c r="K1128" s="43">
        <f t="shared" si="470"/>
        <v>0</v>
      </c>
      <c r="L1128" s="43">
        <f t="shared" si="463"/>
        <v>5</v>
      </c>
      <c r="M1128" s="228">
        <v>21506</v>
      </c>
      <c r="N1128" s="229" t="s">
        <v>1964</v>
      </c>
      <c r="O1128" s="232">
        <f>SUM(O1129:O1136)</f>
        <v>274</v>
      </c>
      <c r="P1128">
        <f t="shared" si="464"/>
        <v>5</v>
      </c>
      <c r="Q1128">
        <f t="shared" si="465"/>
        <v>215</v>
      </c>
      <c r="U1128">
        <f t="shared" si="446"/>
        <v>0</v>
      </c>
      <c r="V1128">
        <f t="shared" si="447"/>
        <v>0</v>
      </c>
      <c r="W1128">
        <f t="shared" si="466"/>
        <v>0</v>
      </c>
      <c r="Y1128">
        <f t="shared" si="448"/>
        <v>0</v>
      </c>
      <c r="AB1128" s="228">
        <v>2220103</v>
      </c>
      <c r="AC1128">
        <f t="shared" si="449"/>
        <v>0</v>
      </c>
      <c r="AD1128">
        <f t="shared" si="450"/>
        <v>0</v>
      </c>
      <c r="AE1128">
        <f t="shared" si="467"/>
        <v>0</v>
      </c>
      <c r="AG1128" s="228">
        <v>2150603</v>
      </c>
      <c r="AH1128" s="247" t="s">
        <v>199</v>
      </c>
      <c r="AI1128" s="233">
        <v>0</v>
      </c>
      <c r="AJ1128" s="248">
        <f t="shared" si="459"/>
        <v>0</v>
      </c>
      <c r="AK1128" s="246">
        <f t="shared" si="460"/>
        <v>0</v>
      </c>
      <c r="AL1128" s="240">
        <v>215</v>
      </c>
      <c r="AM1128" s="241" t="s">
        <v>1965</v>
      </c>
      <c r="AN1128" s="242">
        <v>5824</v>
      </c>
      <c r="AO1128" s="242">
        <v>2515</v>
      </c>
      <c r="AP1128" s="256">
        <f t="shared" si="452"/>
        <v>-3309</v>
      </c>
      <c r="AQ1128" s="257">
        <f t="shared" si="453"/>
        <v>-0.568166208791209</v>
      </c>
      <c r="AR1128">
        <f t="shared" si="458"/>
        <v>3</v>
      </c>
    </row>
    <row r="1129" hidden="1" spans="1:44">
      <c r="A1129" s="263">
        <v>2150101</v>
      </c>
      <c r="B1129" s="263" t="s">
        <v>194</v>
      </c>
      <c r="C1129" s="216">
        <f t="shared" si="454"/>
        <v>0</v>
      </c>
      <c r="D1129" s="264">
        <v>0</v>
      </c>
      <c r="E1129" s="222">
        <v>0</v>
      </c>
      <c r="F1129" s="223">
        <v>0</v>
      </c>
      <c r="G1129" s="219">
        <f t="shared" si="455"/>
        <v>0</v>
      </c>
      <c r="H1129" s="219">
        <f t="shared" si="456"/>
        <v>0</v>
      </c>
      <c r="I1129" s="219">
        <f t="shared" si="457"/>
        <v>0</v>
      </c>
      <c r="J1129" s="231">
        <f t="shared" si="461"/>
        <v>7</v>
      </c>
      <c r="K1129" s="43">
        <f t="shared" ref="K1129:K1138" si="471">SUM(C1129:F1129)</f>
        <v>0</v>
      </c>
      <c r="L1129" s="43">
        <f t="shared" si="463"/>
        <v>7</v>
      </c>
      <c r="M1129" s="228">
        <v>2150601</v>
      </c>
      <c r="N1129" s="228" t="s">
        <v>195</v>
      </c>
      <c r="O1129" s="233">
        <v>202</v>
      </c>
      <c r="P1129">
        <f t="shared" si="464"/>
        <v>7</v>
      </c>
      <c r="Q1129">
        <f t="shared" si="465"/>
        <v>0</v>
      </c>
      <c r="U1129">
        <f t="shared" si="446"/>
        <v>0</v>
      </c>
      <c r="V1129">
        <f t="shared" si="447"/>
        <v>0</v>
      </c>
      <c r="W1129">
        <f t="shared" si="466"/>
        <v>0</v>
      </c>
      <c r="Y1129">
        <f t="shared" si="448"/>
        <v>0</v>
      </c>
      <c r="AB1129" s="228">
        <v>2220104</v>
      </c>
      <c r="AC1129">
        <f t="shared" si="449"/>
        <v>0</v>
      </c>
      <c r="AD1129">
        <f t="shared" si="450"/>
        <v>0</v>
      </c>
      <c r="AE1129">
        <f t="shared" si="467"/>
        <v>0</v>
      </c>
      <c r="AG1129" s="228">
        <v>2150604</v>
      </c>
      <c r="AH1129" s="247" t="s">
        <v>1967</v>
      </c>
      <c r="AI1129" s="233">
        <v>0</v>
      </c>
      <c r="AJ1129" s="248">
        <f t="shared" si="459"/>
        <v>0</v>
      </c>
      <c r="AK1129" s="246">
        <f t="shared" si="460"/>
        <v>0</v>
      </c>
      <c r="AL1129" s="240">
        <v>21501</v>
      </c>
      <c r="AM1129" s="240" t="s">
        <v>1966</v>
      </c>
      <c r="AN1129" s="249">
        <v>0</v>
      </c>
      <c r="AO1129" s="249">
        <v>0</v>
      </c>
      <c r="AP1129" s="256">
        <f t="shared" si="452"/>
        <v>0</v>
      </c>
      <c r="AQ1129" s="257">
        <f t="shared" si="453"/>
        <v>0</v>
      </c>
      <c r="AR1129">
        <f t="shared" si="458"/>
        <v>5</v>
      </c>
    </row>
    <row r="1130" hidden="1" spans="1:44">
      <c r="A1130" s="215">
        <v>2150102</v>
      </c>
      <c r="B1130" s="215" t="s">
        <v>196</v>
      </c>
      <c r="C1130" s="216">
        <f t="shared" si="454"/>
        <v>0</v>
      </c>
      <c r="D1130" s="222">
        <v>0</v>
      </c>
      <c r="E1130" s="222">
        <v>0</v>
      </c>
      <c r="F1130" s="223">
        <v>0</v>
      </c>
      <c r="G1130" s="219">
        <f t="shared" si="455"/>
        <v>0</v>
      </c>
      <c r="H1130" s="219">
        <f t="shared" si="456"/>
        <v>0</v>
      </c>
      <c r="I1130" s="219">
        <f t="shared" si="457"/>
        <v>0</v>
      </c>
      <c r="J1130" s="231">
        <f t="shared" si="461"/>
        <v>7</v>
      </c>
      <c r="K1130" s="43">
        <f t="shared" si="471"/>
        <v>0</v>
      </c>
      <c r="L1130" s="43">
        <f t="shared" si="463"/>
        <v>7</v>
      </c>
      <c r="M1130" s="228">
        <v>2150602</v>
      </c>
      <c r="N1130" s="228" t="s">
        <v>197</v>
      </c>
      <c r="O1130" s="233">
        <v>45</v>
      </c>
      <c r="P1130">
        <f t="shared" si="464"/>
        <v>7</v>
      </c>
      <c r="Q1130">
        <f t="shared" si="465"/>
        <v>0</v>
      </c>
      <c r="U1130">
        <f t="shared" si="446"/>
        <v>0</v>
      </c>
      <c r="V1130">
        <f t="shared" si="447"/>
        <v>0</v>
      </c>
      <c r="W1130">
        <f t="shared" si="466"/>
        <v>0</v>
      </c>
      <c r="Y1130">
        <f t="shared" si="448"/>
        <v>0</v>
      </c>
      <c r="AB1130" s="228">
        <v>2220105</v>
      </c>
      <c r="AC1130">
        <f t="shared" si="449"/>
        <v>0</v>
      </c>
      <c r="AD1130">
        <f t="shared" si="450"/>
        <v>0</v>
      </c>
      <c r="AE1130">
        <f t="shared" si="467"/>
        <v>0</v>
      </c>
      <c r="AG1130" s="228">
        <v>2150605</v>
      </c>
      <c r="AH1130" s="247" t="s">
        <v>1968</v>
      </c>
      <c r="AI1130" s="233">
        <v>29</v>
      </c>
      <c r="AJ1130" s="248">
        <f t="shared" si="459"/>
        <v>29</v>
      </c>
      <c r="AK1130" s="246">
        <f t="shared" si="460"/>
        <v>0</v>
      </c>
      <c r="AL1130" s="240">
        <v>2150101</v>
      </c>
      <c r="AM1130" s="240" t="s">
        <v>194</v>
      </c>
      <c r="AN1130" s="249">
        <v>0</v>
      </c>
      <c r="AO1130" s="249">
        <v>0</v>
      </c>
      <c r="AP1130" s="256">
        <f t="shared" si="452"/>
        <v>0</v>
      </c>
      <c r="AQ1130" s="257">
        <f t="shared" si="453"/>
        <v>0</v>
      </c>
      <c r="AR1130">
        <f t="shared" si="458"/>
        <v>7</v>
      </c>
    </row>
    <row r="1131" hidden="1" spans="1:44">
      <c r="A1131" s="215">
        <v>2150103</v>
      </c>
      <c r="B1131" s="215" t="s">
        <v>198</v>
      </c>
      <c r="C1131" s="216">
        <f t="shared" si="454"/>
        <v>0</v>
      </c>
      <c r="D1131" s="222">
        <v>0</v>
      </c>
      <c r="E1131" s="222">
        <v>0</v>
      </c>
      <c r="F1131" s="223">
        <v>0</v>
      </c>
      <c r="G1131" s="219">
        <f t="shared" si="455"/>
        <v>0</v>
      </c>
      <c r="H1131" s="219">
        <f t="shared" si="456"/>
        <v>0</v>
      </c>
      <c r="I1131" s="219">
        <f t="shared" si="457"/>
        <v>0</v>
      </c>
      <c r="J1131" s="231">
        <f t="shared" si="461"/>
        <v>7</v>
      </c>
      <c r="K1131" s="43">
        <f t="shared" si="471"/>
        <v>0</v>
      </c>
      <c r="L1131" s="43">
        <f t="shared" si="463"/>
        <v>7</v>
      </c>
      <c r="M1131" s="228">
        <v>2150603</v>
      </c>
      <c r="N1131" s="228" t="s">
        <v>199</v>
      </c>
      <c r="O1131" s="233">
        <v>0</v>
      </c>
      <c r="P1131">
        <f t="shared" si="464"/>
        <v>7</v>
      </c>
      <c r="Q1131">
        <f t="shared" si="465"/>
        <v>0</v>
      </c>
      <c r="U1131">
        <f t="shared" si="446"/>
        <v>0</v>
      </c>
      <c r="V1131">
        <f t="shared" si="447"/>
        <v>0</v>
      </c>
      <c r="W1131">
        <f t="shared" si="466"/>
        <v>0</v>
      </c>
      <c r="Y1131">
        <f t="shared" si="448"/>
        <v>0</v>
      </c>
      <c r="AB1131" s="228">
        <v>2220106</v>
      </c>
      <c r="AC1131">
        <f t="shared" si="449"/>
        <v>0</v>
      </c>
      <c r="AD1131">
        <f t="shared" si="450"/>
        <v>0</v>
      </c>
      <c r="AE1131">
        <f t="shared" si="467"/>
        <v>0</v>
      </c>
      <c r="AG1131" s="228">
        <v>2150606</v>
      </c>
      <c r="AH1131" s="247" t="s">
        <v>1969</v>
      </c>
      <c r="AI1131" s="233">
        <v>0</v>
      </c>
      <c r="AJ1131" s="248">
        <f t="shared" si="459"/>
        <v>0</v>
      </c>
      <c r="AK1131" s="246">
        <f t="shared" si="460"/>
        <v>0</v>
      </c>
      <c r="AL1131" s="240">
        <v>2150102</v>
      </c>
      <c r="AM1131" s="240" t="s">
        <v>196</v>
      </c>
      <c r="AN1131" s="249">
        <v>0</v>
      </c>
      <c r="AO1131" s="249">
        <v>0</v>
      </c>
      <c r="AP1131" s="256">
        <f t="shared" si="452"/>
        <v>0</v>
      </c>
      <c r="AQ1131" s="257">
        <f t="shared" si="453"/>
        <v>0</v>
      </c>
      <c r="AR1131">
        <f t="shared" si="458"/>
        <v>7</v>
      </c>
    </row>
    <row r="1132" hidden="1" spans="1:44">
      <c r="A1132" s="215">
        <v>2150104</v>
      </c>
      <c r="B1132" s="215" t="s">
        <v>1970</v>
      </c>
      <c r="C1132" s="216">
        <f t="shared" si="454"/>
        <v>0</v>
      </c>
      <c r="D1132" s="222">
        <v>0</v>
      </c>
      <c r="E1132" s="222">
        <v>0</v>
      </c>
      <c r="F1132" s="223">
        <v>0</v>
      </c>
      <c r="G1132" s="219">
        <f t="shared" si="455"/>
        <v>0</v>
      </c>
      <c r="H1132" s="219">
        <f t="shared" si="456"/>
        <v>0</v>
      </c>
      <c r="I1132" s="219">
        <f t="shared" si="457"/>
        <v>0</v>
      </c>
      <c r="J1132" s="231">
        <f t="shared" si="461"/>
        <v>7</v>
      </c>
      <c r="K1132" s="43">
        <f t="shared" si="471"/>
        <v>0</v>
      </c>
      <c r="L1132" s="43">
        <f t="shared" si="463"/>
        <v>7</v>
      </c>
      <c r="M1132" s="228">
        <v>2150604</v>
      </c>
      <c r="N1132" s="228" t="s">
        <v>1967</v>
      </c>
      <c r="O1132" s="233">
        <v>0</v>
      </c>
      <c r="P1132">
        <f t="shared" si="464"/>
        <v>7</v>
      </c>
      <c r="Q1132">
        <f t="shared" si="465"/>
        <v>0</v>
      </c>
      <c r="U1132">
        <f t="shared" si="446"/>
        <v>0</v>
      </c>
      <c r="V1132">
        <f t="shared" si="447"/>
        <v>0</v>
      </c>
      <c r="W1132">
        <f t="shared" si="466"/>
        <v>0</v>
      </c>
      <c r="Y1132">
        <f t="shared" si="448"/>
        <v>0</v>
      </c>
      <c r="AB1132" s="228">
        <v>2220107</v>
      </c>
      <c r="AC1132">
        <f t="shared" si="449"/>
        <v>0</v>
      </c>
      <c r="AD1132">
        <f t="shared" si="450"/>
        <v>0</v>
      </c>
      <c r="AE1132">
        <f t="shared" si="467"/>
        <v>0</v>
      </c>
      <c r="AG1132" s="228">
        <v>2150607</v>
      </c>
      <c r="AH1132" s="247" t="s">
        <v>1971</v>
      </c>
      <c r="AI1132" s="233">
        <v>0</v>
      </c>
      <c r="AJ1132" s="248">
        <f t="shared" si="459"/>
        <v>0</v>
      </c>
      <c r="AK1132" s="246">
        <f t="shared" si="460"/>
        <v>0</v>
      </c>
      <c r="AL1132" s="240">
        <v>2150103</v>
      </c>
      <c r="AM1132" s="240" t="s">
        <v>198</v>
      </c>
      <c r="AN1132" s="249">
        <v>0</v>
      </c>
      <c r="AO1132" s="249">
        <v>0</v>
      </c>
      <c r="AP1132" s="256">
        <f t="shared" si="452"/>
        <v>0</v>
      </c>
      <c r="AQ1132" s="257">
        <f t="shared" si="453"/>
        <v>0</v>
      </c>
      <c r="AR1132">
        <f t="shared" si="458"/>
        <v>7</v>
      </c>
    </row>
    <row r="1133" hidden="1" spans="1:44">
      <c r="A1133" s="215">
        <v>2150105</v>
      </c>
      <c r="B1133" s="215" t="s">
        <v>1972</v>
      </c>
      <c r="C1133" s="216">
        <f t="shared" si="454"/>
        <v>0</v>
      </c>
      <c r="D1133" s="222">
        <v>0</v>
      </c>
      <c r="E1133" s="222">
        <v>0</v>
      </c>
      <c r="F1133" s="223">
        <v>0</v>
      </c>
      <c r="G1133" s="219">
        <f t="shared" si="455"/>
        <v>0</v>
      </c>
      <c r="H1133" s="219">
        <f t="shared" si="456"/>
        <v>0</v>
      </c>
      <c r="I1133" s="219">
        <f t="shared" si="457"/>
        <v>0</v>
      </c>
      <c r="J1133" s="231">
        <f t="shared" si="461"/>
        <v>7</v>
      </c>
      <c r="K1133" s="43">
        <f t="shared" si="471"/>
        <v>0</v>
      </c>
      <c r="L1133" s="43">
        <f t="shared" si="463"/>
        <v>7</v>
      </c>
      <c r="M1133" s="228">
        <v>2150605</v>
      </c>
      <c r="N1133" s="228" t="s">
        <v>1968</v>
      </c>
      <c r="O1133" s="233">
        <v>27</v>
      </c>
      <c r="P1133">
        <f t="shared" si="464"/>
        <v>7</v>
      </c>
      <c r="Q1133">
        <f t="shared" si="465"/>
        <v>0</v>
      </c>
      <c r="U1133">
        <f t="shared" si="446"/>
        <v>0</v>
      </c>
      <c r="V1133">
        <f t="shared" si="447"/>
        <v>0</v>
      </c>
      <c r="W1133">
        <f t="shared" si="466"/>
        <v>0</v>
      </c>
      <c r="Y1133">
        <f t="shared" si="448"/>
        <v>0</v>
      </c>
      <c r="AB1133" s="228">
        <v>2220112</v>
      </c>
      <c r="AC1133">
        <f t="shared" si="449"/>
        <v>0</v>
      </c>
      <c r="AD1133">
        <f t="shared" si="450"/>
        <v>0</v>
      </c>
      <c r="AE1133">
        <f t="shared" si="467"/>
        <v>0</v>
      </c>
      <c r="AG1133" s="228">
        <v>2150699</v>
      </c>
      <c r="AH1133" s="247" t="s">
        <v>1973</v>
      </c>
      <c r="AI1133" s="233">
        <v>0</v>
      </c>
      <c r="AJ1133" s="248">
        <f t="shared" si="459"/>
        <v>0</v>
      </c>
      <c r="AK1133" s="246">
        <f t="shared" si="460"/>
        <v>0</v>
      </c>
      <c r="AL1133" s="240">
        <v>2150104</v>
      </c>
      <c r="AM1133" s="240" t="s">
        <v>1970</v>
      </c>
      <c r="AN1133" s="249">
        <v>0</v>
      </c>
      <c r="AO1133" s="249">
        <v>0</v>
      </c>
      <c r="AP1133" s="256">
        <f t="shared" si="452"/>
        <v>0</v>
      </c>
      <c r="AQ1133" s="257">
        <f t="shared" si="453"/>
        <v>0</v>
      </c>
      <c r="AR1133">
        <f t="shared" si="458"/>
        <v>7</v>
      </c>
    </row>
    <row r="1134" hidden="1" spans="1:44">
      <c r="A1134" s="263">
        <v>2150106</v>
      </c>
      <c r="B1134" s="263" t="s">
        <v>1974</v>
      </c>
      <c r="C1134" s="216">
        <f t="shared" si="454"/>
        <v>0</v>
      </c>
      <c r="D1134" s="267">
        <v>0</v>
      </c>
      <c r="E1134" s="222">
        <v>0</v>
      </c>
      <c r="F1134" s="223">
        <v>0</v>
      </c>
      <c r="G1134" s="219">
        <f t="shared" si="455"/>
        <v>0</v>
      </c>
      <c r="H1134" s="219">
        <f t="shared" si="456"/>
        <v>0</v>
      </c>
      <c r="I1134" s="219">
        <f t="shared" si="457"/>
        <v>0</v>
      </c>
      <c r="J1134" s="231">
        <f t="shared" si="461"/>
        <v>7</v>
      </c>
      <c r="K1134" s="43">
        <f t="shared" si="471"/>
        <v>0</v>
      </c>
      <c r="L1134" s="43">
        <f t="shared" si="463"/>
        <v>7</v>
      </c>
      <c r="M1134" s="228">
        <v>2150606</v>
      </c>
      <c r="N1134" s="228" t="s">
        <v>1969</v>
      </c>
      <c r="O1134" s="233">
        <v>0</v>
      </c>
      <c r="P1134">
        <f t="shared" si="464"/>
        <v>7</v>
      </c>
      <c r="Q1134">
        <f t="shared" si="465"/>
        <v>0</v>
      </c>
      <c r="U1134">
        <f t="shared" ref="U1134:U1197" si="472">SUMIF(A:A,T1134,F:F)</f>
        <v>0</v>
      </c>
      <c r="V1134">
        <f t="shared" ref="V1134:V1197" si="473">SUMIF(M:M,T1134,O:O)</f>
        <v>0</v>
      </c>
      <c r="W1134">
        <f t="shared" si="466"/>
        <v>0</v>
      </c>
      <c r="Y1134">
        <f t="shared" ref="Y1134:Y1197" si="474">SUMIF(A:A,X1134,F:F)</f>
        <v>0</v>
      </c>
      <c r="AB1134" s="228">
        <v>2220113</v>
      </c>
      <c r="AC1134">
        <f t="shared" ref="AC1134:AC1197" si="475">SUMIF(A:A,AB1134,F:F)</f>
        <v>0</v>
      </c>
      <c r="AD1134">
        <f t="shared" ref="AD1134:AD1197" si="476">SUMIF(M:M,AB1134,O:O)</f>
        <v>0</v>
      </c>
      <c r="AE1134">
        <f t="shared" si="467"/>
        <v>0</v>
      </c>
      <c r="AG1134" s="228">
        <v>21507</v>
      </c>
      <c r="AH1134" s="238" t="s">
        <v>1975</v>
      </c>
      <c r="AI1134" s="232">
        <f>SUM(AI1135:AI1140)</f>
        <v>0</v>
      </c>
      <c r="AJ1134" s="239">
        <f t="shared" si="459"/>
        <v>0</v>
      </c>
      <c r="AK1134" s="246">
        <f t="shared" si="460"/>
        <v>0</v>
      </c>
      <c r="AL1134" s="240">
        <v>2150105</v>
      </c>
      <c r="AM1134" s="240" t="s">
        <v>1972</v>
      </c>
      <c r="AN1134" s="249">
        <v>0</v>
      </c>
      <c r="AO1134" s="249">
        <v>0</v>
      </c>
      <c r="AP1134" s="256">
        <f t="shared" si="452"/>
        <v>0</v>
      </c>
      <c r="AQ1134" s="257">
        <f t="shared" si="453"/>
        <v>0</v>
      </c>
      <c r="AR1134">
        <f t="shared" si="458"/>
        <v>7</v>
      </c>
    </row>
    <row r="1135" hidden="1" spans="1:44">
      <c r="A1135" s="263">
        <v>2150107</v>
      </c>
      <c r="B1135" s="263" t="s">
        <v>1976</v>
      </c>
      <c r="C1135" s="216">
        <f t="shared" si="454"/>
        <v>0</v>
      </c>
      <c r="D1135" s="267">
        <v>0</v>
      </c>
      <c r="E1135" s="222">
        <v>0</v>
      </c>
      <c r="F1135" s="223">
        <v>0</v>
      </c>
      <c r="G1135" s="219">
        <f t="shared" si="455"/>
        <v>0</v>
      </c>
      <c r="H1135" s="219">
        <f t="shared" si="456"/>
        <v>0</v>
      </c>
      <c r="I1135" s="219">
        <f t="shared" si="457"/>
        <v>0</v>
      </c>
      <c r="J1135" s="231">
        <f t="shared" si="461"/>
        <v>7</v>
      </c>
      <c r="K1135" s="43">
        <f t="shared" si="471"/>
        <v>0</v>
      </c>
      <c r="L1135" s="43">
        <f t="shared" si="463"/>
        <v>7</v>
      </c>
      <c r="M1135" s="228">
        <v>2150607</v>
      </c>
      <c r="N1135" s="228" t="s">
        <v>1971</v>
      </c>
      <c r="O1135" s="233">
        <v>0</v>
      </c>
      <c r="P1135">
        <f t="shared" si="464"/>
        <v>7</v>
      </c>
      <c r="Q1135">
        <f t="shared" si="465"/>
        <v>0</v>
      </c>
      <c r="U1135">
        <f t="shared" si="472"/>
        <v>0</v>
      </c>
      <c r="V1135">
        <f t="shared" si="473"/>
        <v>0</v>
      </c>
      <c r="W1135">
        <f t="shared" si="466"/>
        <v>0</v>
      </c>
      <c r="Y1135">
        <f t="shared" si="474"/>
        <v>0</v>
      </c>
      <c r="AB1135" s="228">
        <v>2220114</v>
      </c>
      <c r="AC1135">
        <f t="shared" si="475"/>
        <v>0</v>
      </c>
      <c r="AD1135">
        <f t="shared" si="476"/>
        <v>0</v>
      </c>
      <c r="AE1135">
        <f t="shared" si="467"/>
        <v>0</v>
      </c>
      <c r="AG1135" s="228">
        <v>2150701</v>
      </c>
      <c r="AH1135" s="247" t="s">
        <v>195</v>
      </c>
      <c r="AI1135" s="233">
        <v>0</v>
      </c>
      <c r="AJ1135" s="248">
        <f t="shared" si="459"/>
        <v>0</v>
      </c>
      <c r="AK1135" s="246">
        <f t="shared" si="460"/>
        <v>0</v>
      </c>
      <c r="AL1135" s="240">
        <v>2150106</v>
      </c>
      <c r="AM1135" s="240" t="s">
        <v>1974</v>
      </c>
      <c r="AN1135" s="249">
        <v>0</v>
      </c>
      <c r="AO1135" s="249">
        <v>0</v>
      </c>
      <c r="AP1135" s="256">
        <f t="shared" si="452"/>
        <v>0</v>
      </c>
      <c r="AQ1135" s="257">
        <f t="shared" si="453"/>
        <v>0</v>
      </c>
      <c r="AR1135">
        <f t="shared" si="458"/>
        <v>7</v>
      </c>
    </row>
    <row r="1136" hidden="1" spans="1:44">
      <c r="A1136" s="215">
        <v>2150108</v>
      </c>
      <c r="B1136" s="215" t="s">
        <v>1977</v>
      </c>
      <c r="C1136" s="216">
        <f t="shared" si="454"/>
        <v>0</v>
      </c>
      <c r="D1136" s="222">
        <v>0</v>
      </c>
      <c r="E1136" s="222">
        <v>0</v>
      </c>
      <c r="F1136" s="223">
        <v>0</v>
      </c>
      <c r="G1136" s="219">
        <f t="shared" si="455"/>
        <v>0</v>
      </c>
      <c r="H1136" s="219">
        <f t="shared" si="456"/>
        <v>0</v>
      </c>
      <c r="I1136" s="219">
        <f t="shared" si="457"/>
        <v>0</v>
      </c>
      <c r="J1136" s="231">
        <f t="shared" si="461"/>
        <v>7</v>
      </c>
      <c r="K1136" s="43">
        <f t="shared" si="471"/>
        <v>0</v>
      </c>
      <c r="L1136" s="43">
        <f t="shared" si="463"/>
        <v>7</v>
      </c>
      <c r="M1136" s="228">
        <v>2150699</v>
      </c>
      <c r="N1136" s="228" t="s">
        <v>1973</v>
      </c>
      <c r="O1136" s="233">
        <v>0</v>
      </c>
      <c r="P1136">
        <f t="shared" si="464"/>
        <v>7</v>
      </c>
      <c r="Q1136">
        <f t="shared" si="465"/>
        <v>0</v>
      </c>
      <c r="U1136">
        <f t="shared" si="472"/>
        <v>0</v>
      </c>
      <c r="V1136">
        <f t="shared" si="473"/>
        <v>0</v>
      </c>
      <c r="W1136">
        <f t="shared" si="466"/>
        <v>0</v>
      </c>
      <c r="Y1136">
        <f t="shared" si="474"/>
        <v>0</v>
      </c>
      <c r="AB1136" s="228">
        <v>2220115</v>
      </c>
      <c r="AC1136">
        <f t="shared" si="475"/>
        <v>260</v>
      </c>
      <c r="AD1136">
        <f t="shared" si="476"/>
        <v>260</v>
      </c>
      <c r="AE1136">
        <f t="shared" si="467"/>
        <v>0</v>
      </c>
      <c r="AG1136" s="228">
        <v>2150702</v>
      </c>
      <c r="AH1136" s="247" t="s">
        <v>197</v>
      </c>
      <c r="AI1136" s="233">
        <v>0</v>
      </c>
      <c r="AJ1136" s="248">
        <f t="shared" si="459"/>
        <v>0</v>
      </c>
      <c r="AK1136" s="246">
        <f t="shared" si="460"/>
        <v>0</v>
      </c>
      <c r="AL1136" s="240">
        <v>2150107</v>
      </c>
      <c r="AM1136" s="240" t="s">
        <v>1976</v>
      </c>
      <c r="AN1136" s="249">
        <v>0</v>
      </c>
      <c r="AO1136" s="249">
        <v>0</v>
      </c>
      <c r="AP1136" s="256">
        <f t="shared" si="452"/>
        <v>0</v>
      </c>
      <c r="AQ1136" s="257">
        <f t="shared" si="453"/>
        <v>0</v>
      </c>
      <c r="AR1136">
        <f t="shared" si="458"/>
        <v>7</v>
      </c>
    </row>
    <row r="1137" hidden="1" spans="1:44">
      <c r="A1137" s="263">
        <v>2150199</v>
      </c>
      <c r="B1137" s="263" t="s">
        <v>1978</v>
      </c>
      <c r="C1137" s="216">
        <f t="shared" si="454"/>
        <v>0</v>
      </c>
      <c r="D1137" s="267">
        <v>0</v>
      </c>
      <c r="E1137" s="222">
        <v>0</v>
      </c>
      <c r="F1137" s="223">
        <v>0</v>
      </c>
      <c r="G1137" s="219">
        <f t="shared" si="455"/>
        <v>0</v>
      </c>
      <c r="H1137" s="219">
        <f t="shared" si="456"/>
        <v>0</v>
      </c>
      <c r="I1137" s="219">
        <f t="shared" si="457"/>
        <v>0</v>
      </c>
      <c r="J1137" s="231">
        <f t="shared" si="461"/>
        <v>7</v>
      </c>
      <c r="K1137" s="43">
        <f t="shared" si="471"/>
        <v>0</v>
      </c>
      <c r="L1137" s="43">
        <f t="shared" si="463"/>
        <v>7</v>
      </c>
      <c r="M1137" s="228">
        <v>21507</v>
      </c>
      <c r="N1137" s="229" t="s">
        <v>1975</v>
      </c>
      <c r="O1137" s="232">
        <f>SUM(O1138:O1143)</f>
        <v>0</v>
      </c>
      <c r="P1137">
        <f t="shared" si="464"/>
        <v>5</v>
      </c>
      <c r="Q1137">
        <f t="shared" si="465"/>
        <v>0</v>
      </c>
      <c r="U1137">
        <f t="shared" si="472"/>
        <v>0</v>
      </c>
      <c r="V1137">
        <f t="shared" si="473"/>
        <v>0</v>
      </c>
      <c r="W1137">
        <f t="shared" si="466"/>
        <v>0</v>
      </c>
      <c r="Y1137">
        <f t="shared" si="474"/>
        <v>0</v>
      </c>
      <c r="AB1137" s="228">
        <v>2220118</v>
      </c>
      <c r="AC1137">
        <f t="shared" si="475"/>
        <v>0</v>
      </c>
      <c r="AD1137">
        <f t="shared" si="476"/>
        <v>0</v>
      </c>
      <c r="AE1137">
        <f t="shared" si="467"/>
        <v>0</v>
      </c>
      <c r="AG1137" s="228">
        <v>2150703</v>
      </c>
      <c r="AH1137" s="247" t="s">
        <v>199</v>
      </c>
      <c r="AI1137" s="233">
        <v>0</v>
      </c>
      <c r="AJ1137" s="248">
        <f t="shared" si="459"/>
        <v>0</v>
      </c>
      <c r="AK1137" s="246">
        <f t="shared" si="460"/>
        <v>0</v>
      </c>
      <c r="AL1137" s="240">
        <v>2150108</v>
      </c>
      <c r="AM1137" s="240" t="s">
        <v>1977</v>
      </c>
      <c r="AN1137" s="249">
        <v>0</v>
      </c>
      <c r="AO1137" s="249">
        <v>0</v>
      </c>
      <c r="AP1137" s="256">
        <f t="shared" si="452"/>
        <v>0</v>
      </c>
      <c r="AQ1137" s="257">
        <f t="shared" si="453"/>
        <v>0</v>
      </c>
      <c r="AR1137">
        <f t="shared" si="458"/>
        <v>7</v>
      </c>
    </row>
    <row r="1138" hidden="1" customHeight="1" spans="1:44">
      <c r="A1138" s="263">
        <v>21502</v>
      </c>
      <c r="B1138" s="263" t="s">
        <v>1979</v>
      </c>
      <c r="C1138" s="216">
        <f t="shared" si="454"/>
        <v>0</v>
      </c>
      <c r="D1138" s="268">
        <v>3320</v>
      </c>
      <c r="E1138" s="217">
        <v>400</v>
      </c>
      <c r="F1138" s="218">
        <v>-3921</v>
      </c>
      <c r="G1138" s="219"/>
      <c r="H1138" s="219">
        <f t="shared" si="456"/>
        <v>-1.18102409638554</v>
      </c>
      <c r="I1138" s="219">
        <f t="shared" si="457"/>
        <v>-9.8025</v>
      </c>
      <c r="J1138" s="231">
        <f t="shared" si="461"/>
        <v>5</v>
      </c>
      <c r="K1138" s="43">
        <f t="shared" si="471"/>
        <v>-201</v>
      </c>
      <c r="L1138" s="43">
        <f t="shared" si="463"/>
        <v>5</v>
      </c>
      <c r="M1138" s="228">
        <v>2150701</v>
      </c>
      <c r="N1138" s="228" t="s">
        <v>195</v>
      </c>
      <c r="O1138" s="233">
        <v>0</v>
      </c>
      <c r="P1138">
        <f t="shared" si="464"/>
        <v>7</v>
      </c>
      <c r="Q1138">
        <f t="shared" si="465"/>
        <v>215</v>
      </c>
      <c r="U1138">
        <f t="shared" si="472"/>
        <v>0</v>
      </c>
      <c r="V1138">
        <f t="shared" si="473"/>
        <v>0</v>
      </c>
      <c r="W1138">
        <f t="shared" si="466"/>
        <v>0</v>
      </c>
      <c r="Y1138">
        <f t="shared" si="474"/>
        <v>0</v>
      </c>
      <c r="AB1138" s="228">
        <v>2220150</v>
      </c>
      <c r="AC1138">
        <f t="shared" si="475"/>
        <v>0</v>
      </c>
      <c r="AD1138">
        <f t="shared" si="476"/>
        <v>0</v>
      </c>
      <c r="AE1138">
        <f t="shared" si="467"/>
        <v>0</v>
      </c>
      <c r="AG1138" s="228">
        <v>2150704</v>
      </c>
      <c r="AH1138" s="247" t="s">
        <v>1980</v>
      </c>
      <c r="AI1138" s="233">
        <v>0</v>
      </c>
      <c r="AJ1138" s="248">
        <f t="shared" si="459"/>
        <v>0</v>
      </c>
      <c r="AK1138" s="246">
        <f t="shared" si="460"/>
        <v>0</v>
      </c>
      <c r="AL1138" s="240">
        <v>2150199</v>
      </c>
      <c r="AM1138" s="240" t="s">
        <v>1978</v>
      </c>
      <c r="AN1138" s="249">
        <v>0</v>
      </c>
      <c r="AO1138" s="249">
        <v>0</v>
      </c>
      <c r="AP1138" s="256">
        <f t="shared" si="452"/>
        <v>0</v>
      </c>
      <c r="AQ1138" s="257">
        <f t="shared" si="453"/>
        <v>0</v>
      </c>
      <c r="AR1138">
        <f t="shared" si="458"/>
        <v>7</v>
      </c>
    </row>
    <row r="1139" hidden="1" spans="1:44">
      <c r="A1139" s="263">
        <v>2150201</v>
      </c>
      <c r="B1139" s="263" t="s">
        <v>194</v>
      </c>
      <c r="C1139" s="216">
        <f t="shared" si="454"/>
        <v>0</v>
      </c>
      <c r="D1139" s="267">
        <v>0</v>
      </c>
      <c r="E1139" s="222">
        <v>0</v>
      </c>
      <c r="F1139" s="223">
        <v>0</v>
      </c>
      <c r="G1139" s="219">
        <f t="shared" si="455"/>
        <v>0</v>
      </c>
      <c r="H1139" s="219">
        <f t="shared" si="456"/>
        <v>0</v>
      </c>
      <c r="I1139" s="219">
        <f t="shared" si="457"/>
        <v>0</v>
      </c>
      <c r="J1139" s="231">
        <f t="shared" si="461"/>
        <v>7</v>
      </c>
      <c r="K1139" s="43">
        <f t="shared" ref="K1139:K1153" si="477">SUM(C1139:F1139)</f>
        <v>0</v>
      </c>
      <c r="L1139" s="43">
        <f t="shared" si="463"/>
        <v>7</v>
      </c>
      <c r="M1139" s="228">
        <v>2150702</v>
      </c>
      <c r="N1139" s="228" t="s">
        <v>197</v>
      </c>
      <c r="O1139" s="233">
        <v>0</v>
      </c>
      <c r="P1139">
        <f t="shared" si="464"/>
        <v>7</v>
      </c>
      <c r="Q1139">
        <f t="shared" si="465"/>
        <v>0</v>
      </c>
      <c r="U1139">
        <f t="shared" si="472"/>
        <v>0</v>
      </c>
      <c r="V1139">
        <f t="shared" si="473"/>
        <v>0</v>
      </c>
      <c r="W1139">
        <f t="shared" si="466"/>
        <v>0</v>
      </c>
      <c r="Y1139">
        <f t="shared" si="474"/>
        <v>0</v>
      </c>
      <c r="AB1139" s="228">
        <v>2220199</v>
      </c>
      <c r="AC1139">
        <f t="shared" si="475"/>
        <v>90</v>
      </c>
      <c r="AD1139">
        <f t="shared" si="476"/>
        <v>90</v>
      </c>
      <c r="AE1139">
        <f t="shared" si="467"/>
        <v>0</v>
      </c>
      <c r="AG1139" s="228">
        <v>2150705</v>
      </c>
      <c r="AH1139" s="247" t="s">
        <v>1981</v>
      </c>
      <c r="AI1139" s="233">
        <v>0</v>
      </c>
      <c r="AJ1139" s="248">
        <f t="shared" si="459"/>
        <v>0</v>
      </c>
      <c r="AK1139" s="246">
        <f t="shared" si="460"/>
        <v>0</v>
      </c>
      <c r="AL1139" s="240">
        <v>21502</v>
      </c>
      <c r="AM1139" s="241" t="s">
        <v>1979</v>
      </c>
      <c r="AN1139" s="242">
        <v>3320</v>
      </c>
      <c r="AO1139" s="242">
        <v>400</v>
      </c>
      <c r="AP1139" s="256">
        <f t="shared" si="452"/>
        <v>-2920</v>
      </c>
      <c r="AQ1139" s="257">
        <f t="shared" si="453"/>
        <v>-0.879518072289157</v>
      </c>
      <c r="AR1139">
        <f t="shared" si="458"/>
        <v>5</v>
      </c>
    </row>
    <row r="1140" hidden="1" spans="1:44">
      <c r="A1140" s="220">
        <v>2150202</v>
      </c>
      <c r="B1140" s="220" t="s">
        <v>196</v>
      </c>
      <c r="C1140" s="216">
        <f t="shared" si="454"/>
        <v>0</v>
      </c>
      <c r="D1140" s="221">
        <v>0</v>
      </c>
      <c r="E1140" s="222">
        <v>0</v>
      </c>
      <c r="F1140" s="223">
        <v>0</v>
      </c>
      <c r="G1140" s="219">
        <f t="shared" si="455"/>
        <v>0</v>
      </c>
      <c r="H1140" s="219">
        <f t="shared" si="456"/>
        <v>0</v>
      </c>
      <c r="I1140" s="219">
        <f t="shared" si="457"/>
        <v>0</v>
      </c>
      <c r="J1140" s="231">
        <f t="shared" si="461"/>
        <v>7</v>
      </c>
      <c r="K1140" s="43">
        <f t="shared" si="477"/>
        <v>0</v>
      </c>
      <c r="L1140" s="43">
        <f t="shared" si="463"/>
        <v>7</v>
      </c>
      <c r="M1140" s="228">
        <v>2150703</v>
      </c>
      <c r="N1140" s="228" t="s">
        <v>199</v>
      </c>
      <c r="O1140" s="233">
        <v>0</v>
      </c>
      <c r="P1140">
        <f t="shared" si="464"/>
        <v>7</v>
      </c>
      <c r="Q1140">
        <f t="shared" si="465"/>
        <v>0</v>
      </c>
      <c r="U1140">
        <f t="shared" si="472"/>
        <v>0</v>
      </c>
      <c r="V1140">
        <f t="shared" si="473"/>
        <v>0</v>
      </c>
      <c r="W1140">
        <f t="shared" si="466"/>
        <v>0</v>
      </c>
      <c r="Y1140">
        <f t="shared" si="474"/>
        <v>0</v>
      </c>
      <c r="AB1140" s="228">
        <v>2220201</v>
      </c>
      <c r="AC1140">
        <f t="shared" si="475"/>
        <v>0</v>
      </c>
      <c r="AD1140">
        <f t="shared" si="476"/>
        <v>0</v>
      </c>
      <c r="AE1140">
        <f t="shared" si="467"/>
        <v>0</v>
      </c>
      <c r="AG1140" s="228">
        <v>2150799</v>
      </c>
      <c r="AH1140" s="247" t="s">
        <v>1982</v>
      </c>
      <c r="AI1140" s="233">
        <v>0</v>
      </c>
      <c r="AJ1140" s="248">
        <f t="shared" si="459"/>
        <v>0</v>
      </c>
      <c r="AK1140" s="246">
        <f t="shared" si="460"/>
        <v>0</v>
      </c>
      <c r="AL1140" s="240">
        <v>2150201</v>
      </c>
      <c r="AM1140" s="240" t="s">
        <v>194</v>
      </c>
      <c r="AN1140" s="249">
        <v>0</v>
      </c>
      <c r="AO1140" s="249">
        <v>0</v>
      </c>
      <c r="AP1140" s="256">
        <f t="shared" si="452"/>
        <v>0</v>
      </c>
      <c r="AQ1140" s="257">
        <f t="shared" si="453"/>
        <v>0</v>
      </c>
      <c r="AR1140">
        <f t="shared" si="458"/>
        <v>7</v>
      </c>
    </row>
    <row r="1141" hidden="1" spans="1:44">
      <c r="A1141" s="220">
        <v>2150203</v>
      </c>
      <c r="B1141" s="220" t="s">
        <v>198</v>
      </c>
      <c r="C1141" s="216">
        <f t="shared" si="454"/>
        <v>0</v>
      </c>
      <c r="D1141" s="221">
        <v>0</v>
      </c>
      <c r="E1141" s="222">
        <v>0</v>
      </c>
      <c r="F1141" s="223">
        <v>0</v>
      </c>
      <c r="G1141" s="219">
        <f t="shared" si="455"/>
        <v>0</v>
      </c>
      <c r="H1141" s="219">
        <f t="shared" si="456"/>
        <v>0</v>
      </c>
      <c r="I1141" s="219">
        <f t="shared" si="457"/>
        <v>0</v>
      </c>
      <c r="J1141" s="231">
        <f t="shared" si="461"/>
        <v>7</v>
      </c>
      <c r="K1141" s="43">
        <f t="shared" si="477"/>
        <v>0</v>
      </c>
      <c r="L1141" s="43">
        <f t="shared" si="463"/>
        <v>7</v>
      </c>
      <c r="M1141" s="228">
        <v>2150704</v>
      </c>
      <c r="N1141" s="228" t="s">
        <v>1980</v>
      </c>
      <c r="O1141" s="233">
        <v>0</v>
      </c>
      <c r="P1141">
        <f t="shared" si="464"/>
        <v>7</v>
      </c>
      <c r="Q1141">
        <f t="shared" si="465"/>
        <v>0</v>
      </c>
      <c r="U1141">
        <f t="shared" si="472"/>
        <v>0</v>
      </c>
      <c r="V1141">
        <f t="shared" si="473"/>
        <v>0</v>
      </c>
      <c r="W1141">
        <f t="shared" si="466"/>
        <v>0</v>
      </c>
      <c r="Y1141">
        <f t="shared" si="474"/>
        <v>0</v>
      </c>
      <c r="AB1141" s="228">
        <v>2220202</v>
      </c>
      <c r="AC1141">
        <f t="shared" si="475"/>
        <v>0</v>
      </c>
      <c r="AD1141">
        <f t="shared" si="476"/>
        <v>0</v>
      </c>
      <c r="AE1141">
        <f t="shared" si="467"/>
        <v>0</v>
      </c>
      <c r="AG1141" s="228">
        <v>21508</v>
      </c>
      <c r="AH1141" s="238" t="s">
        <v>1983</v>
      </c>
      <c r="AI1141" s="232">
        <f>SUM(AI1142:AI1147)</f>
        <v>535</v>
      </c>
      <c r="AJ1141" s="239">
        <f t="shared" si="459"/>
        <v>535</v>
      </c>
      <c r="AK1141" s="246">
        <f t="shared" si="460"/>
        <v>0</v>
      </c>
      <c r="AL1141" s="240">
        <v>2150202</v>
      </c>
      <c r="AM1141" s="240" t="s">
        <v>196</v>
      </c>
      <c r="AN1141" s="249">
        <v>0</v>
      </c>
      <c r="AO1141" s="249">
        <v>0</v>
      </c>
      <c r="AP1141" s="256">
        <f t="shared" si="452"/>
        <v>0</v>
      </c>
      <c r="AQ1141" s="257">
        <f t="shared" si="453"/>
        <v>0</v>
      </c>
      <c r="AR1141">
        <f t="shared" si="458"/>
        <v>7</v>
      </c>
    </row>
    <row r="1142" hidden="1" spans="1:44">
      <c r="A1142" s="220">
        <v>2150204</v>
      </c>
      <c r="B1142" s="220" t="s">
        <v>1984</v>
      </c>
      <c r="C1142" s="216">
        <f t="shared" si="454"/>
        <v>0</v>
      </c>
      <c r="D1142" s="221">
        <v>0</v>
      </c>
      <c r="E1142" s="222">
        <v>0</v>
      </c>
      <c r="F1142" s="223">
        <v>0</v>
      </c>
      <c r="G1142" s="219">
        <f t="shared" si="455"/>
        <v>0</v>
      </c>
      <c r="H1142" s="219">
        <f t="shared" si="456"/>
        <v>0</v>
      </c>
      <c r="I1142" s="219">
        <f t="shared" si="457"/>
        <v>0</v>
      </c>
      <c r="J1142" s="231">
        <f t="shared" si="461"/>
        <v>7</v>
      </c>
      <c r="K1142" s="43">
        <f t="shared" si="477"/>
        <v>0</v>
      </c>
      <c r="L1142" s="43">
        <f t="shared" si="463"/>
        <v>7</v>
      </c>
      <c r="M1142" s="228">
        <v>2150705</v>
      </c>
      <c r="N1142" s="228" t="s">
        <v>1981</v>
      </c>
      <c r="O1142" s="233">
        <v>0</v>
      </c>
      <c r="P1142">
        <f t="shared" si="464"/>
        <v>7</v>
      </c>
      <c r="Q1142">
        <f t="shared" si="465"/>
        <v>0</v>
      </c>
      <c r="U1142">
        <f t="shared" si="472"/>
        <v>0</v>
      </c>
      <c r="V1142">
        <f t="shared" si="473"/>
        <v>0</v>
      </c>
      <c r="W1142">
        <f t="shared" si="466"/>
        <v>0</v>
      </c>
      <c r="Y1142">
        <f t="shared" si="474"/>
        <v>0</v>
      </c>
      <c r="AB1142" s="228">
        <v>2220203</v>
      </c>
      <c r="AC1142">
        <f t="shared" si="475"/>
        <v>0</v>
      </c>
      <c r="AD1142">
        <f t="shared" si="476"/>
        <v>0</v>
      </c>
      <c r="AE1142">
        <f t="shared" si="467"/>
        <v>0</v>
      </c>
      <c r="AG1142" s="228">
        <v>2150801</v>
      </c>
      <c r="AH1142" s="247" t="s">
        <v>195</v>
      </c>
      <c r="AI1142" s="233">
        <v>0</v>
      </c>
      <c r="AJ1142" s="248">
        <f t="shared" si="459"/>
        <v>0</v>
      </c>
      <c r="AK1142" s="246">
        <f t="shared" si="460"/>
        <v>0</v>
      </c>
      <c r="AL1142" s="240">
        <v>2150203</v>
      </c>
      <c r="AM1142" s="240" t="s">
        <v>198</v>
      </c>
      <c r="AN1142" s="249">
        <v>0</v>
      </c>
      <c r="AO1142" s="249">
        <v>0</v>
      </c>
      <c r="AP1142" s="256">
        <f t="shared" si="452"/>
        <v>0</v>
      </c>
      <c r="AQ1142" s="257">
        <f t="shared" si="453"/>
        <v>0</v>
      </c>
      <c r="AR1142">
        <f t="shared" si="458"/>
        <v>7</v>
      </c>
    </row>
    <row r="1143" hidden="1" spans="1:44">
      <c r="A1143" s="220">
        <v>2150205</v>
      </c>
      <c r="B1143" s="220" t="s">
        <v>1985</v>
      </c>
      <c r="C1143" s="216">
        <f t="shared" si="454"/>
        <v>0</v>
      </c>
      <c r="D1143" s="221">
        <v>0</v>
      </c>
      <c r="E1143" s="222">
        <v>0</v>
      </c>
      <c r="F1143" s="223">
        <v>0</v>
      </c>
      <c r="G1143" s="219">
        <f t="shared" si="455"/>
        <v>0</v>
      </c>
      <c r="H1143" s="219">
        <f t="shared" si="456"/>
        <v>0</v>
      </c>
      <c r="I1143" s="219">
        <f t="shared" si="457"/>
        <v>0</v>
      </c>
      <c r="J1143" s="231">
        <f t="shared" si="461"/>
        <v>7</v>
      </c>
      <c r="K1143" s="43">
        <f t="shared" si="477"/>
        <v>0</v>
      </c>
      <c r="L1143" s="43">
        <f t="shared" si="463"/>
        <v>7</v>
      </c>
      <c r="M1143" s="228">
        <v>2150799</v>
      </c>
      <c r="N1143" s="228" t="s">
        <v>1982</v>
      </c>
      <c r="O1143" s="233">
        <v>0</v>
      </c>
      <c r="P1143">
        <f t="shared" si="464"/>
        <v>7</v>
      </c>
      <c r="Q1143">
        <f t="shared" si="465"/>
        <v>0</v>
      </c>
      <c r="U1143">
        <f t="shared" si="472"/>
        <v>0</v>
      </c>
      <c r="V1143">
        <f t="shared" si="473"/>
        <v>0</v>
      </c>
      <c r="W1143">
        <f t="shared" si="466"/>
        <v>0</v>
      </c>
      <c r="Y1143">
        <f t="shared" si="474"/>
        <v>0</v>
      </c>
      <c r="AB1143" s="228">
        <v>2220204</v>
      </c>
      <c r="AC1143">
        <f t="shared" si="475"/>
        <v>0</v>
      </c>
      <c r="AD1143">
        <f t="shared" si="476"/>
        <v>0</v>
      </c>
      <c r="AE1143">
        <f t="shared" si="467"/>
        <v>0</v>
      </c>
      <c r="AG1143" s="228">
        <v>2150802</v>
      </c>
      <c r="AH1143" s="247" t="s">
        <v>197</v>
      </c>
      <c r="AI1143" s="233">
        <v>0</v>
      </c>
      <c r="AJ1143" s="248">
        <f t="shared" si="459"/>
        <v>0</v>
      </c>
      <c r="AK1143" s="246">
        <f t="shared" si="460"/>
        <v>0</v>
      </c>
      <c r="AL1143" s="240">
        <v>2150204</v>
      </c>
      <c r="AM1143" s="240" t="s">
        <v>1984</v>
      </c>
      <c r="AN1143" s="249">
        <v>0</v>
      </c>
      <c r="AO1143" s="249">
        <v>0</v>
      </c>
      <c r="AP1143" s="256">
        <f t="shared" si="452"/>
        <v>0</v>
      </c>
      <c r="AQ1143" s="257">
        <f t="shared" si="453"/>
        <v>0</v>
      </c>
      <c r="AR1143">
        <f t="shared" si="458"/>
        <v>7</v>
      </c>
    </row>
    <row r="1144" hidden="1" spans="1:44">
      <c r="A1144" s="220">
        <v>2150206</v>
      </c>
      <c r="B1144" s="220" t="s">
        <v>1986</v>
      </c>
      <c r="C1144" s="216">
        <f t="shared" si="454"/>
        <v>0</v>
      </c>
      <c r="D1144" s="221">
        <v>0</v>
      </c>
      <c r="E1144" s="222">
        <v>0</v>
      </c>
      <c r="F1144" s="223">
        <v>0</v>
      </c>
      <c r="G1144" s="219">
        <f t="shared" si="455"/>
        <v>0</v>
      </c>
      <c r="H1144" s="219">
        <f t="shared" si="456"/>
        <v>0</v>
      </c>
      <c r="I1144" s="219">
        <f t="shared" si="457"/>
        <v>0</v>
      </c>
      <c r="J1144" s="231">
        <f t="shared" si="461"/>
        <v>7</v>
      </c>
      <c r="K1144" s="43">
        <f t="shared" si="477"/>
        <v>0</v>
      </c>
      <c r="L1144" s="43">
        <f t="shared" si="463"/>
        <v>7</v>
      </c>
      <c r="M1144" s="228">
        <v>21508</v>
      </c>
      <c r="N1144" s="229" t="s">
        <v>1983</v>
      </c>
      <c r="O1144" s="232">
        <f>SUM(O1145:O1150)</f>
        <v>19</v>
      </c>
      <c r="P1144">
        <f t="shared" si="464"/>
        <v>5</v>
      </c>
      <c r="Q1144">
        <f t="shared" si="465"/>
        <v>0</v>
      </c>
      <c r="U1144">
        <f t="shared" si="472"/>
        <v>0</v>
      </c>
      <c r="V1144">
        <f t="shared" si="473"/>
        <v>0</v>
      </c>
      <c r="W1144">
        <f t="shared" si="466"/>
        <v>0</v>
      </c>
      <c r="Y1144">
        <f t="shared" si="474"/>
        <v>0</v>
      </c>
      <c r="AB1144" s="228">
        <v>2220205</v>
      </c>
      <c r="AC1144">
        <f t="shared" si="475"/>
        <v>0</v>
      </c>
      <c r="AD1144">
        <f t="shared" si="476"/>
        <v>0</v>
      </c>
      <c r="AE1144">
        <f t="shared" si="467"/>
        <v>0</v>
      </c>
      <c r="AG1144" s="228">
        <v>2150803</v>
      </c>
      <c r="AH1144" s="247" t="s">
        <v>199</v>
      </c>
      <c r="AI1144" s="233">
        <v>0</v>
      </c>
      <c r="AJ1144" s="248">
        <f t="shared" si="459"/>
        <v>0</v>
      </c>
      <c r="AK1144" s="246">
        <f t="shared" si="460"/>
        <v>0</v>
      </c>
      <c r="AL1144" s="240">
        <v>2150205</v>
      </c>
      <c r="AM1144" s="240" t="s">
        <v>1985</v>
      </c>
      <c r="AN1144" s="249">
        <v>0</v>
      </c>
      <c r="AO1144" s="249">
        <v>0</v>
      </c>
      <c r="AP1144" s="256">
        <f t="shared" si="452"/>
        <v>0</v>
      </c>
      <c r="AQ1144" s="257">
        <f t="shared" si="453"/>
        <v>0</v>
      </c>
      <c r="AR1144">
        <f t="shared" si="458"/>
        <v>7</v>
      </c>
    </row>
    <row r="1145" hidden="1" spans="1:44">
      <c r="A1145" s="220">
        <v>2150207</v>
      </c>
      <c r="B1145" s="220" t="s">
        <v>1987</v>
      </c>
      <c r="C1145" s="216">
        <f t="shared" si="454"/>
        <v>0</v>
      </c>
      <c r="D1145" s="221">
        <v>0</v>
      </c>
      <c r="E1145" s="222">
        <v>0</v>
      </c>
      <c r="F1145" s="223">
        <v>0</v>
      </c>
      <c r="G1145" s="219">
        <f t="shared" si="455"/>
        <v>0</v>
      </c>
      <c r="H1145" s="219">
        <f t="shared" si="456"/>
        <v>0</v>
      </c>
      <c r="I1145" s="219">
        <f t="shared" si="457"/>
        <v>0</v>
      </c>
      <c r="J1145" s="231">
        <f t="shared" si="461"/>
        <v>7</v>
      </c>
      <c r="K1145" s="43">
        <f t="shared" si="477"/>
        <v>0</v>
      </c>
      <c r="L1145" s="43">
        <f t="shared" si="463"/>
        <v>7</v>
      </c>
      <c r="M1145" s="228">
        <v>2150801</v>
      </c>
      <c r="N1145" s="228" t="s">
        <v>195</v>
      </c>
      <c r="O1145" s="233">
        <v>0</v>
      </c>
      <c r="P1145">
        <f t="shared" si="464"/>
        <v>7</v>
      </c>
      <c r="Q1145">
        <f t="shared" si="465"/>
        <v>0</v>
      </c>
      <c r="U1145">
        <f t="shared" si="472"/>
        <v>0</v>
      </c>
      <c r="V1145">
        <f t="shared" si="473"/>
        <v>0</v>
      </c>
      <c r="W1145">
        <f t="shared" si="466"/>
        <v>0</v>
      </c>
      <c r="Y1145">
        <f t="shared" si="474"/>
        <v>0</v>
      </c>
      <c r="AB1145" s="228">
        <v>2220206</v>
      </c>
      <c r="AC1145">
        <f t="shared" si="475"/>
        <v>0</v>
      </c>
      <c r="AD1145">
        <f t="shared" si="476"/>
        <v>0</v>
      </c>
      <c r="AE1145">
        <f t="shared" si="467"/>
        <v>0</v>
      </c>
      <c r="AG1145" s="228">
        <v>2150804</v>
      </c>
      <c r="AH1145" s="247" t="s">
        <v>1988</v>
      </c>
      <c r="AI1145" s="233">
        <v>0</v>
      </c>
      <c r="AJ1145" s="248">
        <f t="shared" si="459"/>
        <v>0</v>
      </c>
      <c r="AK1145" s="246">
        <f t="shared" si="460"/>
        <v>0</v>
      </c>
      <c r="AL1145" s="240">
        <v>2150206</v>
      </c>
      <c r="AM1145" s="240" t="s">
        <v>1986</v>
      </c>
      <c r="AN1145" s="249">
        <v>0</v>
      </c>
      <c r="AO1145" s="249">
        <v>0</v>
      </c>
      <c r="AP1145" s="256">
        <f t="shared" si="452"/>
        <v>0</v>
      </c>
      <c r="AQ1145" s="257">
        <f t="shared" si="453"/>
        <v>0</v>
      </c>
      <c r="AR1145">
        <f t="shared" si="458"/>
        <v>7</v>
      </c>
    </row>
    <row r="1146" customHeight="1" spans="1:44">
      <c r="A1146" s="220">
        <v>2150208</v>
      </c>
      <c r="B1146" s="220" t="s">
        <v>1989</v>
      </c>
      <c r="C1146" s="216">
        <f t="shared" si="454"/>
        <v>0</v>
      </c>
      <c r="D1146" s="224">
        <v>0</v>
      </c>
      <c r="E1146" s="217">
        <v>0</v>
      </c>
      <c r="F1146" s="218">
        <v>-4321</v>
      </c>
      <c r="G1146" s="219"/>
      <c r="H1146" s="219"/>
      <c r="I1146" s="219"/>
      <c r="J1146" s="231">
        <f t="shared" si="461"/>
        <v>7</v>
      </c>
      <c r="K1146" s="43">
        <f t="shared" si="477"/>
        <v>-4321</v>
      </c>
      <c r="L1146" s="43">
        <f t="shared" si="463"/>
        <v>7</v>
      </c>
      <c r="M1146" s="228">
        <v>2150802</v>
      </c>
      <c r="N1146" s="228" t="s">
        <v>197</v>
      </c>
      <c r="O1146" s="233">
        <v>0</v>
      </c>
      <c r="P1146">
        <f t="shared" si="464"/>
        <v>7</v>
      </c>
      <c r="Q1146">
        <f t="shared" si="465"/>
        <v>0</v>
      </c>
      <c r="U1146">
        <f t="shared" si="472"/>
        <v>0</v>
      </c>
      <c r="V1146">
        <f t="shared" si="473"/>
        <v>0</v>
      </c>
      <c r="W1146">
        <f t="shared" si="466"/>
        <v>0</v>
      </c>
      <c r="Y1146">
        <f t="shared" si="474"/>
        <v>0</v>
      </c>
      <c r="AB1146" s="228">
        <v>2220207</v>
      </c>
      <c r="AC1146">
        <f t="shared" si="475"/>
        <v>0</v>
      </c>
      <c r="AD1146">
        <f t="shared" si="476"/>
        <v>0</v>
      </c>
      <c r="AE1146">
        <f t="shared" si="467"/>
        <v>0</v>
      </c>
      <c r="AG1146" s="228">
        <v>2150805</v>
      </c>
      <c r="AH1146" s="247" t="s">
        <v>1990</v>
      </c>
      <c r="AI1146" s="233">
        <v>535</v>
      </c>
      <c r="AJ1146" s="248">
        <f t="shared" si="459"/>
        <v>535</v>
      </c>
      <c r="AK1146" s="246">
        <f t="shared" si="460"/>
        <v>0</v>
      </c>
      <c r="AL1146" s="240">
        <v>2150207</v>
      </c>
      <c r="AM1146" s="240" t="s">
        <v>1987</v>
      </c>
      <c r="AN1146" s="249">
        <v>0</v>
      </c>
      <c r="AO1146" s="249">
        <v>0</v>
      </c>
      <c r="AP1146" s="256">
        <f t="shared" si="452"/>
        <v>0</v>
      </c>
      <c r="AQ1146" s="257">
        <f t="shared" si="453"/>
        <v>0</v>
      </c>
      <c r="AR1146">
        <f t="shared" si="458"/>
        <v>7</v>
      </c>
    </row>
    <row r="1147" hidden="1" spans="1:44">
      <c r="A1147" s="215">
        <v>2150209</v>
      </c>
      <c r="B1147" s="215" t="s">
        <v>1991</v>
      </c>
      <c r="C1147" s="216">
        <f t="shared" si="454"/>
        <v>0</v>
      </c>
      <c r="D1147" s="222">
        <v>0</v>
      </c>
      <c r="E1147" s="222">
        <v>0</v>
      </c>
      <c r="F1147" s="223">
        <v>0</v>
      </c>
      <c r="G1147" s="219">
        <f t="shared" si="455"/>
        <v>0</v>
      </c>
      <c r="H1147" s="219">
        <f t="shared" si="456"/>
        <v>0</v>
      </c>
      <c r="I1147" s="219">
        <f t="shared" si="457"/>
        <v>0</v>
      </c>
      <c r="J1147" s="231">
        <f t="shared" si="461"/>
        <v>7</v>
      </c>
      <c r="K1147" s="43">
        <f t="shared" si="477"/>
        <v>0</v>
      </c>
      <c r="L1147" s="43">
        <f t="shared" si="463"/>
        <v>7</v>
      </c>
      <c r="M1147" s="228">
        <v>2150803</v>
      </c>
      <c r="N1147" s="228" t="s">
        <v>199</v>
      </c>
      <c r="O1147" s="233">
        <v>0</v>
      </c>
      <c r="P1147">
        <f t="shared" si="464"/>
        <v>7</v>
      </c>
      <c r="Q1147">
        <f t="shared" si="465"/>
        <v>0</v>
      </c>
      <c r="U1147">
        <f t="shared" si="472"/>
        <v>0</v>
      </c>
      <c r="V1147">
        <f t="shared" si="473"/>
        <v>0</v>
      </c>
      <c r="W1147">
        <f t="shared" si="466"/>
        <v>0</v>
      </c>
      <c r="Y1147">
        <f t="shared" si="474"/>
        <v>0</v>
      </c>
      <c r="AB1147" s="228">
        <v>2220209</v>
      </c>
      <c r="AC1147">
        <f t="shared" si="475"/>
        <v>0</v>
      </c>
      <c r="AD1147">
        <f t="shared" si="476"/>
        <v>0</v>
      </c>
      <c r="AE1147">
        <f t="shared" si="467"/>
        <v>0</v>
      </c>
      <c r="AG1147" s="228">
        <v>2150899</v>
      </c>
      <c r="AH1147" s="247" t="s">
        <v>1992</v>
      </c>
      <c r="AI1147" s="233">
        <v>0</v>
      </c>
      <c r="AJ1147" s="248">
        <f t="shared" si="459"/>
        <v>0</v>
      </c>
      <c r="AK1147" s="246">
        <f t="shared" si="460"/>
        <v>0</v>
      </c>
      <c r="AL1147" s="240">
        <v>2150208</v>
      </c>
      <c r="AM1147" s="240" t="s">
        <v>1989</v>
      </c>
      <c r="AN1147" s="249">
        <v>0</v>
      </c>
      <c r="AO1147" s="249">
        <v>0</v>
      </c>
      <c r="AP1147" s="256">
        <f t="shared" si="452"/>
        <v>0</v>
      </c>
      <c r="AQ1147" s="257">
        <f t="shared" si="453"/>
        <v>0</v>
      </c>
      <c r="AR1147">
        <f t="shared" si="458"/>
        <v>7</v>
      </c>
    </row>
    <row r="1148" hidden="1" spans="1:44">
      <c r="A1148" s="220">
        <v>2150210</v>
      </c>
      <c r="B1148" s="220" t="s">
        <v>1993</v>
      </c>
      <c r="C1148" s="216">
        <f t="shared" si="454"/>
        <v>0</v>
      </c>
      <c r="D1148" s="221">
        <v>0</v>
      </c>
      <c r="E1148" s="222">
        <v>0</v>
      </c>
      <c r="F1148" s="223">
        <v>0</v>
      </c>
      <c r="G1148" s="219">
        <f t="shared" si="455"/>
        <v>0</v>
      </c>
      <c r="H1148" s="219">
        <f t="shared" si="456"/>
        <v>0</v>
      </c>
      <c r="I1148" s="219">
        <f t="shared" si="457"/>
        <v>0</v>
      </c>
      <c r="J1148" s="231">
        <f t="shared" si="461"/>
        <v>7</v>
      </c>
      <c r="K1148" s="43">
        <f t="shared" si="477"/>
        <v>0</v>
      </c>
      <c r="L1148" s="43">
        <f t="shared" si="463"/>
        <v>7</v>
      </c>
      <c r="M1148" s="228">
        <v>2150804</v>
      </c>
      <c r="N1148" s="228" t="s">
        <v>1988</v>
      </c>
      <c r="O1148" s="233">
        <v>0</v>
      </c>
      <c r="P1148">
        <f t="shared" si="464"/>
        <v>7</v>
      </c>
      <c r="Q1148">
        <f t="shared" si="465"/>
        <v>0</v>
      </c>
      <c r="U1148">
        <f t="shared" si="472"/>
        <v>0</v>
      </c>
      <c r="V1148">
        <f t="shared" si="473"/>
        <v>0</v>
      </c>
      <c r="W1148">
        <f t="shared" si="466"/>
        <v>0</v>
      </c>
      <c r="Y1148">
        <f t="shared" si="474"/>
        <v>0</v>
      </c>
      <c r="AB1148" s="228">
        <v>2220210</v>
      </c>
      <c r="AC1148">
        <f t="shared" si="475"/>
        <v>0</v>
      </c>
      <c r="AD1148">
        <f t="shared" si="476"/>
        <v>0</v>
      </c>
      <c r="AE1148">
        <f t="shared" si="467"/>
        <v>0</v>
      </c>
      <c r="AG1148" s="228">
        <v>21599</v>
      </c>
      <c r="AH1148" s="238" t="s">
        <v>1994</v>
      </c>
      <c r="AI1148" s="232">
        <f>SUM(AI1149:AI1154)</f>
        <v>857</v>
      </c>
      <c r="AJ1148" s="239">
        <f t="shared" si="459"/>
        <v>857</v>
      </c>
      <c r="AK1148" s="246">
        <f t="shared" si="460"/>
        <v>0</v>
      </c>
      <c r="AL1148" s="240">
        <v>2150209</v>
      </c>
      <c r="AM1148" s="240" t="s">
        <v>1991</v>
      </c>
      <c r="AN1148" s="249">
        <v>0</v>
      </c>
      <c r="AO1148" s="249">
        <v>0</v>
      </c>
      <c r="AP1148" s="256">
        <f t="shared" si="452"/>
        <v>0</v>
      </c>
      <c r="AQ1148" s="257">
        <f t="shared" si="453"/>
        <v>0</v>
      </c>
      <c r="AR1148">
        <f t="shared" si="458"/>
        <v>7</v>
      </c>
    </row>
    <row r="1149" hidden="1" spans="1:44">
      <c r="A1149" s="220">
        <v>2150212</v>
      </c>
      <c r="B1149" s="220" t="s">
        <v>1995</v>
      </c>
      <c r="C1149" s="216">
        <f t="shared" si="454"/>
        <v>0</v>
      </c>
      <c r="D1149" s="221">
        <v>0</v>
      </c>
      <c r="E1149" s="222">
        <v>0</v>
      </c>
      <c r="F1149" s="223">
        <v>0</v>
      </c>
      <c r="G1149" s="219">
        <f t="shared" si="455"/>
        <v>0</v>
      </c>
      <c r="H1149" s="219">
        <f t="shared" si="456"/>
        <v>0</v>
      </c>
      <c r="I1149" s="219">
        <f t="shared" si="457"/>
        <v>0</v>
      </c>
      <c r="J1149" s="231">
        <f t="shared" si="461"/>
        <v>7</v>
      </c>
      <c r="K1149" s="43">
        <f t="shared" si="477"/>
        <v>0</v>
      </c>
      <c r="L1149" s="43">
        <f t="shared" si="463"/>
        <v>7</v>
      </c>
      <c r="M1149" s="228">
        <v>2150805</v>
      </c>
      <c r="N1149" s="228" t="s">
        <v>1990</v>
      </c>
      <c r="O1149" s="233">
        <v>0</v>
      </c>
      <c r="P1149">
        <f t="shared" si="464"/>
        <v>7</v>
      </c>
      <c r="Q1149">
        <f t="shared" si="465"/>
        <v>0</v>
      </c>
      <c r="U1149">
        <f t="shared" si="472"/>
        <v>0</v>
      </c>
      <c r="V1149">
        <f t="shared" si="473"/>
        <v>0</v>
      </c>
      <c r="W1149">
        <f t="shared" si="466"/>
        <v>0</v>
      </c>
      <c r="Y1149">
        <f t="shared" si="474"/>
        <v>0</v>
      </c>
      <c r="AB1149" s="228">
        <v>2220211</v>
      </c>
      <c r="AC1149">
        <f t="shared" si="475"/>
        <v>129</v>
      </c>
      <c r="AD1149">
        <f t="shared" si="476"/>
        <v>129</v>
      </c>
      <c r="AE1149">
        <f t="shared" si="467"/>
        <v>0</v>
      </c>
      <c r="AG1149" s="228">
        <v>2159901</v>
      </c>
      <c r="AH1149" s="247" t="s">
        <v>1996</v>
      </c>
      <c r="AI1149" s="233">
        <v>0</v>
      </c>
      <c r="AJ1149" s="248">
        <f t="shared" si="459"/>
        <v>0</v>
      </c>
      <c r="AK1149" s="246">
        <f t="shared" si="460"/>
        <v>0</v>
      </c>
      <c r="AL1149" s="240">
        <v>2150210</v>
      </c>
      <c r="AM1149" s="240" t="s">
        <v>1993</v>
      </c>
      <c r="AN1149" s="249">
        <v>0</v>
      </c>
      <c r="AO1149" s="249">
        <v>0</v>
      </c>
      <c r="AP1149" s="256">
        <f t="shared" si="452"/>
        <v>0</v>
      </c>
      <c r="AQ1149" s="257">
        <f t="shared" si="453"/>
        <v>0</v>
      </c>
      <c r="AR1149">
        <f t="shared" si="458"/>
        <v>7</v>
      </c>
    </row>
    <row r="1150" hidden="1" spans="1:44">
      <c r="A1150" s="220">
        <v>2150213</v>
      </c>
      <c r="B1150" s="220" t="s">
        <v>1997</v>
      </c>
      <c r="C1150" s="216">
        <f t="shared" si="454"/>
        <v>0</v>
      </c>
      <c r="D1150" s="221">
        <v>0</v>
      </c>
      <c r="E1150" s="222">
        <v>0</v>
      </c>
      <c r="F1150" s="223">
        <v>0</v>
      </c>
      <c r="G1150" s="219">
        <f t="shared" si="455"/>
        <v>0</v>
      </c>
      <c r="H1150" s="219">
        <f t="shared" si="456"/>
        <v>0</v>
      </c>
      <c r="I1150" s="219">
        <f t="shared" si="457"/>
        <v>0</v>
      </c>
      <c r="J1150" s="231">
        <f t="shared" si="461"/>
        <v>7</v>
      </c>
      <c r="K1150" s="43">
        <f t="shared" si="477"/>
        <v>0</v>
      </c>
      <c r="L1150" s="43">
        <f t="shared" si="463"/>
        <v>7</v>
      </c>
      <c r="M1150" s="228">
        <v>2150899</v>
      </c>
      <c r="N1150" s="228" t="s">
        <v>1992</v>
      </c>
      <c r="O1150" s="233">
        <v>19</v>
      </c>
      <c r="P1150">
        <f t="shared" si="464"/>
        <v>7</v>
      </c>
      <c r="Q1150">
        <f t="shared" si="465"/>
        <v>0</v>
      </c>
      <c r="U1150">
        <f t="shared" si="472"/>
        <v>0</v>
      </c>
      <c r="V1150">
        <f t="shared" si="473"/>
        <v>0</v>
      </c>
      <c r="W1150">
        <f t="shared" si="466"/>
        <v>0</v>
      </c>
      <c r="Y1150">
        <f t="shared" si="474"/>
        <v>0</v>
      </c>
      <c r="AB1150" s="228">
        <v>2220212</v>
      </c>
      <c r="AC1150">
        <f t="shared" si="475"/>
        <v>0</v>
      </c>
      <c r="AD1150">
        <f t="shared" si="476"/>
        <v>0</v>
      </c>
      <c r="AE1150">
        <f t="shared" si="467"/>
        <v>0</v>
      </c>
      <c r="AG1150" s="228">
        <v>2159902</v>
      </c>
      <c r="AH1150" s="247" t="s">
        <v>1998</v>
      </c>
      <c r="AI1150" s="233">
        <v>857</v>
      </c>
      <c r="AJ1150" s="248">
        <f t="shared" si="459"/>
        <v>857</v>
      </c>
      <c r="AK1150" s="246">
        <f t="shared" si="460"/>
        <v>0</v>
      </c>
      <c r="AL1150" s="240">
        <v>2150212</v>
      </c>
      <c r="AM1150" s="240" t="s">
        <v>1995</v>
      </c>
      <c r="AN1150" s="249">
        <v>0</v>
      </c>
      <c r="AO1150" s="249">
        <v>0</v>
      </c>
      <c r="AP1150" s="256">
        <f t="shared" si="452"/>
        <v>0</v>
      </c>
      <c r="AQ1150" s="257">
        <f t="shared" si="453"/>
        <v>0</v>
      </c>
      <c r="AR1150">
        <f t="shared" si="458"/>
        <v>7</v>
      </c>
    </row>
    <row r="1151" hidden="1" spans="1:44">
      <c r="A1151" s="220">
        <v>2150214</v>
      </c>
      <c r="B1151" s="220" t="s">
        <v>1999</v>
      </c>
      <c r="C1151" s="216">
        <f t="shared" si="454"/>
        <v>0</v>
      </c>
      <c r="D1151" s="221">
        <v>0</v>
      </c>
      <c r="E1151" s="222">
        <v>0</v>
      </c>
      <c r="F1151" s="223">
        <v>0</v>
      </c>
      <c r="G1151" s="219">
        <f t="shared" si="455"/>
        <v>0</v>
      </c>
      <c r="H1151" s="219">
        <f t="shared" si="456"/>
        <v>0</v>
      </c>
      <c r="I1151" s="219">
        <f t="shared" si="457"/>
        <v>0</v>
      </c>
      <c r="J1151" s="231">
        <f t="shared" si="461"/>
        <v>7</v>
      </c>
      <c r="K1151" s="43">
        <f t="shared" si="477"/>
        <v>0</v>
      </c>
      <c r="L1151" s="43">
        <f t="shared" si="463"/>
        <v>7</v>
      </c>
      <c r="M1151" s="228">
        <v>21599</v>
      </c>
      <c r="N1151" s="229" t="s">
        <v>1994</v>
      </c>
      <c r="O1151" s="232">
        <f>SUM(O1152:O1157)</f>
        <v>0</v>
      </c>
      <c r="P1151">
        <f t="shared" si="464"/>
        <v>5</v>
      </c>
      <c r="Q1151">
        <f t="shared" si="465"/>
        <v>0</v>
      </c>
      <c r="U1151">
        <f t="shared" si="472"/>
        <v>0</v>
      </c>
      <c r="V1151">
        <f t="shared" si="473"/>
        <v>0</v>
      </c>
      <c r="W1151">
        <f t="shared" si="466"/>
        <v>0</v>
      </c>
      <c r="Y1151">
        <f t="shared" si="474"/>
        <v>0</v>
      </c>
      <c r="AB1151" s="228">
        <v>2220250</v>
      </c>
      <c r="AC1151">
        <f t="shared" si="475"/>
        <v>0</v>
      </c>
      <c r="AD1151">
        <f t="shared" si="476"/>
        <v>0</v>
      </c>
      <c r="AE1151">
        <f t="shared" si="467"/>
        <v>0</v>
      </c>
      <c r="AG1151" s="228">
        <v>2159904</v>
      </c>
      <c r="AH1151" s="247" t="s">
        <v>2000</v>
      </c>
      <c r="AI1151" s="233">
        <v>0</v>
      </c>
      <c r="AJ1151" s="248">
        <f t="shared" si="459"/>
        <v>0</v>
      </c>
      <c r="AK1151" s="246">
        <f t="shared" si="460"/>
        <v>0</v>
      </c>
      <c r="AL1151" s="240">
        <v>2150213</v>
      </c>
      <c r="AM1151" s="240" t="s">
        <v>1997</v>
      </c>
      <c r="AN1151" s="249">
        <v>0</v>
      </c>
      <c r="AO1151" s="249">
        <v>0</v>
      </c>
      <c r="AP1151" s="256">
        <f t="shared" si="452"/>
        <v>0</v>
      </c>
      <c r="AQ1151" s="257">
        <f t="shared" si="453"/>
        <v>0</v>
      </c>
      <c r="AR1151">
        <f t="shared" si="458"/>
        <v>7</v>
      </c>
    </row>
    <row r="1152" hidden="1" spans="1:44">
      <c r="A1152" s="215">
        <v>2150215</v>
      </c>
      <c r="B1152" s="215" t="s">
        <v>2001</v>
      </c>
      <c r="C1152" s="216">
        <f t="shared" si="454"/>
        <v>0</v>
      </c>
      <c r="D1152" s="222">
        <v>0</v>
      </c>
      <c r="E1152" s="222">
        <v>0</v>
      </c>
      <c r="F1152" s="223">
        <v>0</v>
      </c>
      <c r="G1152" s="219">
        <f t="shared" si="455"/>
        <v>0</v>
      </c>
      <c r="H1152" s="219">
        <f t="shared" si="456"/>
        <v>0</v>
      </c>
      <c r="I1152" s="219">
        <f t="shared" si="457"/>
        <v>0</v>
      </c>
      <c r="J1152" s="231">
        <f t="shared" si="461"/>
        <v>7</v>
      </c>
      <c r="K1152" s="43">
        <f t="shared" si="477"/>
        <v>0</v>
      </c>
      <c r="L1152" s="43">
        <f t="shared" si="463"/>
        <v>7</v>
      </c>
      <c r="M1152" s="228">
        <v>2159901</v>
      </c>
      <c r="N1152" s="228" t="s">
        <v>1996</v>
      </c>
      <c r="O1152" s="233">
        <v>0</v>
      </c>
      <c r="P1152">
        <f t="shared" si="464"/>
        <v>7</v>
      </c>
      <c r="Q1152">
        <f t="shared" si="465"/>
        <v>0</v>
      </c>
      <c r="U1152">
        <f t="shared" si="472"/>
        <v>0</v>
      </c>
      <c r="V1152">
        <f t="shared" si="473"/>
        <v>0</v>
      </c>
      <c r="W1152">
        <f t="shared" si="466"/>
        <v>0</v>
      </c>
      <c r="Y1152">
        <f t="shared" si="474"/>
        <v>0</v>
      </c>
      <c r="AB1152" s="228">
        <v>2220299</v>
      </c>
      <c r="AC1152">
        <f t="shared" si="475"/>
        <v>0</v>
      </c>
      <c r="AD1152">
        <f t="shared" si="476"/>
        <v>0</v>
      </c>
      <c r="AE1152">
        <f t="shared" si="467"/>
        <v>0</v>
      </c>
      <c r="AG1152" s="228">
        <v>2159905</v>
      </c>
      <c r="AH1152" s="247" t="s">
        <v>2002</v>
      </c>
      <c r="AI1152" s="233">
        <v>0</v>
      </c>
      <c r="AJ1152" s="248">
        <f t="shared" si="459"/>
        <v>0</v>
      </c>
      <c r="AK1152" s="246">
        <f t="shared" si="460"/>
        <v>0</v>
      </c>
      <c r="AL1152" s="240">
        <v>2150214</v>
      </c>
      <c r="AM1152" s="240" t="s">
        <v>1999</v>
      </c>
      <c r="AN1152" s="249">
        <v>0</v>
      </c>
      <c r="AO1152" s="249">
        <v>0</v>
      </c>
      <c r="AP1152" s="256">
        <f t="shared" si="452"/>
        <v>0</v>
      </c>
      <c r="AQ1152" s="257">
        <f t="shared" si="453"/>
        <v>0</v>
      </c>
      <c r="AR1152">
        <f t="shared" si="458"/>
        <v>7</v>
      </c>
    </row>
    <row r="1153" customHeight="1" spans="1:44">
      <c r="A1153" s="215">
        <v>2150299</v>
      </c>
      <c r="B1153" s="215" t="s">
        <v>2003</v>
      </c>
      <c r="C1153" s="216">
        <f t="shared" si="454"/>
        <v>0</v>
      </c>
      <c r="D1153" s="217">
        <v>3320</v>
      </c>
      <c r="E1153" s="217">
        <v>400</v>
      </c>
      <c r="F1153" s="218">
        <v>400</v>
      </c>
      <c r="G1153" s="219"/>
      <c r="H1153" s="219">
        <f t="shared" si="456"/>
        <v>0.120481927710843</v>
      </c>
      <c r="I1153" s="219">
        <f t="shared" si="457"/>
        <v>1</v>
      </c>
      <c r="J1153" s="231">
        <f t="shared" si="461"/>
        <v>7</v>
      </c>
      <c r="K1153" s="43">
        <f t="shared" si="477"/>
        <v>4120</v>
      </c>
      <c r="L1153" s="43">
        <f t="shared" si="463"/>
        <v>7</v>
      </c>
      <c r="M1153" s="228">
        <v>2159902</v>
      </c>
      <c r="N1153" s="228" t="s">
        <v>1998</v>
      </c>
      <c r="O1153" s="233">
        <v>0</v>
      </c>
      <c r="P1153">
        <f t="shared" si="464"/>
        <v>7</v>
      </c>
      <c r="Q1153">
        <f t="shared" si="465"/>
        <v>0</v>
      </c>
      <c r="U1153">
        <f t="shared" si="472"/>
        <v>0</v>
      </c>
      <c r="V1153">
        <f t="shared" si="473"/>
        <v>0</v>
      </c>
      <c r="W1153">
        <f t="shared" si="466"/>
        <v>0</v>
      </c>
      <c r="Y1153">
        <f t="shared" si="474"/>
        <v>0</v>
      </c>
      <c r="AB1153" s="228">
        <v>2220301</v>
      </c>
      <c r="AC1153">
        <f t="shared" si="475"/>
        <v>0</v>
      </c>
      <c r="AD1153">
        <f t="shared" si="476"/>
        <v>0</v>
      </c>
      <c r="AE1153">
        <f t="shared" si="467"/>
        <v>0</v>
      </c>
      <c r="AG1153" s="228">
        <v>2159906</v>
      </c>
      <c r="AH1153" s="247" t="s">
        <v>2004</v>
      </c>
      <c r="AI1153" s="233">
        <v>0</v>
      </c>
      <c r="AJ1153" s="248">
        <f t="shared" si="459"/>
        <v>0</v>
      </c>
      <c r="AK1153" s="246">
        <f t="shared" si="460"/>
        <v>0</v>
      </c>
      <c r="AL1153" s="240">
        <v>2150215</v>
      </c>
      <c r="AM1153" s="240" t="s">
        <v>2001</v>
      </c>
      <c r="AN1153" s="249">
        <v>0</v>
      </c>
      <c r="AO1153" s="249">
        <v>0</v>
      </c>
      <c r="AP1153" s="256">
        <f t="shared" si="452"/>
        <v>0</v>
      </c>
      <c r="AQ1153" s="257">
        <f t="shared" si="453"/>
        <v>0</v>
      </c>
      <c r="AR1153">
        <f t="shared" si="458"/>
        <v>7</v>
      </c>
    </row>
    <row r="1154" hidden="1" spans="1:44">
      <c r="A1154" s="215">
        <v>21503</v>
      </c>
      <c r="B1154" s="215" t="s">
        <v>2005</v>
      </c>
      <c r="C1154" s="216">
        <f t="shared" si="454"/>
        <v>0</v>
      </c>
      <c r="D1154" s="222">
        <v>0</v>
      </c>
      <c r="E1154" s="222">
        <v>0</v>
      </c>
      <c r="F1154" s="223">
        <v>0</v>
      </c>
      <c r="G1154" s="219">
        <f t="shared" si="455"/>
        <v>0</v>
      </c>
      <c r="H1154" s="219">
        <f t="shared" si="456"/>
        <v>0</v>
      </c>
      <c r="I1154" s="219">
        <f t="shared" si="457"/>
        <v>0</v>
      </c>
      <c r="J1154" s="231">
        <f t="shared" si="461"/>
        <v>5</v>
      </c>
      <c r="K1154" s="43">
        <f t="shared" ref="K1154:K1159" si="478">SUM(C1154:F1154)</f>
        <v>0</v>
      </c>
      <c r="L1154" s="43">
        <f t="shared" si="463"/>
        <v>5</v>
      </c>
      <c r="M1154" s="228">
        <v>2159904</v>
      </c>
      <c r="N1154" s="228" t="s">
        <v>2000</v>
      </c>
      <c r="O1154" s="233">
        <v>0</v>
      </c>
      <c r="P1154">
        <f t="shared" si="464"/>
        <v>7</v>
      </c>
      <c r="Q1154">
        <f t="shared" si="465"/>
        <v>215</v>
      </c>
      <c r="U1154">
        <f t="shared" si="472"/>
        <v>0</v>
      </c>
      <c r="V1154">
        <f t="shared" si="473"/>
        <v>0</v>
      </c>
      <c r="W1154">
        <f t="shared" si="466"/>
        <v>0</v>
      </c>
      <c r="Y1154">
        <f t="shared" si="474"/>
        <v>0</v>
      </c>
      <c r="AB1154" s="228">
        <v>2220302</v>
      </c>
      <c r="AC1154">
        <f t="shared" si="475"/>
        <v>0</v>
      </c>
      <c r="AD1154">
        <f t="shared" si="476"/>
        <v>0</v>
      </c>
      <c r="AE1154">
        <f t="shared" si="467"/>
        <v>0</v>
      </c>
      <c r="AG1154" s="228">
        <v>2159999</v>
      </c>
      <c r="AH1154" s="247" t="s">
        <v>2006</v>
      </c>
      <c r="AI1154" s="233">
        <v>0</v>
      </c>
      <c r="AJ1154" s="248">
        <f t="shared" si="459"/>
        <v>0</v>
      </c>
      <c r="AK1154" s="246">
        <f t="shared" si="460"/>
        <v>0</v>
      </c>
      <c r="AL1154" s="240">
        <v>2150299</v>
      </c>
      <c r="AM1154" s="241" t="s">
        <v>2003</v>
      </c>
      <c r="AN1154" s="242">
        <v>3320</v>
      </c>
      <c r="AO1154" s="242">
        <v>400</v>
      </c>
      <c r="AP1154" s="256">
        <f t="shared" si="452"/>
        <v>-2920</v>
      </c>
      <c r="AQ1154" s="257">
        <f t="shared" si="453"/>
        <v>-0.879518072289157</v>
      </c>
      <c r="AR1154">
        <f t="shared" si="458"/>
        <v>7</v>
      </c>
    </row>
    <row r="1155" hidden="1" spans="1:44">
      <c r="A1155" s="220">
        <v>2150301</v>
      </c>
      <c r="B1155" s="220" t="s">
        <v>194</v>
      </c>
      <c r="C1155" s="216">
        <f t="shared" si="454"/>
        <v>0</v>
      </c>
      <c r="D1155" s="221">
        <v>0</v>
      </c>
      <c r="E1155" s="222">
        <v>0</v>
      </c>
      <c r="F1155" s="223">
        <v>0</v>
      </c>
      <c r="G1155" s="219">
        <f t="shared" si="455"/>
        <v>0</v>
      </c>
      <c r="H1155" s="219">
        <f t="shared" si="456"/>
        <v>0</v>
      </c>
      <c r="I1155" s="219">
        <f t="shared" si="457"/>
        <v>0</v>
      </c>
      <c r="J1155" s="231">
        <f t="shared" si="461"/>
        <v>7</v>
      </c>
      <c r="K1155" s="43">
        <f t="shared" si="478"/>
        <v>0</v>
      </c>
      <c r="L1155" s="43">
        <f t="shared" si="463"/>
        <v>7</v>
      </c>
      <c r="M1155" s="228">
        <v>2159905</v>
      </c>
      <c r="N1155" s="228" t="s">
        <v>2002</v>
      </c>
      <c r="O1155" s="233">
        <v>0</v>
      </c>
      <c r="P1155">
        <f t="shared" si="464"/>
        <v>7</v>
      </c>
      <c r="Q1155">
        <f t="shared" si="465"/>
        <v>0</v>
      </c>
      <c r="U1155">
        <f t="shared" si="472"/>
        <v>0</v>
      </c>
      <c r="V1155">
        <f t="shared" si="473"/>
        <v>0</v>
      </c>
      <c r="W1155">
        <f t="shared" si="466"/>
        <v>0</v>
      </c>
      <c r="Y1155">
        <f t="shared" si="474"/>
        <v>0</v>
      </c>
      <c r="AB1155" s="228">
        <v>2220303</v>
      </c>
      <c r="AC1155">
        <f t="shared" si="475"/>
        <v>0</v>
      </c>
      <c r="AD1155">
        <f t="shared" si="476"/>
        <v>0</v>
      </c>
      <c r="AE1155">
        <f t="shared" si="467"/>
        <v>0</v>
      </c>
      <c r="AG1155" s="228">
        <v>216</v>
      </c>
      <c r="AH1155" s="238" t="s">
        <v>2007</v>
      </c>
      <c r="AI1155" s="232">
        <f>AI1156+AI1166+AI1173+AI1179</f>
        <v>2272</v>
      </c>
      <c r="AJ1155" s="239">
        <f t="shared" si="459"/>
        <v>2272</v>
      </c>
      <c r="AK1155" s="246">
        <f t="shared" si="460"/>
        <v>0</v>
      </c>
      <c r="AL1155" s="240">
        <v>21503</v>
      </c>
      <c r="AM1155" s="240" t="s">
        <v>2005</v>
      </c>
      <c r="AN1155" s="249">
        <v>0</v>
      </c>
      <c r="AO1155" s="249">
        <v>0</v>
      </c>
      <c r="AP1155" s="256">
        <f t="shared" si="452"/>
        <v>0</v>
      </c>
      <c r="AQ1155" s="257">
        <f t="shared" si="453"/>
        <v>0</v>
      </c>
      <c r="AR1155">
        <f t="shared" si="458"/>
        <v>5</v>
      </c>
    </row>
    <row r="1156" hidden="1" spans="1:44">
      <c r="A1156" s="215">
        <v>2150302</v>
      </c>
      <c r="B1156" s="215" t="s">
        <v>196</v>
      </c>
      <c r="C1156" s="216">
        <f t="shared" si="454"/>
        <v>0</v>
      </c>
      <c r="D1156" s="222">
        <v>0</v>
      </c>
      <c r="E1156" s="222">
        <v>0</v>
      </c>
      <c r="F1156" s="223">
        <v>0</v>
      </c>
      <c r="G1156" s="219">
        <f t="shared" si="455"/>
        <v>0</v>
      </c>
      <c r="H1156" s="219">
        <f t="shared" si="456"/>
        <v>0</v>
      </c>
      <c r="I1156" s="219">
        <f t="shared" si="457"/>
        <v>0</v>
      </c>
      <c r="J1156" s="231">
        <f t="shared" si="461"/>
        <v>7</v>
      </c>
      <c r="K1156" s="43">
        <f t="shared" si="478"/>
        <v>0</v>
      </c>
      <c r="L1156" s="43">
        <f t="shared" si="463"/>
        <v>7</v>
      </c>
      <c r="M1156" s="228">
        <v>2159906</v>
      </c>
      <c r="N1156" s="228" t="s">
        <v>2004</v>
      </c>
      <c r="O1156" s="233">
        <v>0</v>
      </c>
      <c r="P1156">
        <f t="shared" si="464"/>
        <v>7</v>
      </c>
      <c r="Q1156">
        <f t="shared" si="465"/>
        <v>0</v>
      </c>
      <c r="U1156">
        <f t="shared" si="472"/>
        <v>0</v>
      </c>
      <c r="V1156">
        <f t="shared" si="473"/>
        <v>0</v>
      </c>
      <c r="W1156">
        <f t="shared" si="466"/>
        <v>0</v>
      </c>
      <c r="Y1156">
        <f t="shared" si="474"/>
        <v>0</v>
      </c>
      <c r="AB1156" s="228">
        <v>2220304</v>
      </c>
      <c r="AC1156">
        <f t="shared" si="475"/>
        <v>0</v>
      </c>
      <c r="AD1156">
        <f t="shared" si="476"/>
        <v>0</v>
      </c>
      <c r="AE1156">
        <f t="shared" si="467"/>
        <v>0</v>
      </c>
      <c r="AG1156" s="228">
        <v>21602</v>
      </c>
      <c r="AH1156" s="238" t="s">
        <v>2008</v>
      </c>
      <c r="AI1156" s="232">
        <f>SUM(AI1157:AI1165)</f>
        <v>779</v>
      </c>
      <c r="AJ1156" s="239">
        <f t="shared" si="459"/>
        <v>779</v>
      </c>
      <c r="AK1156" s="246">
        <f t="shared" si="460"/>
        <v>0</v>
      </c>
      <c r="AL1156" s="240">
        <v>2150301</v>
      </c>
      <c r="AM1156" s="240" t="s">
        <v>194</v>
      </c>
      <c r="AN1156" s="249">
        <v>0</v>
      </c>
      <c r="AO1156" s="249">
        <v>0</v>
      </c>
      <c r="AP1156" s="256">
        <f t="shared" si="452"/>
        <v>0</v>
      </c>
      <c r="AQ1156" s="257">
        <f t="shared" si="453"/>
        <v>0</v>
      </c>
      <c r="AR1156">
        <f t="shared" si="458"/>
        <v>7</v>
      </c>
    </row>
    <row r="1157" hidden="1" spans="1:44">
      <c r="A1157" s="220">
        <v>2150303</v>
      </c>
      <c r="B1157" s="220" t="s">
        <v>198</v>
      </c>
      <c r="C1157" s="216">
        <f t="shared" si="454"/>
        <v>0</v>
      </c>
      <c r="D1157" s="221">
        <v>0</v>
      </c>
      <c r="E1157" s="222">
        <v>0</v>
      </c>
      <c r="F1157" s="223">
        <v>0</v>
      </c>
      <c r="G1157" s="219">
        <f t="shared" si="455"/>
        <v>0</v>
      </c>
      <c r="H1157" s="219">
        <f t="shared" si="456"/>
        <v>0</v>
      </c>
      <c r="I1157" s="219">
        <f t="shared" si="457"/>
        <v>0</v>
      </c>
      <c r="J1157" s="231">
        <f t="shared" si="461"/>
        <v>7</v>
      </c>
      <c r="K1157" s="43">
        <f t="shared" si="478"/>
        <v>0</v>
      </c>
      <c r="L1157" s="43">
        <f t="shared" si="463"/>
        <v>7</v>
      </c>
      <c r="M1157" s="228">
        <v>2159999</v>
      </c>
      <c r="N1157" s="228" t="s">
        <v>2006</v>
      </c>
      <c r="O1157" s="233">
        <v>0</v>
      </c>
      <c r="P1157">
        <f t="shared" si="464"/>
        <v>7</v>
      </c>
      <c r="Q1157">
        <f t="shared" si="465"/>
        <v>0</v>
      </c>
      <c r="U1157">
        <f t="shared" si="472"/>
        <v>0</v>
      </c>
      <c r="V1157">
        <f t="shared" si="473"/>
        <v>0</v>
      </c>
      <c r="W1157">
        <f t="shared" si="466"/>
        <v>0</v>
      </c>
      <c r="Y1157">
        <f t="shared" si="474"/>
        <v>0</v>
      </c>
      <c r="AB1157" s="228">
        <v>2220399</v>
      </c>
      <c r="AC1157">
        <f t="shared" si="475"/>
        <v>0</v>
      </c>
      <c r="AD1157">
        <f t="shared" si="476"/>
        <v>0</v>
      </c>
      <c r="AE1157">
        <f t="shared" si="467"/>
        <v>0</v>
      </c>
      <c r="AG1157" s="228">
        <v>2160201</v>
      </c>
      <c r="AH1157" s="247" t="s">
        <v>195</v>
      </c>
      <c r="AI1157" s="233">
        <v>88</v>
      </c>
      <c r="AJ1157" s="248">
        <f t="shared" si="459"/>
        <v>88</v>
      </c>
      <c r="AK1157" s="246">
        <f t="shared" si="460"/>
        <v>0</v>
      </c>
      <c r="AL1157" s="240">
        <v>2150302</v>
      </c>
      <c r="AM1157" s="240" t="s">
        <v>196</v>
      </c>
      <c r="AN1157" s="249">
        <v>0</v>
      </c>
      <c r="AO1157" s="249">
        <v>0</v>
      </c>
      <c r="AP1157" s="256">
        <f t="shared" si="452"/>
        <v>0</v>
      </c>
      <c r="AQ1157" s="257">
        <f t="shared" si="453"/>
        <v>0</v>
      </c>
      <c r="AR1157">
        <f t="shared" si="458"/>
        <v>7</v>
      </c>
    </row>
    <row r="1158" hidden="1" spans="1:44">
      <c r="A1158" s="220">
        <v>2150399</v>
      </c>
      <c r="B1158" s="220" t="s">
        <v>2009</v>
      </c>
      <c r="C1158" s="216">
        <f t="shared" si="454"/>
        <v>0</v>
      </c>
      <c r="D1158" s="221">
        <v>0</v>
      </c>
      <c r="E1158" s="222">
        <v>0</v>
      </c>
      <c r="F1158" s="223">
        <v>0</v>
      </c>
      <c r="G1158" s="219">
        <f t="shared" si="455"/>
        <v>0</v>
      </c>
      <c r="H1158" s="219">
        <f t="shared" si="456"/>
        <v>0</v>
      </c>
      <c r="I1158" s="219">
        <f t="shared" si="457"/>
        <v>0</v>
      </c>
      <c r="J1158" s="231">
        <f t="shared" si="461"/>
        <v>7</v>
      </c>
      <c r="K1158" s="43">
        <f t="shared" si="478"/>
        <v>0</v>
      </c>
      <c r="L1158" s="43">
        <f t="shared" si="463"/>
        <v>7</v>
      </c>
      <c r="M1158" s="228">
        <v>216</v>
      </c>
      <c r="N1158" s="229" t="s">
        <v>2007</v>
      </c>
      <c r="O1158" s="230">
        <f>O1159+O1169+O1176+O1182</f>
        <v>3952</v>
      </c>
      <c r="P1158">
        <f t="shared" si="464"/>
        <v>3</v>
      </c>
      <c r="Q1158">
        <f t="shared" si="465"/>
        <v>0</v>
      </c>
      <c r="U1158">
        <f t="shared" si="472"/>
        <v>0</v>
      </c>
      <c r="V1158">
        <f t="shared" si="473"/>
        <v>0</v>
      </c>
      <c r="W1158">
        <f t="shared" si="466"/>
        <v>0</v>
      </c>
      <c r="Y1158">
        <f t="shared" si="474"/>
        <v>0</v>
      </c>
      <c r="AB1158" s="228">
        <v>2220401</v>
      </c>
      <c r="AC1158">
        <f t="shared" si="475"/>
        <v>0</v>
      </c>
      <c r="AD1158">
        <f t="shared" si="476"/>
        <v>0</v>
      </c>
      <c r="AE1158">
        <f t="shared" si="467"/>
        <v>0</v>
      </c>
      <c r="AG1158" s="228">
        <v>2160202</v>
      </c>
      <c r="AH1158" s="247" t="s">
        <v>197</v>
      </c>
      <c r="AI1158" s="233">
        <v>0</v>
      </c>
      <c r="AJ1158" s="248">
        <f t="shared" si="459"/>
        <v>0</v>
      </c>
      <c r="AK1158" s="246">
        <f t="shared" si="460"/>
        <v>0</v>
      </c>
      <c r="AL1158" s="240">
        <v>2150303</v>
      </c>
      <c r="AM1158" s="240" t="s">
        <v>198</v>
      </c>
      <c r="AN1158" s="249">
        <v>0</v>
      </c>
      <c r="AO1158" s="249">
        <v>0</v>
      </c>
      <c r="AP1158" s="256">
        <f t="shared" ref="AP1158:AP1221" si="479">AO1158-AN1158</f>
        <v>0</v>
      </c>
      <c r="AQ1158" s="257">
        <f t="shared" ref="AQ1158:AQ1221" si="480">IF(AN1158&lt;&gt;0,AP1158/AN1158,)</f>
        <v>0</v>
      </c>
      <c r="AR1158">
        <f t="shared" si="458"/>
        <v>7</v>
      </c>
    </row>
    <row r="1159" hidden="1" customHeight="1" spans="1:44">
      <c r="A1159" s="220">
        <v>21505</v>
      </c>
      <c r="B1159" s="220" t="s">
        <v>2010</v>
      </c>
      <c r="C1159" s="216">
        <f t="shared" ref="C1159:C1222" si="481">SUMIF(AG:AG,A1159,AI:AI)</f>
        <v>508</v>
      </c>
      <c r="D1159" s="224">
        <v>32</v>
      </c>
      <c r="E1159" s="217">
        <v>1838</v>
      </c>
      <c r="F1159" s="218">
        <v>1863</v>
      </c>
      <c r="G1159" s="219">
        <f t="shared" ref="G1159:G1222" si="482">IF(F1159&lt;&gt;0,F1159/C1159-1,)</f>
        <v>2.66732283464567</v>
      </c>
      <c r="H1159" s="219">
        <f t="shared" ref="H1159:H1222" si="483">IF(F1159&lt;&gt;0,F1159/D1159,)</f>
        <v>58.21875</v>
      </c>
      <c r="I1159" s="219">
        <f t="shared" ref="I1159:I1222" si="484">IF(F1159&lt;&gt;0,F1159/E1159,)</f>
        <v>1.01360174102285</v>
      </c>
      <c r="J1159" s="231">
        <f t="shared" si="461"/>
        <v>5</v>
      </c>
      <c r="K1159" s="43">
        <f t="shared" si="478"/>
        <v>4241</v>
      </c>
      <c r="L1159" s="43">
        <f t="shared" si="463"/>
        <v>5</v>
      </c>
      <c r="M1159" s="228">
        <v>21602</v>
      </c>
      <c r="N1159" s="229" t="s">
        <v>2008</v>
      </c>
      <c r="O1159" s="232">
        <f>SUM(O1160:O1168)</f>
        <v>536</v>
      </c>
      <c r="P1159">
        <f t="shared" si="464"/>
        <v>5</v>
      </c>
      <c r="Q1159">
        <f t="shared" si="465"/>
        <v>215</v>
      </c>
      <c r="U1159">
        <f t="shared" si="472"/>
        <v>0</v>
      </c>
      <c r="V1159">
        <f t="shared" si="473"/>
        <v>0</v>
      </c>
      <c r="W1159">
        <f t="shared" si="466"/>
        <v>0</v>
      </c>
      <c r="Y1159">
        <f t="shared" si="474"/>
        <v>0</v>
      </c>
      <c r="AB1159" s="228">
        <v>2220402</v>
      </c>
      <c r="AC1159">
        <f t="shared" si="475"/>
        <v>0</v>
      </c>
      <c r="AD1159">
        <f t="shared" si="476"/>
        <v>0</v>
      </c>
      <c r="AE1159">
        <f t="shared" si="467"/>
        <v>0</v>
      </c>
      <c r="AG1159" s="228">
        <v>2160203</v>
      </c>
      <c r="AH1159" s="247" t="s">
        <v>199</v>
      </c>
      <c r="AI1159" s="233">
        <v>0</v>
      </c>
      <c r="AJ1159" s="248">
        <f t="shared" si="459"/>
        <v>0</v>
      </c>
      <c r="AK1159" s="246">
        <f t="shared" si="460"/>
        <v>0</v>
      </c>
      <c r="AL1159" s="240">
        <v>2150399</v>
      </c>
      <c r="AM1159" s="240" t="s">
        <v>2009</v>
      </c>
      <c r="AN1159" s="249">
        <v>0</v>
      </c>
      <c r="AO1159" s="249">
        <v>0</v>
      </c>
      <c r="AP1159" s="256">
        <f t="shared" si="479"/>
        <v>0</v>
      </c>
      <c r="AQ1159" s="257">
        <f t="shared" si="480"/>
        <v>0</v>
      </c>
      <c r="AR1159">
        <f t="shared" si="458"/>
        <v>7</v>
      </c>
    </row>
    <row r="1160" hidden="1" spans="1:44">
      <c r="A1160" s="220">
        <v>2150501</v>
      </c>
      <c r="B1160" s="220" t="s">
        <v>194</v>
      </c>
      <c r="C1160" s="216">
        <f t="shared" si="481"/>
        <v>0</v>
      </c>
      <c r="D1160" s="221">
        <v>0</v>
      </c>
      <c r="E1160" s="222">
        <v>0</v>
      </c>
      <c r="F1160" s="223">
        <v>0</v>
      </c>
      <c r="G1160" s="219">
        <f t="shared" si="482"/>
        <v>0</v>
      </c>
      <c r="H1160" s="219">
        <f t="shared" si="483"/>
        <v>0</v>
      </c>
      <c r="I1160" s="219">
        <f t="shared" si="484"/>
        <v>0</v>
      </c>
      <c r="J1160" s="231">
        <f t="shared" si="461"/>
        <v>7</v>
      </c>
      <c r="K1160" s="43">
        <f t="shared" ref="K1160:K1173" si="485">SUM(C1160:F1160)</f>
        <v>0</v>
      </c>
      <c r="L1160" s="43">
        <f t="shared" si="463"/>
        <v>7</v>
      </c>
      <c r="M1160" s="228">
        <v>2160201</v>
      </c>
      <c r="N1160" s="228" t="s">
        <v>195</v>
      </c>
      <c r="O1160" s="233">
        <v>119</v>
      </c>
      <c r="P1160">
        <f t="shared" si="464"/>
        <v>7</v>
      </c>
      <c r="Q1160">
        <f t="shared" si="465"/>
        <v>0</v>
      </c>
      <c r="U1160">
        <f t="shared" si="472"/>
        <v>0</v>
      </c>
      <c r="V1160">
        <f t="shared" si="473"/>
        <v>0</v>
      </c>
      <c r="W1160">
        <f t="shared" si="466"/>
        <v>0</v>
      </c>
      <c r="Y1160">
        <f t="shared" si="474"/>
        <v>0</v>
      </c>
      <c r="AB1160" s="228">
        <v>2220403</v>
      </c>
      <c r="AC1160">
        <f t="shared" si="475"/>
        <v>104</v>
      </c>
      <c r="AD1160">
        <f t="shared" si="476"/>
        <v>104</v>
      </c>
      <c r="AE1160">
        <f t="shared" si="467"/>
        <v>0</v>
      </c>
      <c r="AG1160" s="228">
        <v>2160216</v>
      </c>
      <c r="AH1160" s="247" t="s">
        <v>2011</v>
      </c>
      <c r="AI1160" s="233">
        <v>0</v>
      </c>
      <c r="AJ1160" s="248">
        <f t="shared" si="459"/>
        <v>0</v>
      </c>
      <c r="AK1160" s="246">
        <f t="shared" si="460"/>
        <v>0</v>
      </c>
      <c r="AL1160" s="240">
        <v>21505</v>
      </c>
      <c r="AM1160" s="241" t="s">
        <v>2010</v>
      </c>
      <c r="AN1160" s="242">
        <v>32</v>
      </c>
      <c r="AO1160" s="242">
        <v>1838</v>
      </c>
      <c r="AP1160" s="256">
        <f t="shared" si="479"/>
        <v>1806</v>
      </c>
      <c r="AQ1160" s="257">
        <f t="shared" si="480"/>
        <v>56.4375</v>
      </c>
      <c r="AR1160">
        <f t="shared" ref="AR1160:AR1223" si="486">LEN(AL1160)</f>
        <v>5</v>
      </c>
    </row>
    <row r="1161" hidden="1" spans="1:44">
      <c r="A1161" s="215">
        <v>2150502</v>
      </c>
      <c r="B1161" s="215" t="s">
        <v>196</v>
      </c>
      <c r="C1161" s="216">
        <f t="shared" si="481"/>
        <v>0</v>
      </c>
      <c r="D1161" s="222">
        <v>0</v>
      </c>
      <c r="E1161" s="222">
        <v>0</v>
      </c>
      <c r="F1161" s="223">
        <v>0</v>
      </c>
      <c r="G1161" s="219">
        <f t="shared" si="482"/>
        <v>0</v>
      </c>
      <c r="H1161" s="219">
        <f t="shared" si="483"/>
        <v>0</v>
      </c>
      <c r="I1161" s="219">
        <f t="shared" si="484"/>
        <v>0</v>
      </c>
      <c r="J1161" s="231">
        <f t="shared" si="461"/>
        <v>7</v>
      </c>
      <c r="K1161" s="43">
        <f t="shared" si="485"/>
        <v>0</v>
      </c>
      <c r="L1161" s="43">
        <f t="shared" si="463"/>
        <v>7</v>
      </c>
      <c r="M1161" s="228">
        <v>2160202</v>
      </c>
      <c r="N1161" s="228" t="s">
        <v>197</v>
      </c>
      <c r="O1161" s="233">
        <v>0</v>
      </c>
      <c r="P1161">
        <f t="shared" si="464"/>
        <v>7</v>
      </c>
      <c r="Q1161">
        <f t="shared" si="465"/>
        <v>0</v>
      </c>
      <c r="U1161">
        <f t="shared" si="472"/>
        <v>0</v>
      </c>
      <c r="V1161">
        <f t="shared" si="473"/>
        <v>0</v>
      </c>
      <c r="W1161">
        <f t="shared" si="466"/>
        <v>0</v>
      </c>
      <c r="Y1161">
        <f t="shared" si="474"/>
        <v>0</v>
      </c>
      <c r="AB1161" s="228">
        <v>2220404</v>
      </c>
      <c r="AC1161">
        <f t="shared" si="475"/>
        <v>0</v>
      </c>
      <c r="AD1161">
        <f t="shared" si="476"/>
        <v>0</v>
      </c>
      <c r="AE1161">
        <f t="shared" si="467"/>
        <v>0</v>
      </c>
      <c r="AG1161" s="228">
        <v>2160217</v>
      </c>
      <c r="AH1161" s="247" t="s">
        <v>2012</v>
      </c>
      <c r="AI1161" s="233">
        <v>0</v>
      </c>
      <c r="AJ1161" s="248">
        <f t="shared" ref="AJ1161:AJ1224" si="487">SUMIF(A:A,AG1161,C:C)</f>
        <v>0</v>
      </c>
      <c r="AK1161" s="246">
        <f t="shared" ref="AK1161:AK1224" si="488">AI1161-AJ1161</f>
        <v>0</v>
      </c>
      <c r="AL1161" s="240">
        <v>2150501</v>
      </c>
      <c r="AM1161" s="240" t="s">
        <v>194</v>
      </c>
      <c r="AN1161" s="249">
        <v>0</v>
      </c>
      <c r="AO1161" s="249">
        <v>0</v>
      </c>
      <c r="AP1161" s="256">
        <f t="shared" si="479"/>
        <v>0</v>
      </c>
      <c r="AQ1161" s="257">
        <f t="shared" si="480"/>
        <v>0</v>
      </c>
      <c r="AR1161">
        <f t="shared" si="486"/>
        <v>7</v>
      </c>
    </row>
    <row r="1162" hidden="1" spans="1:44">
      <c r="A1162" s="215">
        <v>2150503</v>
      </c>
      <c r="B1162" s="215" t="s">
        <v>198</v>
      </c>
      <c r="C1162" s="216">
        <f t="shared" si="481"/>
        <v>0</v>
      </c>
      <c r="D1162" s="222">
        <v>0</v>
      </c>
      <c r="E1162" s="222">
        <v>0</v>
      </c>
      <c r="F1162" s="223">
        <v>0</v>
      </c>
      <c r="G1162" s="219">
        <f t="shared" si="482"/>
        <v>0</v>
      </c>
      <c r="H1162" s="219">
        <f t="shared" si="483"/>
        <v>0</v>
      </c>
      <c r="I1162" s="219">
        <f t="shared" si="484"/>
        <v>0</v>
      </c>
      <c r="J1162" s="231">
        <f t="shared" ref="J1162:J1225" si="489">LEN(A1162)</f>
        <v>7</v>
      </c>
      <c r="K1162" s="43">
        <f t="shared" si="485"/>
        <v>0</v>
      </c>
      <c r="L1162" s="43">
        <f t="shared" ref="L1162:L1225" si="490">LEN(A1162)</f>
        <v>7</v>
      </c>
      <c r="M1162" s="228">
        <v>2160203</v>
      </c>
      <c r="N1162" s="228" t="s">
        <v>199</v>
      </c>
      <c r="O1162" s="233">
        <v>0</v>
      </c>
      <c r="P1162">
        <f t="shared" ref="P1162:P1225" si="491">LEN(M1162)</f>
        <v>7</v>
      </c>
      <c r="Q1162">
        <f t="shared" si="465"/>
        <v>0</v>
      </c>
      <c r="U1162">
        <f t="shared" si="472"/>
        <v>0</v>
      </c>
      <c r="V1162">
        <f t="shared" si="473"/>
        <v>0</v>
      </c>
      <c r="W1162">
        <f t="shared" si="466"/>
        <v>0</v>
      </c>
      <c r="Y1162">
        <f t="shared" si="474"/>
        <v>0</v>
      </c>
      <c r="AB1162" s="228">
        <v>2220499</v>
      </c>
      <c r="AC1162">
        <f t="shared" si="475"/>
        <v>0</v>
      </c>
      <c r="AD1162">
        <f t="shared" si="476"/>
        <v>0</v>
      </c>
      <c r="AE1162">
        <f t="shared" si="467"/>
        <v>0</v>
      </c>
      <c r="AG1162" s="228">
        <v>2160218</v>
      </c>
      <c r="AH1162" s="247" t="s">
        <v>2013</v>
      </c>
      <c r="AI1162" s="233">
        <v>0</v>
      </c>
      <c r="AJ1162" s="248">
        <f t="shared" si="487"/>
        <v>0</v>
      </c>
      <c r="AK1162" s="246">
        <f t="shared" si="488"/>
        <v>0</v>
      </c>
      <c r="AL1162" s="240">
        <v>2150502</v>
      </c>
      <c r="AM1162" s="240" t="s">
        <v>196</v>
      </c>
      <c r="AN1162" s="249">
        <v>0</v>
      </c>
      <c r="AO1162" s="249">
        <v>0</v>
      </c>
      <c r="AP1162" s="256">
        <f t="shared" si="479"/>
        <v>0</v>
      </c>
      <c r="AQ1162" s="257">
        <f t="shared" si="480"/>
        <v>0</v>
      </c>
      <c r="AR1162">
        <f t="shared" si="486"/>
        <v>7</v>
      </c>
    </row>
    <row r="1163" hidden="1" spans="1:44">
      <c r="A1163" s="215">
        <v>2150505</v>
      </c>
      <c r="B1163" s="215" t="s">
        <v>2014</v>
      </c>
      <c r="C1163" s="216">
        <f t="shared" si="481"/>
        <v>0</v>
      </c>
      <c r="D1163" s="222">
        <v>0</v>
      </c>
      <c r="E1163" s="222">
        <v>0</v>
      </c>
      <c r="F1163" s="223">
        <v>0</v>
      </c>
      <c r="G1163" s="219">
        <f t="shared" si="482"/>
        <v>0</v>
      </c>
      <c r="H1163" s="219">
        <f t="shared" si="483"/>
        <v>0</v>
      </c>
      <c r="I1163" s="219">
        <f t="shared" si="484"/>
        <v>0</v>
      </c>
      <c r="J1163" s="231">
        <f t="shared" si="489"/>
        <v>7</v>
      </c>
      <c r="K1163" s="43">
        <f t="shared" si="485"/>
        <v>0</v>
      </c>
      <c r="L1163" s="43">
        <f t="shared" si="490"/>
        <v>7</v>
      </c>
      <c r="M1163" s="228">
        <v>2160216</v>
      </c>
      <c r="N1163" s="228" t="s">
        <v>2011</v>
      </c>
      <c r="O1163" s="233">
        <v>0</v>
      </c>
      <c r="P1163">
        <f t="shared" si="491"/>
        <v>7</v>
      </c>
      <c r="Q1163">
        <f t="shared" ref="Q1163:Q1226" si="492">IF(LEN(A1163)=5,--LEFT(A1163,3),)</f>
        <v>0</v>
      </c>
      <c r="U1163">
        <f t="shared" si="472"/>
        <v>0</v>
      </c>
      <c r="V1163">
        <f t="shared" si="473"/>
        <v>0</v>
      </c>
      <c r="W1163">
        <f t="shared" ref="W1163:W1226" si="493">U1163-V1163</f>
        <v>0</v>
      </c>
      <c r="Y1163">
        <f t="shared" si="474"/>
        <v>0</v>
      </c>
      <c r="AB1163" s="228">
        <v>2220501</v>
      </c>
      <c r="AC1163">
        <f t="shared" si="475"/>
        <v>0</v>
      </c>
      <c r="AD1163">
        <f t="shared" si="476"/>
        <v>0</v>
      </c>
      <c r="AE1163">
        <f t="shared" ref="AE1163:AE1226" si="494">AC1163-AD1163</f>
        <v>0</v>
      </c>
      <c r="AG1163" s="228">
        <v>2160219</v>
      </c>
      <c r="AH1163" s="247" t="s">
        <v>2015</v>
      </c>
      <c r="AI1163" s="233">
        <v>0</v>
      </c>
      <c r="AJ1163" s="248">
        <f t="shared" si="487"/>
        <v>0</v>
      </c>
      <c r="AK1163" s="246">
        <f t="shared" si="488"/>
        <v>0</v>
      </c>
      <c r="AL1163" s="240">
        <v>2150503</v>
      </c>
      <c r="AM1163" s="240" t="s">
        <v>198</v>
      </c>
      <c r="AN1163" s="249">
        <v>0</v>
      </c>
      <c r="AO1163" s="249">
        <v>0</v>
      </c>
      <c r="AP1163" s="256">
        <f t="shared" si="479"/>
        <v>0</v>
      </c>
      <c r="AQ1163" s="257">
        <f t="shared" si="480"/>
        <v>0</v>
      </c>
      <c r="AR1163">
        <f t="shared" si="486"/>
        <v>7</v>
      </c>
    </row>
    <row r="1164" hidden="1" spans="1:44">
      <c r="A1164" s="215">
        <v>2150506</v>
      </c>
      <c r="B1164" s="215" t="s">
        <v>2016</v>
      </c>
      <c r="C1164" s="216">
        <f t="shared" si="481"/>
        <v>0</v>
      </c>
      <c r="D1164" s="222">
        <v>0</v>
      </c>
      <c r="E1164" s="222">
        <v>0</v>
      </c>
      <c r="F1164" s="223">
        <v>0</v>
      </c>
      <c r="G1164" s="219">
        <f t="shared" si="482"/>
        <v>0</v>
      </c>
      <c r="H1164" s="219">
        <f t="shared" si="483"/>
        <v>0</v>
      </c>
      <c r="I1164" s="219">
        <f t="shared" si="484"/>
        <v>0</v>
      </c>
      <c r="J1164" s="231">
        <f t="shared" si="489"/>
        <v>7</v>
      </c>
      <c r="K1164" s="43">
        <f t="shared" si="485"/>
        <v>0</v>
      </c>
      <c r="L1164" s="43">
        <f t="shared" si="490"/>
        <v>7</v>
      </c>
      <c r="M1164" s="228">
        <v>2160217</v>
      </c>
      <c r="N1164" s="228" t="s">
        <v>2012</v>
      </c>
      <c r="O1164" s="233">
        <v>9</v>
      </c>
      <c r="P1164">
        <f t="shared" si="491"/>
        <v>7</v>
      </c>
      <c r="Q1164">
        <f t="shared" si="492"/>
        <v>0</v>
      </c>
      <c r="U1164">
        <f t="shared" si="472"/>
        <v>0</v>
      </c>
      <c r="V1164">
        <f t="shared" si="473"/>
        <v>0</v>
      </c>
      <c r="W1164">
        <f t="shared" si="493"/>
        <v>0</v>
      </c>
      <c r="Y1164">
        <f t="shared" si="474"/>
        <v>0</v>
      </c>
      <c r="AB1164" s="228">
        <v>2220502</v>
      </c>
      <c r="AC1164">
        <f t="shared" si="475"/>
        <v>0</v>
      </c>
      <c r="AD1164">
        <f t="shared" si="476"/>
        <v>0</v>
      </c>
      <c r="AE1164">
        <f t="shared" si="494"/>
        <v>0</v>
      </c>
      <c r="AG1164" s="228">
        <v>2160250</v>
      </c>
      <c r="AH1164" s="247" t="s">
        <v>213</v>
      </c>
      <c r="AI1164" s="233">
        <v>0</v>
      </c>
      <c r="AJ1164" s="248">
        <f t="shared" si="487"/>
        <v>0</v>
      </c>
      <c r="AK1164" s="246">
        <f t="shared" si="488"/>
        <v>0</v>
      </c>
      <c r="AL1164" s="240">
        <v>2150505</v>
      </c>
      <c r="AM1164" s="240" t="s">
        <v>2014</v>
      </c>
      <c r="AN1164" s="249">
        <v>0</v>
      </c>
      <c r="AO1164" s="249">
        <v>0</v>
      </c>
      <c r="AP1164" s="256">
        <f t="shared" si="479"/>
        <v>0</v>
      </c>
      <c r="AQ1164" s="257">
        <f t="shared" si="480"/>
        <v>0</v>
      </c>
      <c r="AR1164">
        <f t="shared" si="486"/>
        <v>7</v>
      </c>
    </row>
    <row r="1165" hidden="1" spans="1:44">
      <c r="A1165" s="220">
        <v>2150507</v>
      </c>
      <c r="B1165" s="220" t="s">
        <v>2017</v>
      </c>
      <c r="C1165" s="216">
        <f t="shared" si="481"/>
        <v>0</v>
      </c>
      <c r="D1165" s="221">
        <v>0</v>
      </c>
      <c r="E1165" s="222">
        <v>0</v>
      </c>
      <c r="F1165" s="223">
        <v>0</v>
      </c>
      <c r="G1165" s="219">
        <f t="shared" si="482"/>
        <v>0</v>
      </c>
      <c r="H1165" s="219">
        <f t="shared" si="483"/>
        <v>0</v>
      </c>
      <c r="I1165" s="219">
        <f t="shared" si="484"/>
        <v>0</v>
      </c>
      <c r="J1165" s="231">
        <f t="shared" si="489"/>
        <v>7</v>
      </c>
      <c r="K1165" s="43">
        <f t="shared" si="485"/>
        <v>0</v>
      </c>
      <c r="L1165" s="43">
        <f t="shared" si="490"/>
        <v>7</v>
      </c>
      <c r="M1165" s="228">
        <v>2160218</v>
      </c>
      <c r="N1165" s="228" t="s">
        <v>2013</v>
      </c>
      <c r="O1165" s="233">
        <v>0</v>
      </c>
      <c r="P1165">
        <f t="shared" si="491"/>
        <v>7</v>
      </c>
      <c r="Q1165">
        <f t="shared" si="492"/>
        <v>0</v>
      </c>
      <c r="U1165">
        <f t="shared" si="472"/>
        <v>0</v>
      </c>
      <c r="V1165">
        <f t="shared" si="473"/>
        <v>0</v>
      </c>
      <c r="W1165">
        <f t="shared" si="493"/>
        <v>0</v>
      </c>
      <c r="Y1165">
        <f t="shared" si="474"/>
        <v>0</v>
      </c>
      <c r="AB1165" s="228">
        <v>2220503</v>
      </c>
      <c r="AC1165">
        <f t="shared" si="475"/>
        <v>0</v>
      </c>
      <c r="AD1165">
        <f t="shared" si="476"/>
        <v>0</v>
      </c>
      <c r="AE1165">
        <f t="shared" si="494"/>
        <v>0</v>
      </c>
      <c r="AG1165" s="228">
        <v>2160299</v>
      </c>
      <c r="AH1165" s="247" t="s">
        <v>2018</v>
      </c>
      <c r="AI1165" s="233">
        <v>691</v>
      </c>
      <c r="AJ1165" s="248">
        <f t="shared" si="487"/>
        <v>691</v>
      </c>
      <c r="AK1165" s="246">
        <f t="shared" si="488"/>
        <v>0</v>
      </c>
      <c r="AL1165" s="240">
        <v>2150506</v>
      </c>
      <c r="AM1165" s="240" t="s">
        <v>2016</v>
      </c>
      <c r="AN1165" s="249">
        <v>0</v>
      </c>
      <c r="AO1165" s="249">
        <v>0</v>
      </c>
      <c r="AP1165" s="256">
        <f t="shared" si="479"/>
        <v>0</v>
      </c>
      <c r="AQ1165" s="257">
        <f t="shared" si="480"/>
        <v>0</v>
      </c>
      <c r="AR1165">
        <f t="shared" si="486"/>
        <v>7</v>
      </c>
    </row>
    <row r="1166" hidden="1" spans="1:44">
      <c r="A1166" s="220">
        <v>2150508</v>
      </c>
      <c r="B1166" s="220" t="s">
        <v>2019</v>
      </c>
      <c r="C1166" s="216">
        <f t="shared" si="481"/>
        <v>0</v>
      </c>
      <c r="D1166" s="221">
        <v>0</v>
      </c>
      <c r="E1166" s="222">
        <v>0</v>
      </c>
      <c r="F1166" s="223">
        <v>0</v>
      </c>
      <c r="G1166" s="219">
        <f t="shared" si="482"/>
        <v>0</v>
      </c>
      <c r="H1166" s="219">
        <f t="shared" si="483"/>
        <v>0</v>
      </c>
      <c r="I1166" s="219">
        <f t="shared" si="484"/>
        <v>0</v>
      </c>
      <c r="J1166" s="231">
        <f t="shared" si="489"/>
        <v>7</v>
      </c>
      <c r="K1166" s="43">
        <f t="shared" si="485"/>
        <v>0</v>
      </c>
      <c r="L1166" s="43">
        <f t="shared" si="490"/>
        <v>7</v>
      </c>
      <c r="M1166" s="228">
        <v>2160219</v>
      </c>
      <c r="N1166" s="228" t="s">
        <v>2015</v>
      </c>
      <c r="O1166" s="233">
        <v>0</v>
      </c>
      <c r="P1166">
        <f t="shared" si="491"/>
        <v>7</v>
      </c>
      <c r="Q1166">
        <f t="shared" si="492"/>
        <v>0</v>
      </c>
      <c r="U1166">
        <f t="shared" si="472"/>
        <v>0</v>
      </c>
      <c r="V1166">
        <f t="shared" si="473"/>
        <v>0</v>
      </c>
      <c r="W1166">
        <f t="shared" si="493"/>
        <v>0</v>
      </c>
      <c r="Y1166">
        <f t="shared" si="474"/>
        <v>0</v>
      </c>
      <c r="AB1166" s="228">
        <v>2220504</v>
      </c>
      <c r="AC1166">
        <f t="shared" si="475"/>
        <v>0</v>
      </c>
      <c r="AD1166">
        <f t="shared" si="476"/>
        <v>0</v>
      </c>
      <c r="AE1166">
        <f t="shared" si="494"/>
        <v>0</v>
      </c>
      <c r="AG1166" s="228">
        <v>21605</v>
      </c>
      <c r="AH1166" s="238" t="s">
        <v>2020</v>
      </c>
      <c r="AI1166" s="232">
        <f>SUM(AI1167:AI1172)</f>
        <v>322</v>
      </c>
      <c r="AJ1166" s="239">
        <f t="shared" si="487"/>
        <v>322</v>
      </c>
      <c r="AK1166" s="246">
        <f t="shared" si="488"/>
        <v>0</v>
      </c>
      <c r="AL1166" s="240">
        <v>2150507</v>
      </c>
      <c r="AM1166" s="240" t="s">
        <v>2017</v>
      </c>
      <c r="AN1166" s="249">
        <v>0</v>
      </c>
      <c r="AO1166" s="249">
        <v>0</v>
      </c>
      <c r="AP1166" s="256">
        <f t="shared" si="479"/>
        <v>0</v>
      </c>
      <c r="AQ1166" s="257">
        <f t="shared" si="480"/>
        <v>0</v>
      </c>
      <c r="AR1166">
        <f t="shared" si="486"/>
        <v>7</v>
      </c>
    </row>
    <row r="1167" hidden="1" spans="1:44">
      <c r="A1167" s="220">
        <v>2150509</v>
      </c>
      <c r="B1167" s="220" t="s">
        <v>2021</v>
      </c>
      <c r="C1167" s="216">
        <f t="shared" si="481"/>
        <v>0</v>
      </c>
      <c r="D1167" s="221">
        <v>0</v>
      </c>
      <c r="E1167" s="222">
        <v>0</v>
      </c>
      <c r="F1167" s="223">
        <v>0</v>
      </c>
      <c r="G1167" s="219">
        <f t="shared" si="482"/>
        <v>0</v>
      </c>
      <c r="H1167" s="219">
        <f t="shared" si="483"/>
        <v>0</v>
      </c>
      <c r="I1167" s="219">
        <f t="shared" si="484"/>
        <v>0</v>
      </c>
      <c r="J1167" s="231">
        <f t="shared" si="489"/>
        <v>7</v>
      </c>
      <c r="K1167" s="43">
        <f t="shared" si="485"/>
        <v>0</v>
      </c>
      <c r="L1167" s="43">
        <f t="shared" si="490"/>
        <v>7</v>
      </c>
      <c r="M1167" s="228">
        <v>2160250</v>
      </c>
      <c r="N1167" s="228" t="s">
        <v>213</v>
      </c>
      <c r="O1167" s="233">
        <v>0</v>
      </c>
      <c r="P1167">
        <f t="shared" si="491"/>
        <v>7</v>
      </c>
      <c r="Q1167">
        <f t="shared" si="492"/>
        <v>0</v>
      </c>
      <c r="U1167">
        <f t="shared" si="472"/>
        <v>0</v>
      </c>
      <c r="V1167">
        <f t="shared" si="473"/>
        <v>0</v>
      </c>
      <c r="W1167">
        <f t="shared" si="493"/>
        <v>0</v>
      </c>
      <c r="Y1167">
        <f t="shared" si="474"/>
        <v>0</v>
      </c>
      <c r="AB1167" s="228">
        <v>2220505</v>
      </c>
      <c r="AC1167">
        <f t="shared" si="475"/>
        <v>0</v>
      </c>
      <c r="AD1167">
        <f t="shared" si="476"/>
        <v>0</v>
      </c>
      <c r="AE1167">
        <f t="shared" si="494"/>
        <v>0</v>
      </c>
      <c r="AG1167" s="228">
        <v>2160501</v>
      </c>
      <c r="AH1167" s="247" t="s">
        <v>195</v>
      </c>
      <c r="AI1167" s="233">
        <v>200</v>
      </c>
      <c r="AJ1167" s="248">
        <f t="shared" si="487"/>
        <v>200</v>
      </c>
      <c r="AK1167" s="246">
        <f t="shared" si="488"/>
        <v>0</v>
      </c>
      <c r="AL1167" s="240">
        <v>2150508</v>
      </c>
      <c r="AM1167" s="240" t="s">
        <v>2019</v>
      </c>
      <c r="AN1167" s="249">
        <v>0</v>
      </c>
      <c r="AO1167" s="249">
        <v>0</v>
      </c>
      <c r="AP1167" s="256">
        <f t="shared" si="479"/>
        <v>0</v>
      </c>
      <c r="AQ1167" s="257">
        <f t="shared" si="480"/>
        <v>0</v>
      </c>
      <c r="AR1167">
        <f t="shared" si="486"/>
        <v>7</v>
      </c>
    </row>
    <row r="1168" customHeight="1" spans="1:44">
      <c r="A1168" s="220">
        <v>2150510</v>
      </c>
      <c r="B1168" s="220" t="s">
        <v>2022</v>
      </c>
      <c r="C1168" s="216">
        <f t="shared" si="481"/>
        <v>464</v>
      </c>
      <c r="D1168" s="224">
        <v>6</v>
      </c>
      <c r="E1168" s="217">
        <v>1818</v>
      </c>
      <c r="F1168" s="218">
        <v>1838</v>
      </c>
      <c r="G1168" s="219">
        <f t="shared" si="482"/>
        <v>2.96120689655172</v>
      </c>
      <c r="H1168" s="219">
        <f t="shared" si="483"/>
        <v>306.333333333333</v>
      </c>
      <c r="I1168" s="219">
        <f t="shared" si="484"/>
        <v>1.01100110011001</v>
      </c>
      <c r="J1168" s="231">
        <f t="shared" si="489"/>
        <v>7</v>
      </c>
      <c r="K1168" s="43">
        <f t="shared" si="485"/>
        <v>4126</v>
      </c>
      <c r="L1168" s="43">
        <f t="shared" si="490"/>
        <v>7</v>
      </c>
      <c r="M1168" s="228">
        <v>2160299</v>
      </c>
      <c r="N1168" s="228" t="s">
        <v>2018</v>
      </c>
      <c r="O1168" s="233">
        <v>408</v>
      </c>
      <c r="P1168">
        <f t="shared" si="491"/>
        <v>7</v>
      </c>
      <c r="Q1168">
        <f t="shared" si="492"/>
        <v>0</v>
      </c>
      <c r="U1168">
        <f t="shared" si="472"/>
        <v>0</v>
      </c>
      <c r="V1168">
        <f t="shared" si="473"/>
        <v>0</v>
      </c>
      <c r="W1168">
        <f t="shared" si="493"/>
        <v>0</v>
      </c>
      <c r="Y1168">
        <f t="shared" si="474"/>
        <v>0</v>
      </c>
      <c r="AB1168" s="228">
        <v>2220506</v>
      </c>
      <c r="AC1168">
        <f t="shared" si="475"/>
        <v>0</v>
      </c>
      <c r="AD1168">
        <f t="shared" si="476"/>
        <v>0</v>
      </c>
      <c r="AE1168">
        <f t="shared" si="494"/>
        <v>0</v>
      </c>
      <c r="AG1168" s="228">
        <v>2160502</v>
      </c>
      <c r="AH1168" s="247" t="s">
        <v>197</v>
      </c>
      <c r="AI1168" s="233">
        <v>20</v>
      </c>
      <c r="AJ1168" s="248">
        <f t="shared" si="487"/>
        <v>20</v>
      </c>
      <c r="AK1168" s="246">
        <f t="shared" si="488"/>
        <v>0</v>
      </c>
      <c r="AL1168" s="240">
        <v>2150509</v>
      </c>
      <c r="AM1168" s="240" t="s">
        <v>2021</v>
      </c>
      <c r="AN1168" s="249">
        <v>0</v>
      </c>
      <c r="AO1168" s="249">
        <v>0</v>
      </c>
      <c r="AP1168" s="256">
        <f t="shared" si="479"/>
        <v>0</v>
      </c>
      <c r="AQ1168" s="257">
        <f t="shared" si="480"/>
        <v>0</v>
      </c>
      <c r="AR1168">
        <f t="shared" si="486"/>
        <v>7</v>
      </c>
    </row>
    <row r="1169" hidden="1" spans="1:44">
      <c r="A1169" s="220">
        <v>2150511</v>
      </c>
      <c r="B1169" s="220" t="s">
        <v>2023</v>
      </c>
      <c r="C1169" s="216">
        <f t="shared" si="481"/>
        <v>0</v>
      </c>
      <c r="D1169" s="221">
        <v>0</v>
      </c>
      <c r="E1169" s="222">
        <v>0</v>
      </c>
      <c r="F1169" s="223">
        <v>0</v>
      </c>
      <c r="G1169" s="219">
        <f t="shared" si="482"/>
        <v>0</v>
      </c>
      <c r="H1169" s="219">
        <f t="shared" si="483"/>
        <v>0</v>
      </c>
      <c r="I1169" s="219">
        <f t="shared" si="484"/>
        <v>0</v>
      </c>
      <c r="J1169" s="231">
        <f t="shared" si="489"/>
        <v>7</v>
      </c>
      <c r="K1169" s="43">
        <f t="shared" si="485"/>
        <v>0</v>
      </c>
      <c r="L1169" s="43">
        <f t="shared" si="490"/>
        <v>7</v>
      </c>
      <c r="M1169" s="228">
        <v>21605</v>
      </c>
      <c r="N1169" s="229" t="s">
        <v>2020</v>
      </c>
      <c r="O1169" s="232">
        <f>SUM(O1170:O1175)</f>
        <v>1081</v>
      </c>
      <c r="P1169">
        <f t="shared" si="491"/>
        <v>5</v>
      </c>
      <c r="Q1169">
        <f t="shared" si="492"/>
        <v>0</v>
      </c>
      <c r="U1169">
        <f t="shared" si="472"/>
        <v>0</v>
      </c>
      <c r="V1169">
        <f t="shared" si="473"/>
        <v>0</v>
      </c>
      <c r="W1169">
        <f t="shared" si="493"/>
        <v>0</v>
      </c>
      <c r="Y1169">
        <f t="shared" si="474"/>
        <v>0</v>
      </c>
      <c r="AB1169" s="228">
        <v>2220507</v>
      </c>
      <c r="AC1169">
        <f t="shared" si="475"/>
        <v>0</v>
      </c>
      <c r="AD1169">
        <f t="shared" si="476"/>
        <v>0</v>
      </c>
      <c r="AE1169">
        <f t="shared" si="494"/>
        <v>0</v>
      </c>
      <c r="AG1169" s="228">
        <v>2160503</v>
      </c>
      <c r="AH1169" s="247" t="s">
        <v>199</v>
      </c>
      <c r="AI1169" s="233">
        <v>0</v>
      </c>
      <c r="AJ1169" s="248">
        <f t="shared" si="487"/>
        <v>0</v>
      </c>
      <c r="AK1169" s="246">
        <f t="shared" si="488"/>
        <v>0</v>
      </c>
      <c r="AL1169" s="240">
        <v>2150510</v>
      </c>
      <c r="AM1169" s="241" t="s">
        <v>2022</v>
      </c>
      <c r="AN1169" s="242">
        <v>6</v>
      </c>
      <c r="AO1169" s="242">
        <v>1818</v>
      </c>
      <c r="AP1169" s="256">
        <f t="shared" si="479"/>
        <v>1812</v>
      </c>
      <c r="AQ1169" s="257">
        <f t="shared" si="480"/>
        <v>302</v>
      </c>
      <c r="AR1169">
        <f t="shared" si="486"/>
        <v>7</v>
      </c>
    </row>
    <row r="1170" hidden="1" spans="1:44">
      <c r="A1170" s="220">
        <v>2150513</v>
      </c>
      <c r="B1170" s="220" t="s">
        <v>1946</v>
      </c>
      <c r="C1170" s="216">
        <f t="shared" si="481"/>
        <v>0</v>
      </c>
      <c r="D1170" s="221">
        <v>0</v>
      </c>
      <c r="E1170" s="222">
        <v>0</v>
      </c>
      <c r="F1170" s="223">
        <v>0</v>
      </c>
      <c r="G1170" s="219">
        <f t="shared" si="482"/>
        <v>0</v>
      </c>
      <c r="H1170" s="219">
        <f t="shared" si="483"/>
        <v>0</v>
      </c>
      <c r="I1170" s="219">
        <f t="shared" si="484"/>
        <v>0</v>
      </c>
      <c r="J1170" s="231">
        <f t="shared" si="489"/>
        <v>7</v>
      </c>
      <c r="K1170" s="43">
        <f t="shared" si="485"/>
        <v>0</v>
      </c>
      <c r="L1170" s="43">
        <f t="shared" si="490"/>
        <v>7</v>
      </c>
      <c r="M1170" s="228">
        <v>2160501</v>
      </c>
      <c r="N1170" s="228" t="s">
        <v>195</v>
      </c>
      <c r="O1170" s="233">
        <v>277</v>
      </c>
      <c r="P1170">
        <f t="shared" si="491"/>
        <v>7</v>
      </c>
      <c r="Q1170">
        <f t="shared" si="492"/>
        <v>0</v>
      </c>
      <c r="U1170">
        <f t="shared" si="472"/>
        <v>0</v>
      </c>
      <c r="V1170">
        <f t="shared" si="473"/>
        <v>0</v>
      </c>
      <c r="W1170">
        <f t="shared" si="493"/>
        <v>0</v>
      </c>
      <c r="Y1170">
        <f t="shared" si="474"/>
        <v>0</v>
      </c>
      <c r="AB1170" s="228">
        <v>2220508</v>
      </c>
      <c r="AC1170">
        <f t="shared" si="475"/>
        <v>0</v>
      </c>
      <c r="AD1170">
        <f t="shared" si="476"/>
        <v>0</v>
      </c>
      <c r="AE1170">
        <f t="shared" si="494"/>
        <v>0</v>
      </c>
      <c r="AG1170" s="228">
        <v>2160504</v>
      </c>
      <c r="AH1170" s="247" t="s">
        <v>2024</v>
      </c>
      <c r="AI1170" s="233">
        <v>77</v>
      </c>
      <c r="AJ1170" s="248">
        <f t="shared" si="487"/>
        <v>77</v>
      </c>
      <c r="AK1170" s="246">
        <f t="shared" si="488"/>
        <v>0</v>
      </c>
      <c r="AL1170" s="240">
        <v>2150511</v>
      </c>
      <c r="AM1170" s="240" t="s">
        <v>2023</v>
      </c>
      <c r="AN1170" s="249">
        <v>0</v>
      </c>
      <c r="AO1170" s="249">
        <v>0</v>
      </c>
      <c r="AP1170" s="256">
        <f t="shared" si="479"/>
        <v>0</v>
      </c>
      <c r="AQ1170" s="257">
        <f t="shared" si="480"/>
        <v>0</v>
      </c>
      <c r="AR1170">
        <f t="shared" si="486"/>
        <v>7</v>
      </c>
    </row>
    <row r="1171" hidden="1" spans="1:44">
      <c r="A1171" s="215">
        <v>2150515</v>
      </c>
      <c r="B1171" s="215" t="s">
        <v>2025</v>
      </c>
      <c r="C1171" s="216">
        <f t="shared" si="481"/>
        <v>0</v>
      </c>
      <c r="D1171" s="222">
        <v>0</v>
      </c>
      <c r="E1171" s="222">
        <v>0</v>
      </c>
      <c r="F1171" s="223">
        <v>0</v>
      </c>
      <c r="G1171" s="219">
        <f t="shared" si="482"/>
        <v>0</v>
      </c>
      <c r="H1171" s="219">
        <f t="shared" si="483"/>
        <v>0</v>
      </c>
      <c r="I1171" s="219">
        <f t="shared" si="484"/>
        <v>0</v>
      </c>
      <c r="J1171" s="231">
        <f t="shared" si="489"/>
        <v>7</v>
      </c>
      <c r="K1171" s="43">
        <f t="shared" si="485"/>
        <v>0</v>
      </c>
      <c r="L1171" s="43">
        <f t="shared" si="490"/>
        <v>7</v>
      </c>
      <c r="M1171" s="228">
        <v>2160502</v>
      </c>
      <c r="N1171" s="228" t="s">
        <v>197</v>
      </c>
      <c r="O1171" s="233">
        <v>2</v>
      </c>
      <c r="P1171">
        <f t="shared" si="491"/>
        <v>7</v>
      </c>
      <c r="Q1171">
        <f t="shared" si="492"/>
        <v>0</v>
      </c>
      <c r="U1171">
        <f t="shared" si="472"/>
        <v>0</v>
      </c>
      <c r="V1171">
        <f t="shared" si="473"/>
        <v>0</v>
      </c>
      <c r="W1171">
        <f t="shared" si="493"/>
        <v>0</v>
      </c>
      <c r="Y1171">
        <f t="shared" si="474"/>
        <v>0</v>
      </c>
      <c r="AB1171" s="228">
        <v>2220509</v>
      </c>
      <c r="AC1171">
        <f t="shared" si="475"/>
        <v>0</v>
      </c>
      <c r="AD1171">
        <f t="shared" si="476"/>
        <v>0</v>
      </c>
      <c r="AE1171">
        <f t="shared" si="494"/>
        <v>0</v>
      </c>
      <c r="AG1171" s="228">
        <v>2160505</v>
      </c>
      <c r="AH1171" s="247" t="s">
        <v>2026</v>
      </c>
      <c r="AI1171" s="233">
        <v>0</v>
      </c>
      <c r="AJ1171" s="248">
        <f t="shared" si="487"/>
        <v>0</v>
      </c>
      <c r="AK1171" s="246">
        <f t="shared" si="488"/>
        <v>0</v>
      </c>
      <c r="AL1171" s="240">
        <v>2150513</v>
      </c>
      <c r="AM1171" s="240" t="s">
        <v>1946</v>
      </c>
      <c r="AN1171" s="249">
        <v>0</v>
      </c>
      <c r="AO1171" s="249">
        <v>0</v>
      </c>
      <c r="AP1171" s="256">
        <f t="shared" si="479"/>
        <v>0</v>
      </c>
      <c r="AQ1171" s="257">
        <f t="shared" si="480"/>
        <v>0</v>
      </c>
      <c r="AR1171">
        <f t="shared" si="486"/>
        <v>7</v>
      </c>
    </row>
    <row r="1172" customHeight="1" spans="1:44">
      <c r="A1172" s="215">
        <v>2150599</v>
      </c>
      <c r="B1172" s="215" t="s">
        <v>2027</v>
      </c>
      <c r="C1172" s="216">
        <f t="shared" si="481"/>
        <v>44</v>
      </c>
      <c r="D1172" s="217">
        <v>26</v>
      </c>
      <c r="E1172" s="217">
        <v>20</v>
      </c>
      <c r="F1172" s="218">
        <v>25</v>
      </c>
      <c r="G1172" s="219">
        <f t="shared" si="482"/>
        <v>-0.431818181818182</v>
      </c>
      <c r="H1172" s="219">
        <f t="shared" si="483"/>
        <v>0.961538461538462</v>
      </c>
      <c r="I1172" s="219">
        <f t="shared" si="484"/>
        <v>1.25</v>
      </c>
      <c r="J1172" s="231">
        <f t="shared" si="489"/>
        <v>7</v>
      </c>
      <c r="K1172" s="43">
        <f t="shared" si="485"/>
        <v>115</v>
      </c>
      <c r="L1172" s="43">
        <f t="shared" si="490"/>
        <v>7</v>
      </c>
      <c r="M1172" s="228">
        <v>2160503</v>
      </c>
      <c r="N1172" s="228" t="s">
        <v>199</v>
      </c>
      <c r="O1172" s="233">
        <v>0</v>
      </c>
      <c r="P1172">
        <f t="shared" si="491"/>
        <v>7</v>
      </c>
      <c r="Q1172">
        <f t="shared" si="492"/>
        <v>0</v>
      </c>
      <c r="U1172">
        <f t="shared" si="472"/>
        <v>0</v>
      </c>
      <c r="V1172">
        <f t="shared" si="473"/>
        <v>0</v>
      </c>
      <c r="W1172">
        <f t="shared" si="493"/>
        <v>0</v>
      </c>
      <c r="Y1172">
        <f t="shared" si="474"/>
        <v>0</v>
      </c>
      <c r="AB1172" s="228">
        <v>2220510</v>
      </c>
      <c r="AC1172">
        <f t="shared" si="475"/>
        <v>0</v>
      </c>
      <c r="AD1172">
        <f t="shared" si="476"/>
        <v>0</v>
      </c>
      <c r="AE1172">
        <f t="shared" si="494"/>
        <v>0</v>
      </c>
      <c r="AG1172" s="228">
        <v>2160599</v>
      </c>
      <c r="AH1172" s="247" t="s">
        <v>2028</v>
      </c>
      <c r="AI1172" s="233">
        <v>25</v>
      </c>
      <c r="AJ1172" s="248">
        <f t="shared" si="487"/>
        <v>25</v>
      </c>
      <c r="AK1172" s="246">
        <f t="shared" si="488"/>
        <v>0</v>
      </c>
      <c r="AL1172" s="240">
        <v>2150515</v>
      </c>
      <c r="AM1172" s="240" t="s">
        <v>2025</v>
      </c>
      <c r="AN1172" s="249">
        <v>0</v>
      </c>
      <c r="AO1172" s="249">
        <v>0</v>
      </c>
      <c r="AP1172" s="256">
        <f t="shared" si="479"/>
        <v>0</v>
      </c>
      <c r="AQ1172" s="257">
        <f t="shared" si="480"/>
        <v>0</v>
      </c>
      <c r="AR1172">
        <f t="shared" si="486"/>
        <v>7</v>
      </c>
    </row>
    <row r="1173" hidden="1" customHeight="1" spans="1:44">
      <c r="A1173" s="215">
        <v>21506</v>
      </c>
      <c r="B1173" s="215" t="s">
        <v>2029</v>
      </c>
      <c r="C1173" s="216">
        <f t="shared" si="481"/>
        <v>182</v>
      </c>
      <c r="D1173" s="217">
        <v>156</v>
      </c>
      <c r="E1173" s="217">
        <v>258</v>
      </c>
      <c r="F1173" s="218">
        <v>274</v>
      </c>
      <c r="G1173" s="219">
        <f t="shared" si="482"/>
        <v>0.505494505494505</v>
      </c>
      <c r="H1173" s="219">
        <f t="shared" si="483"/>
        <v>1.75641025641026</v>
      </c>
      <c r="I1173" s="219">
        <f t="shared" si="484"/>
        <v>1.06201550387597</v>
      </c>
      <c r="J1173" s="231">
        <f t="shared" si="489"/>
        <v>5</v>
      </c>
      <c r="K1173" s="43">
        <f t="shared" si="485"/>
        <v>870</v>
      </c>
      <c r="L1173" s="43">
        <f t="shared" si="490"/>
        <v>5</v>
      </c>
      <c r="M1173" s="228">
        <v>2160504</v>
      </c>
      <c r="N1173" s="228" t="s">
        <v>2024</v>
      </c>
      <c r="O1173" s="233">
        <v>32</v>
      </c>
      <c r="P1173">
        <f t="shared" si="491"/>
        <v>7</v>
      </c>
      <c r="Q1173">
        <f t="shared" si="492"/>
        <v>215</v>
      </c>
      <c r="U1173">
        <f t="shared" si="472"/>
        <v>0</v>
      </c>
      <c r="V1173">
        <f t="shared" si="473"/>
        <v>0</v>
      </c>
      <c r="W1173">
        <f t="shared" si="493"/>
        <v>0</v>
      </c>
      <c r="Y1173">
        <f t="shared" si="474"/>
        <v>0</v>
      </c>
      <c r="AB1173" s="228">
        <v>2220599</v>
      </c>
      <c r="AC1173">
        <f t="shared" si="475"/>
        <v>0</v>
      </c>
      <c r="AD1173">
        <f t="shared" si="476"/>
        <v>0</v>
      </c>
      <c r="AE1173">
        <f t="shared" si="494"/>
        <v>0</v>
      </c>
      <c r="AG1173" s="228">
        <v>21606</v>
      </c>
      <c r="AH1173" s="238" t="s">
        <v>2030</v>
      </c>
      <c r="AI1173" s="232">
        <f>SUM(AI1174:AI1178)</f>
        <v>1171</v>
      </c>
      <c r="AJ1173" s="239">
        <f t="shared" si="487"/>
        <v>1171</v>
      </c>
      <c r="AK1173" s="246">
        <f t="shared" si="488"/>
        <v>0</v>
      </c>
      <c r="AL1173" s="240">
        <v>2150599</v>
      </c>
      <c r="AM1173" s="241" t="s">
        <v>2027</v>
      </c>
      <c r="AN1173" s="242">
        <v>26</v>
      </c>
      <c r="AO1173" s="242">
        <v>20</v>
      </c>
      <c r="AP1173" s="256">
        <f t="shared" si="479"/>
        <v>-6</v>
      </c>
      <c r="AQ1173" s="257">
        <f t="shared" si="480"/>
        <v>-0.230769230769231</v>
      </c>
      <c r="AR1173">
        <f t="shared" si="486"/>
        <v>7</v>
      </c>
    </row>
    <row r="1174" customHeight="1" spans="1:44">
      <c r="A1174" s="215">
        <v>2150601</v>
      </c>
      <c r="B1174" s="215" t="s">
        <v>194</v>
      </c>
      <c r="C1174" s="216">
        <f t="shared" si="481"/>
        <v>139</v>
      </c>
      <c r="D1174" s="217">
        <v>140</v>
      </c>
      <c r="E1174" s="217">
        <v>207</v>
      </c>
      <c r="F1174" s="218">
        <v>202</v>
      </c>
      <c r="G1174" s="219">
        <f t="shared" si="482"/>
        <v>0.453237410071943</v>
      </c>
      <c r="H1174" s="219">
        <f t="shared" si="483"/>
        <v>1.44285714285714</v>
      </c>
      <c r="I1174" s="219">
        <f t="shared" si="484"/>
        <v>0.975845410628019</v>
      </c>
      <c r="J1174" s="231">
        <f t="shared" si="489"/>
        <v>7</v>
      </c>
      <c r="K1174" s="43">
        <f t="shared" ref="K1174:K1182" si="495">SUM(C1174:F1174)</f>
        <v>688</v>
      </c>
      <c r="L1174" s="43">
        <f t="shared" si="490"/>
        <v>7</v>
      </c>
      <c r="M1174" s="228">
        <v>2160505</v>
      </c>
      <c r="N1174" s="228" t="s">
        <v>2026</v>
      </c>
      <c r="O1174" s="233">
        <v>0</v>
      </c>
      <c r="P1174">
        <f t="shared" si="491"/>
        <v>7</v>
      </c>
      <c r="Q1174">
        <f t="shared" si="492"/>
        <v>0</v>
      </c>
      <c r="U1174">
        <f t="shared" si="472"/>
        <v>0</v>
      </c>
      <c r="V1174">
        <f t="shared" si="473"/>
        <v>0</v>
      </c>
      <c r="W1174">
        <f t="shared" si="493"/>
        <v>0</v>
      </c>
      <c r="Y1174">
        <f t="shared" si="474"/>
        <v>0</v>
      </c>
      <c r="AB1174" s="228">
        <v>2299901</v>
      </c>
      <c r="AC1174">
        <f t="shared" si="475"/>
        <v>2445</v>
      </c>
      <c r="AD1174">
        <f t="shared" si="476"/>
        <v>2445</v>
      </c>
      <c r="AE1174">
        <f t="shared" si="494"/>
        <v>0</v>
      </c>
      <c r="AG1174" s="228">
        <v>2160601</v>
      </c>
      <c r="AH1174" s="247" t="s">
        <v>195</v>
      </c>
      <c r="AI1174" s="233">
        <v>0</v>
      </c>
      <c r="AJ1174" s="248">
        <f t="shared" si="487"/>
        <v>0</v>
      </c>
      <c r="AK1174" s="246">
        <f t="shared" si="488"/>
        <v>0</v>
      </c>
      <c r="AL1174" s="240">
        <v>21506</v>
      </c>
      <c r="AM1174" s="241" t="s">
        <v>2029</v>
      </c>
      <c r="AN1174" s="242">
        <v>156</v>
      </c>
      <c r="AO1174" s="242">
        <v>258</v>
      </c>
      <c r="AP1174" s="256">
        <f t="shared" si="479"/>
        <v>102</v>
      </c>
      <c r="AQ1174" s="257">
        <f t="shared" si="480"/>
        <v>0.653846153846154</v>
      </c>
      <c r="AR1174">
        <f t="shared" si="486"/>
        <v>5</v>
      </c>
    </row>
    <row r="1175" customHeight="1" spans="1:44">
      <c r="A1175" s="220">
        <v>2150602</v>
      </c>
      <c r="B1175" s="220" t="s">
        <v>196</v>
      </c>
      <c r="C1175" s="216">
        <f t="shared" si="481"/>
        <v>14</v>
      </c>
      <c r="D1175" s="224">
        <v>2</v>
      </c>
      <c r="E1175" s="217">
        <v>25</v>
      </c>
      <c r="F1175" s="218">
        <v>45</v>
      </c>
      <c r="G1175" s="219">
        <f t="shared" si="482"/>
        <v>2.21428571428571</v>
      </c>
      <c r="H1175" s="219">
        <f t="shared" si="483"/>
        <v>22.5</v>
      </c>
      <c r="I1175" s="219">
        <f t="shared" si="484"/>
        <v>1.8</v>
      </c>
      <c r="J1175" s="231">
        <f t="shared" si="489"/>
        <v>7</v>
      </c>
      <c r="K1175" s="43">
        <f t="shared" si="495"/>
        <v>86</v>
      </c>
      <c r="L1175" s="43">
        <f t="shared" si="490"/>
        <v>7</v>
      </c>
      <c r="M1175" s="228">
        <v>2160599</v>
      </c>
      <c r="N1175" s="228" t="s">
        <v>2028</v>
      </c>
      <c r="O1175" s="233">
        <v>770</v>
      </c>
      <c r="P1175">
        <f t="shared" si="491"/>
        <v>7</v>
      </c>
      <c r="Q1175">
        <f t="shared" si="492"/>
        <v>0</v>
      </c>
      <c r="U1175">
        <f t="shared" si="472"/>
        <v>0</v>
      </c>
      <c r="V1175">
        <f t="shared" si="473"/>
        <v>0</v>
      </c>
      <c r="W1175">
        <f t="shared" si="493"/>
        <v>0</v>
      </c>
      <c r="Y1175">
        <f t="shared" si="474"/>
        <v>0</v>
      </c>
      <c r="AB1175" s="228">
        <v>2320201</v>
      </c>
      <c r="AC1175">
        <f t="shared" si="475"/>
        <v>0</v>
      </c>
      <c r="AD1175">
        <f t="shared" si="476"/>
        <v>0</v>
      </c>
      <c r="AE1175">
        <f t="shared" si="494"/>
        <v>0</v>
      </c>
      <c r="AG1175" s="228">
        <v>2160602</v>
      </c>
      <c r="AH1175" s="247" t="s">
        <v>197</v>
      </c>
      <c r="AI1175" s="233">
        <v>0</v>
      </c>
      <c r="AJ1175" s="248">
        <f t="shared" si="487"/>
        <v>0</v>
      </c>
      <c r="AK1175" s="246">
        <f t="shared" si="488"/>
        <v>0</v>
      </c>
      <c r="AL1175" s="240">
        <v>2150601</v>
      </c>
      <c r="AM1175" s="241" t="s">
        <v>194</v>
      </c>
      <c r="AN1175" s="242">
        <v>140</v>
      </c>
      <c r="AO1175" s="242">
        <v>207</v>
      </c>
      <c r="AP1175" s="256">
        <f t="shared" si="479"/>
        <v>67</v>
      </c>
      <c r="AQ1175" s="257">
        <f t="shared" si="480"/>
        <v>0.478571428571429</v>
      </c>
      <c r="AR1175">
        <f t="shared" si="486"/>
        <v>7</v>
      </c>
    </row>
    <row r="1176" hidden="1" spans="1:44">
      <c r="A1176" s="215">
        <v>2150603</v>
      </c>
      <c r="B1176" s="215" t="s">
        <v>198</v>
      </c>
      <c r="C1176" s="216">
        <f t="shared" si="481"/>
        <v>0</v>
      </c>
      <c r="D1176" s="222">
        <v>0</v>
      </c>
      <c r="E1176" s="222">
        <v>0</v>
      </c>
      <c r="F1176" s="223">
        <v>0</v>
      </c>
      <c r="G1176" s="219">
        <f t="shared" si="482"/>
        <v>0</v>
      </c>
      <c r="H1176" s="219">
        <f t="shared" si="483"/>
        <v>0</v>
      </c>
      <c r="I1176" s="219">
        <f t="shared" si="484"/>
        <v>0</v>
      </c>
      <c r="J1176" s="231">
        <f t="shared" si="489"/>
        <v>7</v>
      </c>
      <c r="K1176" s="43">
        <f t="shared" si="495"/>
        <v>0</v>
      </c>
      <c r="L1176" s="43">
        <f t="shared" si="490"/>
        <v>7</v>
      </c>
      <c r="M1176" s="228">
        <v>21606</v>
      </c>
      <c r="N1176" s="229" t="s">
        <v>2030</v>
      </c>
      <c r="O1176" s="232">
        <f>SUM(O1177:O1181)</f>
        <v>2335</v>
      </c>
      <c r="P1176">
        <f t="shared" si="491"/>
        <v>5</v>
      </c>
      <c r="Q1176">
        <f t="shared" si="492"/>
        <v>0</v>
      </c>
      <c r="U1176">
        <f t="shared" si="472"/>
        <v>0</v>
      </c>
      <c r="V1176">
        <f t="shared" si="473"/>
        <v>0</v>
      </c>
      <c r="W1176">
        <f t="shared" si="493"/>
        <v>0</v>
      </c>
      <c r="Y1176">
        <f t="shared" si="474"/>
        <v>0</v>
      </c>
      <c r="AB1176" s="228">
        <v>2320202</v>
      </c>
      <c r="AC1176">
        <f t="shared" si="475"/>
        <v>0</v>
      </c>
      <c r="AD1176">
        <f t="shared" si="476"/>
        <v>0</v>
      </c>
      <c r="AE1176">
        <f t="shared" si="494"/>
        <v>0</v>
      </c>
      <c r="AG1176" s="228">
        <v>2160603</v>
      </c>
      <c r="AH1176" s="247" t="s">
        <v>199</v>
      </c>
      <c r="AI1176" s="233">
        <v>0</v>
      </c>
      <c r="AJ1176" s="248">
        <f t="shared" si="487"/>
        <v>0</v>
      </c>
      <c r="AK1176" s="246">
        <f t="shared" si="488"/>
        <v>0</v>
      </c>
      <c r="AL1176" s="240">
        <v>2150602</v>
      </c>
      <c r="AM1176" s="241" t="s">
        <v>196</v>
      </c>
      <c r="AN1176" s="242">
        <v>2</v>
      </c>
      <c r="AO1176" s="242">
        <v>25</v>
      </c>
      <c r="AP1176" s="256">
        <f t="shared" si="479"/>
        <v>23</v>
      </c>
      <c r="AQ1176" s="257">
        <f t="shared" si="480"/>
        <v>11.5</v>
      </c>
      <c r="AR1176">
        <f t="shared" si="486"/>
        <v>7</v>
      </c>
    </row>
    <row r="1177" hidden="1" spans="1:44">
      <c r="A1177" s="220">
        <v>2150604</v>
      </c>
      <c r="B1177" s="220" t="s">
        <v>2031</v>
      </c>
      <c r="C1177" s="216">
        <f t="shared" si="481"/>
        <v>0</v>
      </c>
      <c r="D1177" s="221">
        <v>0</v>
      </c>
      <c r="E1177" s="222">
        <v>0</v>
      </c>
      <c r="F1177" s="223">
        <v>0</v>
      </c>
      <c r="G1177" s="219">
        <f t="shared" si="482"/>
        <v>0</v>
      </c>
      <c r="H1177" s="219">
        <f t="shared" si="483"/>
        <v>0</v>
      </c>
      <c r="I1177" s="219">
        <f t="shared" si="484"/>
        <v>0</v>
      </c>
      <c r="J1177" s="231">
        <f t="shared" si="489"/>
        <v>7</v>
      </c>
      <c r="K1177" s="43">
        <f t="shared" si="495"/>
        <v>0</v>
      </c>
      <c r="L1177" s="43">
        <f t="shared" si="490"/>
        <v>7</v>
      </c>
      <c r="M1177" s="228">
        <v>2160601</v>
      </c>
      <c r="N1177" s="228" t="s">
        <v>195</v>
      </c>
      <c r="O1177" s="233">
        <v>0</v>
      </c>
      <c r="P1177">
        <f t="shared" si="491"/>
        <v>7</v>
      </c>
      <c r="Q1177">
        <f t="shared" si="492"/>
        <v>0</v>
      </c>
      <c r="U1177">
        <f t="shared" si="472"/>
        <v>0</v>
      </c>
      <c r="V1177">
        <f t="shared" si="473"/>
        <v>0</v>
      </c>
      <c r="W1177">
        <f t="shared" si="493"/>
        <v>0</v>
      </c>
      <c r="Y1177">
        <f t="shared" si="474"/>
        <v>0</v>
      </c>
      <c r="AB1177" s="228">
        <v>2320203</v>
      </c>
      <c r="AC1177">
        <f t="shared" si="475"/>
        <v>0</v>
      </c>
      <c r="AD1177">
        <f t="shared" si="476"/>
        <v>0</v>
      </c>
      <c r="AE1177">
        <f t="shared" si="494"/>
        <v>0</v>
      </c>
      <c r="AG1177" s="228">
        <v>2160607</v>
      </c>
      <c r="AH1177" s="247" t="s">
        <v>2032</v>
      </c>
      <c r="AI1177" s="233">
        <v>0</v>
      </c>
      <c r="AJ1177" s="248">
        <f t="shared" si="487"/>
        <v>0</v>
      </c>
      <c r="AK1177" s="246">
        <f t="shared" si="488"/>
        <v>0</v>
      </c>
      <c r="AL1177" s="240">
        <v>2150603</v>
      </c>
      <c r="AM1177" s="240" t="s">
        <v>198</v>
      </c>
      <c r="AN1177" s="249">
        <v>0</v>
      </c>
      <c r="AO1177" s="249">
        <v>0</v>
      </c>
      <c r="AP1177" s="256">
        <f t="shared" si="479"/>
        <v>0</v>
      </c>
      <c r="AQ1177" s="257">
        <f t="shared" si="480"/>
        <v>0</v>
      </c>
      <c r="AR1177">
        <f t="shared" si="486"/>
        <v>7</v>
      </c>
    </row>
    <row r="1178" customHeight="1" spans="1:44">
      <c r="A1178" s="215">
        <v>2150605</v>
      </c>
      <c r="B1178" s="215" t="s">
        <v>2033</v>
      </c>
      <c r="C1178" s="216">
        <f t="shared" si="481"/>
        <v>29</v>
      </c>
      <c r="D1178" s="217">
        <v>14</v>
      </c>
      <c r="E1178" s="217">
        <v>26</v>
      </c>
      <c r="F1178" s="218">
        <v>27</v>
      </c>
      <c r="G1178" s="219">
        <f t="shared" si="482"/>
        <v>-0.0689655172413793</v>
      </c>
      <c r="H1178" s="219">
        <f t="shared" si="483"/>
        <v>1.92857142857143</v>
      </c>
      <c r="I1178" s="219">
        <f t="shared" si="484"/>
        <v>1.03846153846154</v>
      </c>
      <c r="J1178" s="231">
        <f t="shared" si="489"/>
        <v>7</v>
      </c>
      <c r="K1178" s="43">
        <f t="shared" si="495"/>
        <v>96</v>
      </c>
      <c r="L1178" s="43">
        <f t="shared" si="490"/>
        <v>7</v>
      </c>
      <c r="M1178" s="228">
        <v>2160602</v>
      </c>
      <c r="N1178" s="228" t="s">
        <v>197</v>
      </c>
      <c r="O1178" s="233">
        <v>0</v>
      </c>
      <c r="P1178">
        <f t="shared" si="491"/>
        <v>7</v>
      </c>
      <c r="Q1178">
        <f t="shared" si="492"/>
        <v>0</v>
      </c>
      <c r="U1178">
        <f t="shared" si="472"/>
        <v>0</v>
      </c>
      <c r="V1178">
        <f t="shared" si="473"/>
        <v>0</v>
      </c>
      <c r="W1178">
        <f t="shared" si="493"/>
        <v>0</v>
      </c>
      <c r="Y1178">
        <f t="shared" si="474"/>
        <v>0</v>
      </c>
      <c r="AB1178" s="228">
        <v>2320299</v>
      </c>
      <c r="AC1178">
        <f t="shared" si="475"/>
        <v>0</v>
      </c>
      <c r="AD1178">
        <f t="shared" si="476"/>
        <v>0</v>
      </c>
      <c r="AE1178">
        <f t="shared" si="494"/>
        <v>0</v>
      </c>
      <c r="AG1178" s="228">
        <v>2160699</v>
      </c>
      <c r="AH1178" s="247" t="s">
        <v>2034</v>
      </c>
      <c r="AI1178" s="233">
        <v>1171</v>
      </c>
      <c r="AJ1178" s="248">
        <f t="shared" si="487"/>
        <v>1171</v>
      </c>
      <c r="AK1178" s="246">
        <f t="shared" si="488"/>
        <v>0</v>
      </c>
      <c r="AL1178" s="240">
        <v>2150604</v>
      </c>
      <c r="AM1178" s="240" t="s">
        <v>2031</v>
      </c>
      <c r="AN1178" s="249">
        <v>0</v>
      </c>
      <c r="AO1178" s="249">
        <v>0</v>
      </c>
      <c r="AP1178" s="256">
        <f t="shared" si="479"/>
        <v>0</v>
      </c>
      <c r="AQ1178" s="257">
        <f t="shared" si="480"/>
        <v>0</v>
      </c>
      <c r="AR1178">
        <f t="shared" si="486"/>
        <v>7</v>
      </c>
    </row>
    <row r="1179" hidden="1" spans="1:44">
      <c r="A1179" s="215">
        <v>2150606</v>
      </c>
      <c r="B1179" s="215" t="s">
        <v>2035</v>
      </c>
      <c r="C1179" s="216">
        <f t="shared" si="481"/>
        <v>0</v>
      </c>
      <c r="D1179" s="222">
        <v>0</v>
      </c>
      <c r="E1179" s="222">
        <v>0</v>
      </c>
      <c r="F1179" s="223">
        <v>0</v>
      </c>
      <c r="G1179" s="219">
        <f t="shared" si="482"/>
        <v>0</v>
      </c>
      <c r="H1179" s="219">
        <f t="shared" si="483"/>
        <v>0</v>
      </c>
      <c r="I1179" s="219">
        <f t="shared" si="484"/>
        <v>0</v>
      </c>
      <c r="J1179" s="231">
        <f t="shared" si="489"/>
        <v>7</v>
      </c>
      <c r="K1179" s="43">
        <f t="shared" si="495"/>
        <v>0</v>
      </c>
      <c r="L1179" s="43">
        <f t="shared" si="490"/>
        <v>7</v>
      </c>
      <c r="M1179" s="228">
        <v>2160603</v>
      </c>
      <c r="N1179" s="228" t="s">
        <v>199</v>
      </c>
      <c r="O1179" s="233">
        <v>0</v>
      </c>
      <c r="P1179">
        <f t="shared" si="491"/>
        <v>7</v>
      </c>
      <c r="Q1179">
        <f t="shared" si="492"/>
        <v>0</v>
      </c>
      <c r="U1179">
        <f t="shared" si="472"/>
        <v>0</v>
      </c>
      <c r="V1179">
        <f t="shared" si="473"/>
        <v>0</v>
      </c>
      <c r="W1179">
        <f t="shared" si="493"/>
        <v>0</v>
      </c>
      <c r="Y1179">
        <f t="shared" si="474"/>
        <v>0</v>
      </c>
      <c r="AB1179" s="228">
        <v>2320301</v>
      </c>
      <c r="AC1179">
        <f t="shared" si="475"/>
        <v>1756</v>
      </c>
      <c r="AD1179">
        <f t="shared" si="476"/>
        <v>1756</v>
      </c>
      <c r="AE1179">
        <f t="shared" si="494"/>
        <v>0</v>
      </c>
      <c r="AG1179" s="228">
        <v>21699</v>
      </c>
      <c r="AH1179" s="238" t="s">
        <v>2036</v>
      </c>
      <c r="AI1179" s="232">
        <f>SUM(AI1180:AI1181)</f>
        <v>0</v>
      </c>
      <c r="AJ1179" s="239">
        <f t="shared" si="487"/>
        <v>0</v>
      </c>
      <c r="AK1179" s="246">
        <f t="shared" si="488"/>
        <v>0</v>
      </c>
      <c r="AL1179" s="240">
        <v>2150605</v>
      </c>
      <c r="AM1179" s="241" t="s">
        <v>2033</v>
      </c>
      <c r="AN1179" s="242">
        <v>14</v>
      </c>
      <c r="AO1179" s="242">
        <v>26</v>
      </c>
      <c r="AP1179" s="256">
        <f t="shared" si="479"/>
        <v>12</v>
      </c>
      <c r="AQ1179" s="257">
        <f t="shared" si="480"/>
        <v>0.857142857142857</v>
      </c>
      <c r="AR1179">
        <f t="shared" si="486"/>
        <v>7</v>
      </c>
    </row>
    <row r="1180" hidden="1" spans="1:44">
      <c r="A1180" s="220">
        <v>2150607</v>
      </c>
      <c r="B1180" s="220" t="s">
        <v>2037</v>
      </c>
      <c r="C1180" s="216">
        <f t="shared" si="481"/>
        <v>0</v>
      </c>
      <c r="D1180" s="221">
        <v>0</v>
      </c>
      <c r="E1180" s="222">
        <v>0</v>
      </c>
      <c r="F1180" s="223">
        <v>0</v>
      </c>
      <c r="G1180" s="219">
        <f t="shared" si="482"/>
        <v>0</v>
      </c>
      <c r="H1180" s="219">
        <f t="shared" si="483"/>
        <v>0</v>
      </c>
      <c r="I1180" s="219">
        <f t="shared" si="484"/>
        <v>0</v>
      </c>
      <c r="J1180" s="231">
        <f t="shared" si="489"/>
        <v>7</v>
      </c>
      <c r="K1180" s="43">
        <f t="shared" si="495"/>
        <v>0</v>
      </c>
      <c r="L1180" s="43">
        <f t="shared" si="490"/>
        <v>7</v>
      </c>
      <c r="M1180" s="228">
        <v>2160607</v>
      </c>
      <c r="N1180" s="228" t="s">
        <v>2032</v>
      </c>
      <c r="O1180" s="233">
        <v>0</v>
      </c>
      <c r="P1180">
        <f t="shared" si="491"/>
        <v>7</v>
      </c>
      <c r="Q1180">
        <f t="shared" si="492"/>
        <v>0</v>
      </c>
      <c r="U1180">
        <f t="shared" si="472"/>
        <v>0</v>
      </c>
      <c r="V1180">
        <f t="shared" si="473"/>
        <v>0</v>
      </c>
      <c r="W1180">
        <f t="shared" si="493"/>
        <v>0</v>
      </c>
      <c r="Y1180">
        <f t="shared" si="474"/>
        <v>0</v>
      </c>
      <c r="AB1180" s="228">
        <v>2320302</v>
      </c>
      <c r="AC1180">
        <f t="shared" si="475"/>
        <v>0</v>
      </c>
      <c r="AD1180">
        <f t="shared" si="476"/>
        <v>0</v>
      </c>
      <c r="AE1180">
        <f t="shared" si="494"/>
        <v>0</v>
      </c>
      <c r="AG1180" s="228">
        <v>2169901</v>
      </c>
      <c r="AH1180" s="247" t="s">
        <v>2038</v>
      </c>
      <c r="AI1180" s="233">
        <v>0</v>
      </c>
      <c r="AJ1180" s="248">
        <f t="shared" si="487"/>
        <v>0</v>
      </c>
      <c r="AK1180" s="246">
        <f t="shared" si="488"/>
        <v>0</v>
      </c>
      <c r="AL1180" s="240">
        <v>2150606</v>
      </c>
      <c r="AM1180" s="240" t="s">
        <v>2035</v>
      </c>
      <c r="AN1180" s="249">
        <v>0</v>
      </c>
      <c r="AO1180" s="249">
        <v>0</v>
      </c>
      <c r="AP1180" s="256">
        <f t="shared" si="479"/>
        <v>0</v>
      </c>
      <c r="AQ1180" s="257">
        <f t="shared" si="480"/>
        <v>0</v>
      </c>
      <c r="AR1180">
        <f t="shared" si="486"/>
        <v>7</v>
      </c>
    </row>
    <row r="1181" hidden="1" spans="1:44">
      <c r="A1181" s="220">
        <v>2150699</v>
      </c>
      <c r="B1181" s="220" t="s">
        <v>2039</v>
      </c>
      <c r="C1181" s="216">
        <f t="shared" si="481"/>
        <v>0</v>
      </c>
      <c r="D1181" s="221">
        <v>0</v>
      </c>
      <c r="E1181" s="222">
        <v>0</v>
      </c>
      <c r="F1181" s="223">
        <v>0</v>
      </c>
      <c r="G1181" s="219">
        <f t="shared" si="482"/>
        <v>0</v>
      </c>
      <c r="H1181" s="219">
        <f t="shared" si="483"/>
        <v>0</v>
      </c>
      <c r="I1181" s="219">
        <f t="shared" si="484"/>
        <v>0</v>
      </c>
      <c r="J1181" s="231">
        <f t="shared" si="489"/>
        <v>7</v>
      </c>
      <c r="K1181" s="43">
        <f t="shared" si="495"/>
        <v>0</v>
      </c>
      <c r="L1181" s="43">
        <f t="shared" si="490"/>
        <v>7</v>
      </c>
      <c r="M1181" s="228">
        <v>2160699</v>
      </c>
      <c r="N1181" s="228" t="s">
        <v>2034</v>
      </c>
      <c r="O1181" s="233">
        <v>2335</v>
      </c>
      <c r="P1181">
        <f t="shared" si="491"/>
        <v>7</v>
      </c>
      <c r="Q1181">
        <f t="shared" si="492"/>
        <v>0</v>
      </c>
      <c r="U1181">
        <f t="shared" si="472"/>
        <v>0</v>
      </c>
      <c r="V1181">
        <f t="shared" si="473"/>
        <v>0</v>
      </c>
      <c r="W1181">
        <f t="shared" si="493"/>
        <v>0</v>
      </c>
      <c r="Y1181">
        <f t="shared" si="474"/>
        <v>0</v>
      </c>
      <c r="AB1181" s="228">
        <v>2320303</v>
      </c>
      <c r="AC1181">
        <f t="shared" si="475"/>
        <v>0</v>
      </c>
      <c r="AD1181">
        <f t="shared" si="476"/>
        <v>0</v>
      </c>
      <c r="AE1181">
        <f t="shared" si="494"/>
        <v>0</v>
      </c>
      <c r="AG1181" s="228">
        <v>2169999</v>
      </c>
      <c r="AH1181" s="247" t="s">
        <v>2040</v>
      </c>
      <c r="AI1181" s="233">
        <v>0</v>
      </c>
      <c r="AJ1181" s="248">
        <f t="shared" si="487"/>
        <v>0</v>
      </c>
      <c r="AK1181" s="246">
        <f t="shared" si="488"/>
        <v>0</v>
      </c>
      <c r="AL1181" s="240">
        <v>2150607</v>
      </c>
      <c r="AM1181" s="240" t="s">
        <v>2037</v>
      </c>
      <c r="AN1181" s="249">
        <v>0</v>
      </c>
      <c r="AO1181" s="249">
        <v>0</v>
      </c>
      <c r="AP1181" s="256">
        <f t="shared" si="479"/>
        <v>0</v>
      </c>
      <c r="AQ1181" s="257">
        <f t="shared" si="480"/>
        <v>0</v>
      </c>
      <c r="AR1181">
        <f t="shared" si="486"/>
        <v>7</v>
      </c>
    </row>
    <row r="1182" hidden="1" spans="1:44">
      <c r="A1182" s="220">
        <v>21507</v>
      </c>
      <c r="B1182" s="220" t="s">
        <v>2041</v>
      </c>
      <c r="C1182" s="216">
        <f t="shared" si="481"/>
        <v>0</v>
      </c>
      <c r="D1182" s="221">
        <v>0</v>
      </c>
      <c r="E1182" s="222">
        <v>0</v>
      </c>
      <c r="F1182" s="223">
        <v>0</v>
      </c>
      <c r="G1182" s="219">
        <f t="shared" si="482"/>
        <v>0</v>
      </c>
      <c r="H1182" s="219">
        <f t="shared" si="483"/>
        <v>0</v>
      </c>
      <c r="I1182" s="219">
        <f t="shared" si="484"/>
        <v>0</v>
      </c>
      <c r="J1182" s="231">
        <f t="shared" si="489"/>
        <v>5</v>
      </c>
      <c r="K1182" s="43">
        <f t="shared" si="495"/>
        <v>0</v>
      </c>
      <c r="L1182" s="43">
        <f t="shared" si="490"/>
        <v>5</v>
      </c>
      <c r="M1182" s="228">
        <v>21699</v>
      </c>
      <c r="N1182" s="229" t="s">
        <v>2036</v>
      </c>
      <c r="O1182" s="232">
        <f>SUM(O1183:O1184)</f>
        <v>0</v>
      </c>
      <c r="P1182">
        <f t="shared" si="491"/>
        <v>5</v>
      </c>
      <c r="Q1182">
        <f t="shared" si="492"/>
        <v>215</v>
      </c>
      <c r="U1182">
        <f t="shared" si="472"/>
        <v>0</v>
      </c>
      <c r="V1182">
        <f t="shared" si="473"/>
        <v>0</v>
      </c>
      <c r="W1182">
        <f t="shared" si="493"/>
        <v>0</v>
      </c>
      <c r="Y1182">
        <f t="shared" si="474"/>
        <v>0</v>
      </c>
      <c r="AB1182" s="228">
        <v>2320304</v>
      </c>
      <c r="AC1182">
        <f t="shared" si="475"/>
        <v>0</v>
      </c>
      <c r="AD1182">
        <f t="shared" si="476"/>
        <v>0</v>
      </c>
      <c r="AE1182">
        <f t="shared" si="494"/>
        <v>0</v>
      </c>
      <c r="AG1182" s="228">
        <v>217</v>
      </c>
      <c r="AH1182" s="238" t="s">
        <v>2042</v>
      </c>
      <c r="AI1182" s="232">
        <f>AI1183+AI1190+AI1200+AI1206+AI1209</f>
        <v>71</v>
      </c>
      <c r="AJ1182" s="239">
        <f t="shared" si="487"/>
        <v>71</v>
      </c>
      <c r="AK1182" s="246">
        <f t="shared" si="488"/>
        <v>0</v>
      </c>
      <c r="AL1182" s="240">
        <v>2150699</v>
      </c>
      <c r="AM1182" s="240" t="s">
        <v>2039</v>
      </c>
      <c r="AN1182" s="249">
        <v>0</v>
      </c>
      <c r="AO1182" s="249">
        <v>0</v>
      </c>
      <c r="AP1182" s="256">
        <f t="shared" si="479"/>
        <v>0</v>
      </c>
      <c r="AQ1182" s="257">
        <f t="shared" si="480"/>
        <v>0</v>
      </c>
      <c r="AR1182">
        <f t="shared" si="486"/>
        <v>7</v>
      </c>
    </row>
    <row r="1183" hidden="1" spans="1:44">
      <c r="A1183" s="220">
        <v>2150701</v>
      </c>
      <c r="B1183" s="220" t="s">
        <v>194</v>
      </c>
      <c r="C1183" s="216">
        <f t="shared" si="481"/>
        <v>0</v>
      </c>
      <c r="D1183" s="221">
        <v>0</v>
      </c>
      <c r="E1183" s="222">
        <v>0</v>
      </c>
      <c r="F1183" s="223">
        <v>0</v>
      </c>
      <c r="G1183" s="219">
        <f t="shared" si="482"/>
        <v>0</v>
      </c>
      <c r="H1183" s="219">
        <f t="shared" si="483"/>
        <v>0</v>
      </c>
      <c r="I1183" s="219">
        <f t="shared" si="484"/>
        <v>0</v>
      </c>
      <c r="J1183" s="231">
        <f t="shared" si="489"/>
        <v>7</v>
      </c>
      <c r="K1183" s="43">
        <f t="shared" ref="K1183:K1189" si="496">SUM(C1183:F1183)</f>
        <v>0</v>
      </c>
      <c r="L1183" s="43">
        <f t="shared" si="490"/>
        <v>7</v>
      </c>
      <c r="M1183" s="228">
        <v>2169901</v>
      </c>
      <c r="N1183" s="228" t="s">
        <v>2038</v>
      </c>
      <c r="O1183" s="233">
        <v>0</v>
      </c>
      <c r="P1183">
        <f t="shared" si="491"/>
        <v>7</v>
      </c>
      <c r="Q1183">
        <f t="shared" si="492"/>
        <v>0</v>
      </c>
      <c r="U1183">
        <f t="shared" si="472"/>
        <v>0</v>
      </c>
      <c r="V1183">
        <f t="shared" si="473"/>
        <v>0</v>
      </c>
      <c r="W1183">
        <f t="shared" si="493"/>
        <v>0</v>
      </c>
      <c r="Y1183">
        <f t="shared" si="474"/>
        <v>0</v>
      </c>
      <c r="AB1183">
        <v>23303</v>
      </c>
      <c r="AC1183">
        <f t="shared" si="475"/>
        <v>30</v>
      </c>
      <c r="AD1183">
        <f t="shared" si="476"/>
        <v>30</v>
      </c>
      <c r="AE1183">
        <f t="shared" si="494"/>
        <v>0</v>
      </c>
      <c r="AG1183" s="228">
        <v>21701</v>
      </c>
      <c r="AH1183" s="238" t="s">
        <v>2043</v>
      </c>
      <c r="AI1183" s="232">
        <f>SUM(AI1184:AI1189)</f>
        <v>40</v>
      </c>
      <c r="AJ1183" s="239">
        <f t="shared" si="487"/>
        <v>40</v>
      </c>
      <c r="AK1183" s="246">
        <f t="shared" si="488"/>
        <v>0</v>
      </c>
      <c r="AL1183" s="240">
        <v>21507</v>
      </c>
      <c r="AM1183" s="240" t="s">
        <v>2041</v>
      </c>
      <c r="AN1183" s="249">
        <v>0</v>
      </c>
      <c r="AO1183" s="249">
        <v>0</v>
      </c>
      <c r="AP1183" s="256">
        <f t="shared" si="479"/>
        <v>0</v>
      </c>
      <c r="AQ1183" s="257">
        <f t="shared" si="480"/>
        <v>0</v>
      </c>
      <c r="AR1183">
        <f t="shared" si="486"/>
        <v>5</v>
      </c>
    </row>
    <row r="1184" hidden="1" spans="1:44">
      <c r="A1184" s="215">
        <v>2150702</v>
      </c>
      <c r="B1184" s="215" t="s">
        <v>196</v>
      </c>
      <c r="C1184" s="216">
        <f t="shared" si="481"/>
        <v>0</v>
      </c>
      <c r="D1184" s="222">
        <v>0</v>
      </c>
      <c r="E1184" s="222">
        <v>0</v>
      </c>
      <c r="F1184" s="223">
        <v>0</v>
      </c>
      <c r="G1184" s="219">
        <f t="shared" si="482"/>
        <v>0</v>
      </c>
      <c r="H1184" s="219">
        <f t="shared" si="483"/>
        <v>0</v>
      </c>
      <c r="I1184" s="219">
        <f t="shared" si="484"/>
        <v>0</v>
      </c>
      <c r="J1184" s="231">
        <f t="shared" si="489"/>
        <v>7</v>
      </c>
      <c r="K1184" s="43">
        <f t="shared" si="496"/>
        <v>0</v>
      </c>
      <c r="L1184" s="43">
        <f t="shared" si="490"/>
        <v>7</v>
      </c>
      <c r="M1184" s="228">
        <v>2169999</v>
      </c>
      <c r="N1184" s="228" t="s">
        <v>2040</v>
      </c>
      <c r="O1184" s="233">
        <v>0</v>
      </c>
      <c r="P1184">
        <f t="shared" si="491"/>
        <v>7</v>
      </c>
      <c r="Q1184">
        <f t="shared" si="492"/>
        <v>0</v>
      </c>
      <c r="U1184">
        <f t="shared" si="472"/>
        <v>0</v>
      </c>
      <c r="V1184">
        <f t="shared" si="473"/>
        <v>0</v>
      </c>
      <c r="W1184">
        <f t="shared" si="493"/>
        <v>0</v>
      </c>
      <c r="Y1184">
        <f t="shared" si="474"/>
        <v>0</v>
      </c>
      <c r="AC1184">
        <f t="shared" si="475"/>
        <v>0</v>
      </c>
      <c r="AD1184">
        <f t="shared" si="476"/>
        <v>0</v>
      </c>
      <c r="AE1184">
        <f t="shared" si="494"/>
        <v>0</v>
      </c>
      <c r="AG1184" s="228">
        <v>2170101</v>
      </c>
      <c r="AH1184" s="247" t="s">
        <v>195</v>
      </c>
      <c r="AI1184" s="233">
        <v>0</v>
      </c>
      <c r="AJ1184" s="248">
        <f t="shared" si="487"/>
        <v>0</v>
      </c>
      <c r="AK1184" s="246">
        <f t="shared" si="488"/>
        <v>0</v>
      </c>
      <c r="AL1184" s="240">
        <v>2150701</v>
      </c>
      <c r="AM1184" s="240" t="s">
        <v>194</v>
      </c>
      <c r="AN1184" s="249">
        <v>0</v>
      </c>
      <c r="AO1184" s="249">
        <v>0</v>
      </c>
      <c r="AP1184" s="256">
        <f t="shared" si="479"/>
        <v>0</v>
      </c>
      <c r="AQ1184" s="257">
        <f t="shared" si="480"/>
        <v>0</v>
      </c>
      <c r="AR1184">
        <f t="shared" si="486"/>
        <v>7</v>
      </c>
    </row>
    <row r="1185" hidden="1" spans="1:44">
      <c r="A1185" s="220">
        <v>2150703</v>
      </c>
      <c r="B1185" s="220" t="s">
        <v>198</v>
      </c>
      <c r="C1185" s="216">
        <f t="shared" si="481"/>
        <v>0</v>
      </c>
      <c r="D1185" s="221">
        <v>0</v>
      </c>
      <c r="E1185" s="222">
        <v>0</v>
      </c>
      <c r="F1185" s="223">
        <v>0</v>
      </c>
      <c r="G1185" s="219">
        <f t="shared" si="482"/>
        <v>0</v>
      </c>
      <c r="H1185" s="219">
        <f t="shared" si="483"/>
        <v>0</v>
      </c>
      <c r="I1185" s="219">
        <f t="shared" si="484"/>
        <v>0</v>
      </c>
      <c r="J1185" s="231">
        <f t="shared" si="489"/>
        <v>7</v>
      </c>
      <c r="K1185" s="43">
        <f t="shared" si="496"/>
        <v>0</v>
      </c>
      <c r="L1185" s="43">
        <f t="shared" si="490"/>
        <v>7</v>
      </c>
      <c r="M1185" s="228">
        <v>217</v>
      </c>
      <c r="N1185" s="229" t="s">
        <v>2042</v>
      </c>
      <c r="O1185" s="230">
        <f>O1186+O1193+O1203+O1209+O1212</f>
        <v>84</v>
      </c>
      <c r="P1185">
        <f t="shared" si="491"/>
        <v>3</v>
      </c>
      <c r="Q1185">
        <f t="shared" si="492"/>
        <v>0</v>
      </c>
      <c r="U1185">
        <f t="shared" si="472"/>
        <v>0</v>
      </c>
      <c r="V1185">
        <f t="shared" si="473"/>
        <v>0</v>
      </c>
      <c r="W1185">
        <f t="shared" si="493"/>
        <v>0</v>
      </c>
      <c r="Y1185">
        <f t="shared" si="474"/>
        <v>0</v>
      </c>
      <c r="AC1185">
        <f t="shared" si="475"/>
        <v>0</v>
      </c>
      <c r="AD1185">
        <f t="shared" si="476"/>
        <v>0</v>
      </c>
      <c r="AE1185">
        <f t="shared" si="494"/>
        <v>0</v>
      </c>
      <c r="AG1185" s="228">
        <v>2170102</v>
      </c>
      <c r="AH1185" s="247" t="s">
        <v>197</v>
      </c>
      <c r="AI1185" s="233">
        <v>0</v>
      </c>
      <c r="AJ1185" s="248">
        <f t="shared" si="487"/>
        <v>0</v>
      </c>
      <c r="AK1185" s="246">
        <f t="shared" si="488"/>
        <v>0</v>
      </c>
      <c r="AL1185" s="240">
        <v>2150702</v>
      </c>
      <c r="AM1185" s="240" t="s">
        <v>196</v>
      </c>
      <c r="AN1185" s="249">
        <v>0</v>
      </c>
      <c r="AO1185" s="249">
        <v>0</v>
      </c>
      <c r="AP1185" s="256">
        <f t="shared" si="479"/>
        <v>0</v>
      </c>
      <c r="AQ1185" s="257">
        <f t="shared" si="480"/>
        <v>0</v>
      </c>
      <c r="AR1185">
        <f t="shared" si="486"/>
        <v>7</v>
      </c>
    </row>
    <row r="1186" hidden="1" spans="1:44">
      <c r="A1186" s="220">
        <v>2150704</v>
      </c>
      <c r="B1186" s="220" t="s">
        <v>2044</v>
      </c>
      <c r="C1186" s="216">
        <f t="shared" si="481"/>
        <v>0</v>
      </c>
      <c r="D1186" s="221">
        <v>0</v>
      </c>
      <c r="E1186" s="222">
        <v>0</v>
      </c>
      <c r="F1186" s="223">
        <v>0</v>
      </c>
      <c r="G1186" s="219">
        <f t="shared" si="482"/>
        <v>0</v>
      </c>
      <c r="H1186" s="219">
        <f t="shared" si="483"/>
        <v>0</v>
      </c>
      <c r="I1186" s="219">
        <f t="shared" si="484"/>
        <v>0</v>
      </c>
      <c r="J1186" s="231">
        <f t="shared" si="489"/>
        <v>7</v>
      </c>
      <c r="K1186" s="43">
        <f t="shared" si="496"/>
        <v>0</v>
      </c>
      <c r="L1186" s="43">
        <f t="shared" si="490"/>
        <v>7</v>
      </c>
      <c r="M1186" s="228">
        <v>21701</v>
      </c>
      <c r="N1186" s="229" t="s">
        <v>2043</v>
      </c>
      <c r="O1186" s="232">
        <f>SUM(O1187:O1192)</f>
        <v>0</v>
      </c>
      <c r="P1186">
        <f t="shared" si="491"/>
        <v>5</v>
      </c>
      <c r="Q1186">
        <f t="shared" si="492"/>
        <v>0</v>
      </c>
      <c r="U1186">
        <f t="shared" si="472"/>
        <v>0</v>
      </c>
      <c r="V1186">
        <f t="shared" si="473"/>
        <v>0</v>
      </c>
      <c r="W1186">
        <f t="shared" si="493"/>
        <v>0</v>
      </c>
      <c r="Y1186">
        <f t="shared" si="474"/>
        <v>0</v>
      </c>
      <c r="AC1186">
        <f t="shared" si="475"/>
        <v>0</v>
      </c>
      <c r="AD1186">
        <f t="shared" si="476"/>
        <v>0</v>
      </c>
      <c r="AE1186">
        <f t="shared" si="494"/>
        <v>0</v>
      </c>
      <c r="AG1186" s="228">
        <v>2170103</v>
      </c>
      <c r="AH1186" s="247" t="s">
        <v>199</v>
      </c>
      <c r="AI1186" s="233">
        <v>0</v>
      </c>
      <c r="AJ1186" s="248">
        <f t="shared" si="487"/>
        <v>0</v>
      </c>
      <c r="AK1186" s="246">
        <f t="shared" si="488"/>
        <v>0</v>
      </c>
      <c r="AL1186" s="240">
        <v>2150703</v>
      </c>
      <c r="AM1186" s="240" t="s">
        <v>198</v>
      </c>
      <c r="AN1186" s="249">
        <v>0</v>
      </c>
      <c r="AO1186" s="249">
        <v>0</v>
      </c>
      <c r="AP1186" s="256">
        <f t="shared" si="479"/>
        <v>0</v>
      </c>
      <c r="AQ1186" s="257">
        <f t="shared" si="480"/>
        <v>0</v>
      </c>
      <c r="AR1186">
        <f t="shared" si="486"/>
        <v>7</v>
      </c>
    </row>
    <row r="1187" hidden="1" spans="1:44">
      <c r="A1187" s="220">
        <v>2150705</v>
      </c>
      <c r="B1187" s="220" t="s">
        <v>2045</v>
      </c>
      <c r="C1187" s="216">
        <f t="shared" si="481"/>
        <v>0</v>
      </c>
      <c r="D1187" s="221">
        <v>0</v>
      </c>
      <c r="E1187" s="222">
        <v>0</v>
      </c>
      <c r="F1187" s="223">
        <v>0</v>
      </c>
      <c r="G1187" s="219">
        <f t="shared" si="482"/>
        <v>0</v>
      </c>
      <c r="H1187" s="219">
        <f t="shared" si="483"/>
        <v>0</v>
      </c>
      <c r="I1187" s="219">
        <f t="shared" si="484"/>
        <v>0</v>
      </c>
      <c r="J1187" s="231">
        <f t="shared" si="489"/>
        <v>7</v>
      </c>
      <c r="K1187" s="43">
        <f t="shared" si="496"/>
        <v>0</v>
      </c>
      <c r="L1187" s="43">
        <f t="shared" si="490"/>
        <v>7</v>
      </c>
      <c r="M1187" s="228">
        <v>2170101</v>
      </c>
      <c r="N1187" s="228" t="s">
        <v>195</v>
      </c>
      <c r="O1187" s="233">
        <v>0</v>
      </c>
      <c r="P1187">
        <f t="shared" si="491"/>
        <v>7</v>
      </c>
      <c r="Q1187">
        <f t="shared" si="492"/>
        <v>0</v>
      </c>
      <c r="U1187">
        <f t="shared" si="472"/>
        <v>0</v>
      </c>
      <c r="V1187">
        <f t="shared" si="473"/>
        <v>0</v>
      </c>
      <c r="W1187">
        <f t="shared" si="493"/>
        <v>0</v>
      </c>
      <c r="Y1187">
        <f t="shared" si="474"/>
        <v>0</v>
      </c>
      <c r="AC1187">
        <f t="shared" si="475"/>
        <v>0</v>
      </c>
      <c r="AD1187">
        <f t="shared" si="476"/>
        <v>0</v>
      </c>
      <c r="AE1187">
        <f t="shared" si="494"/>
        <v>0</v>
      </c>
      <c r="AG1187" s="228">
        <v>2170104</v>
      </c>
      <c r="AH1187" s="247" t="s">
        <v>2046</v>
      </c>
      <c r="AI1187" s="233">
        <v>0</v>
      </c>
      <c r="AJ1187" s="248">
        <f t="shared" si="487"/>
        <v>0</v>
      </c>
      <c r="AK1187" s="246">
        <f t="shared" si="488"/>
        <v>0</v>
      </c>
      <c r="AL1187" s="240">
        <v>2150704</v>
      </c>
      <c r="AM1187" s="240" t="s">
        <v>2044</v>
      </c>
      <c r="AN1187" s="249">
        <v>0</v>
      </c>
      <c r="AO1187" s="249">
        <v>0</v>
      </c>
      <c r="AP1187" s="256">
        <f t="shared" si="479"/>
        <v>0</v>
      </c>
      <c r="AQ1187" s="257">
        <f t="shared" si="480"/>
        <v>0</v>
      </c>
      <c r="AR1187">
        <f t="shared" si="486"/>
        <v>7</v>
      </c>
    </row>
    <row r="1188" hidden="1" spans="1:44">
      <c r="A1188" s="215">
        <v>2150799</v>
      </c>
      <c r="B1188" s="215" t="s">
        <v>2047</v>
      </c>
      <c r="C1188" s="216">
        <f t="shared" si="481"/>
        <v>0</v>
      </c>
      <c r="D1188" s="222">
        <v>0</v>
      </c>
      <c r="E1188" s="222">
        <v>0</v>
      </c>
      <c r="F1188" s="223">
        <v>0</v>
      </c>
      <c r="G1188" s="219">
        <f t="shared" si="482"/>
        <v>0</v>
      </c>
      <c r="H1188" s="219">
        <f t="shared" si="483"/>
        <v>0</v>
      </c>
      <c r="I1188" s="219">
        <f t="shared" si="484"/>
        <v>0</v>
      </c>
      <c r="J1188" s="231">
        <f t="shared" si="489"/>
        <v>7</v>
      </c>
      <c r="K1188" s="43">
        <f t="shared" si="496"/>
        <v>0</v>
      </c>
      <c r="L1188" s="43">
        <f t="shared" si="490"/>
        <v>7</v>
      </c>
      <c r="M1188" s="228">
        <v>2170102</v>
      </c>
      <c r="N1188" s="228" t="s">
        <v>197</v>
      </c>
      <c r="O1188" s="233">
        <v>0</v>
      </c>
      <c r="P1188">
        <f t="shared" si="491"/>
        <v>7</v>
      </c>
      <c r="Q1188">
        <f t="shared" si="492"/>
        <v>0</v>
      </c>
      <c r="U1188">
        <f t="shared" si="472"/>
        <v>0</v>
      </c>
      <c r="V1188">
        <f t="shared" si="473"/>
        <v>0</v>
      </c>
      <c r="W1188">
        <f t="shared" si="493"/>
        <v>0</v>
      </c>
      <c r="Y1188">
        <f t="shared" si="474"/>
        <v>0</v>
      </c>
      <c r="AC1188">
        <f t="shared" si="475"/>
        <v>0</v>
      </c>
      <c r="AD1188">
        <f t="shared" si="476"/>
        <v>0</v>
      </c>
      <c r="AE1188">
        <f t="shared" si="494"/>
        <v>0</v>
      </c>
      <c r="AG1188" s="228">
        <v>2170150</v>
      </c>
      <c r="AH1188" s="247" t="s">
        <v>213</v>
      </c>
      <c r="AI1188" s="233">
        <v>0</v>
      </c>
      <c r="AJ1188" s="248">
        <f t="shared" si="487"/>
        <v>0</v>
      </c>
      <c r="AK1188" s="246">
        <f t="shared" si="488"/>
        <v>0</v>
      </c>
      <c r="AL1188" s="240">
        <v>2150705</v>
      </c>
      <c r="AM1188" s="240" t="s">
        <v>2045</v>
      </c>
      <c r="AN1188" s="249">
        <v>0</v>
      </c>
      <c r="AO1188" s="249">
        <v>0</v>
      </c>
      <c r="AP1188" s="256">
        <f t="shared" si="479"/>
        <v>0</v>
      </c>
      <c r="AQ1188" s="257">
        <f t="shared" si="480"/>
        <v>0</v>
      </c>
      <c r="AR1188">
        <f t="shared" si="486"/>
        <v>7</v>
      </c>
    </row>
    <row r="1189" hidden="1" customHeight="1" spans="1:44">
      <c r="A1189" s="215">
        <v>21508</v>
      </c>
      <c r="B1189" s="215" t="s">
        <v>2048</v>
      </c>
      <c r="C1189" s="216">
        <f t="shared" si="481"/>
        <v>535</v>
      </c>
      <c r="D1189" s="217">
        <v>299</v>
      </c>
      <c r="E1189" s="217">
        <v>19</v>
      </c>
      <c r="F1189" s="218">
        <v>19</v>
      </c>
      <c r="G1189" s="219">
        <f t="shared" si="482"/>
        <v>-0.964485981308411</v>
      </c>
      <c r="H1189" s="219">
        <f t="shared" si="483"/>
        <v>0.0635451505016722</v>
      </c>
      <c r="I1189" s="219">
        <f t="shared" si="484"/>
        <v>1</v>
      </c>
      <c r="J1189" s="231">
        <f t="shared" si="489"/>
        <v>5</v>
      </c>
      <c r="K1189" s="43">
        <f t="shared" si="496"/>
        <v>872</v>
      </c>
      <c r="L1189" s="43">
        <f t="shared" si="490"/>
        <v>5</v>
      </c>
      <c r="M1189" s="228">
        <v>2170103</v>
      </c>
      <c r="N1189" s="228" t="s">
        <v>199</v>
      </c>
      <c r="O1189" s="233">
        <v>0</v>
      </c>
      <c r="P1189">
        <f t="shared" si="491"/>
        <v>7</v>
      </c>
      <c r="Q1189">
        <f t="shared" si="492"/>
        <v>215</v>
      </c>
      <c r="U1189">
        <f t="shared" si="472"/>
        <v>0</v>
      </c>
      <c r="V1189">
        <f t="shared" si="473"/>
        <v>0</v>
      </c>
      <c r="W1189">
        <f t="shared" si="493"/>
        <v>0</v>
      </c>
      <c r="Y1189">
        <f t="shared" si="474"/>
        <v>0</v>
      </c>
      <c r="AC1189">
        <f t="shared" si="475"/>
        <v>0</v>
      </c>
      <c r="AD1189">
        <f t="shared" si="476"/>
        <v>0</v>
      </c>
      <c r="AE1189">
        <f t="shared" si="494"/>
        <v>0</v>
      </c>
      <c r="AG1189" s="228">
        <v>2170199</v>
      </c>
      <c r="AH1189" s="247" t="s">
        <v>2049</v>
      </c>
      <c r="AI1189" s="233">
        <v>40</v>
      </c>
      <c r="AJ1189" s="248">
        <f t="shared" si="487"/>
        <v>40</v>
      </c>
      <c r="AK1189" s="246">
        <f t="shared" si="488"/>
        <v>0</v>
      </c>
      <c r="AL1189" s="240">
        <v>2150799</v>
      </c>
      <c r="AM1189" s="240" t="s">
        <v>2047</v>
      </c>
      <c r="AN1189" s="249">
        <v>0</v>
      </c>
      <c r="AO1189" s="249">
        <v>0</v>
      </c>
      <c r="AP1189" s="256">
        <f t="shared" si="479"/>
        <v>0</v>
      </c>
      <c r="AQ1189" s="257">
        <f t="shared" si="480"/>
        <v>0</v>
      </c>
      <c r="AR1189">
        <f t="shared" si="486"/>
        <v>7</v>
      </c>
    </row>
    <row r="1190" hidden="1" spans="1:44">
      <c r="A1190" s="220">
        <v>2150801</v>
      </c>
      <c r="B1190" s="220" t="s">
        <v>194</v>
      </c>
      <c r="C1190" s="216">
        <f t="shared" si="481"/>
        <v>0</v>
      </c>
      <c r="D1190" s="221">
        <v>0</v>
      </c>
      <c r="E1190" s="222">
        <v>0</v>
      </c>
      <c r="F1190" s="223">
        <v>0</v>
      </c>
      <c r="G1190" s="219">
        <f t="shared" si="482"/>
        <v>0</v>
      </c>
      <c r="H1190" s="219">
        <f t="shared" si="483"/>
        <v>0</v>
      </c>
      <c r="I1190" s="219">
        <f t="shared" si="484"/>
        <v>0</v>
      </c>
      <c r="J1190" s="231">
        <f t="shared" si="489"/>
        <v>7</v>
      </c>
      <c r="K1190" s="43">
        <f t="shared" ref="K1190:K1196" si="497">SUM(C1190:F1190)</f>
        <v>0</v>
      </c>
      <c r="L1190" s="43">
        <f t="shared" si="490"/>
        <v>7</v>
      </c>
      <c r="M1190" s="228">
        <v>2170104</v>
      </c>
      <c r="N1190" s="228" t="s">
        <v>2046</v>
      </c>
      <c r="O1190" s="233">
        <v>0</v>
      </c>
      <c r="P1190">
        <f t="shared" si="491"/>
        <v>7</v>
      </c>
      <c r="Q1190">
        <f t="shared" si="492"/>
        <v>0</v>
      </c>
      <c r="U1190">
        <f t="shared" si="472"/>
        <v>0</v>
      </c>
      <c r="V1190">
        <f t="shared" si="473"/>
        <v>0</v>
      </c>
      <c r="W1190">
        <f t="shared" si="493"/>
        <v>0</v>
      </c>
      <c r="Y1190">
        <f t="shared" si="474"/>
        <v>0</v>
      </c>
      <c r="AC1190">
        <f t="shared" si="475"/>
        <v>0</v>
      </c>
      <c r="AD1190">
        <f t="shared" si="476"/>
        <v>0</v>
      </c>
      <c r="AE1190">
        <f t="shared" si="494"/>
        <v>0</v>
      </c>
      <c r="AG1190" s="228">
        <v>21702</v>
      </c>
      <c r="AH1190" s="238" t="s">
        <v>2050</v>
      </c>
      <c r="AI1190" s="232">
        <f>SUM(AI1191:AI1199)</f>
        <v>0</v>
      </c>
      <c r="AJ1190" s="239">
        <f t="shared" si="487"/>
        <v>0</v>
      </c>
      <c r="AK1190" s="246">
        <f t="shared" si="488"/>
        <v>0</v>
      </c>
      <c r="AL1190" s="240">
        <v>21508</v>
      </c>
      <c r="AM1190" s="241" t="s">
        <v>2048</v>
      </c>
      <c r="AN1190" s="242">
        <v>299</v>
      </c>
      <c r="AO1190" s="242">
        <v>19</v>
      </c>
      <c r="AP1190" s="256">
        <f t="shared" si="479"/>
        <v>-280</v>
      </c>
      <c r="AQ1190" s="257">
        <f t="shared" si="480"/>
        <v>-0.936454849498328</v>
      </c>
      <c r="AR1190">
        <f t="shared" si="486"/>
        <v>5</v>
      </c>
    </row>
    <row r="1191" hidden="1" spans="1:44">
      <c r="A1191" s="220">
        <v>2150802</v>
      </c>
      <c r="B1191" s="220" t="s">
        <v>196</v>
      </c>
      <c r="C1191" s="216">
        <f t="shared" si="481"/>
        <v>0</v>
      </c>
      <c r="D1191" s="221">
        <v>0</v>
      </c>
      <c r="E1191" s="222">
        <v>0</v>
      </c>
      <c r="F1191" s="223">
        <v>0</v>
      </c>
      <c r="G1191" s="219">
        <f t="shared" si="482"/>
        <v>0</v>
      </c>
      <c r="H1191" s="219">
        <f t="shared" si="483"/>
        <v>0</v>
      </c>
      <c r="I1191" s="219">
        <f t="shared" si="484"/>
        <v>0</v>
      </c>
      <c r="J1191" s="231">
        <f t="shared" si="489"/>
        <v>7</v>
      </c>
      <c r="K1191" s="43">
        <f t="shared" si="497"/>
        <v>0</v>
      </c>
      <c r="L1191" s="43">
        <f t="shared" si="490"/>
        <v>7</v>
      </c>
      <c r="M1191" s="228">
        <v>2170150</v>
      </c>
      <c r="N1191" s="228" t="s">
        <v>213</v>
      </c>
      <c r="O1191" s="233">
        <v>0</v>
      </c>
      <c r="P1191">
        <f t="shared" si="491"/>
        <v>7</v>
      </c>
      <c r="Q1191">
        <f t="shared" si="492"/>
        <v>0</v>
      </c>
      <c r="U1191">
        <f t="shared" si="472"/>
        <v>0</v>
      </c>
      <c r="V1191">
        <f t="shared" si="473"/>
        <v>0</v>
      </c>
      <c r="W1191">
        <f t="shared" si="493"/>
        <v>0</v>
      </c>
      <c r="Y1191">
        <f t="shared" si="474"/>
        <v>0</v>
      </c>
      <c r="AC1191">
        <f t="shared" si="475"/>
        <v>0</v>
      </c>
      <c r="AD1191">
        <f t="shared" si="476"/>
        <v>0</v>
      </c>
      <c r="AE1191">
        <f t="shared" si="494"/>
        <v>0</v>
      </c>
      <c r="AG1191" s="228">
        <v>2170201</v>
      </c>
      <c r="AH1191" s="247" t="s">
        <v>2051</v>
      </c>
      <c r="AI1191" s="233">
        <v>0</v>
      </c>
      <c r="AJ1191" s="248">
        <f t="shared" si="487"/>
        <v>0</v>
      </c>
      <c r="AK1191" s="246">
        <f t="shared" si="488"/>
        <v>0</v>
      </c>
      <c r="AL1191" s="240">
        <v>2150801</v>
      </c>
      <c r="AM1191" s="240" t="s">
        <v>194</v>
      </c>
      <c r="AN1191" s="249">
        <v>0</v>
      </c>
      <c r="AO1191" s="249">
        <v>0</v>
      </c>
      <c r="AP1191" s="256">
        <f t="shared" si="479"/>
        <v>0</v>
      </c>
      <c r="AQ1191" s="257">
        <f t="shared" si="480"/>
        <v>0</v>
      </c>
      <c r="AR1191">
        <f t="shared" si="486"/>
        <v>7</v>
      </c>
    </row>
    <row r="1192" hidden="1" spans="1:44">
      <c r="A1192" s="220">
        <v>2150803</v>
      </c>
      <c r="B1192" s="220" t="s">
        <v>198</v>
      </c>
      <c r="C1192" s="216">
        <f t="shared" si="481"/>
        <v>0</v>
      </c>
      <c r="D1192" s="221">
        <v>0</v>
      </c>
      <c r="E1192" s="222">
        <v>0</v>
      </c>
      <c r="F1192" s="223">
        <v>0</v>
      </c>
      <c r="G1192" s="219">
        <f t="shared" si="482"/>
        <v>0</v>
      </c>
      <c r="H1192" s="219">
        <f t="shared" si="483"/>
        <v>0</v>
      </c>
      <c r="I1192" s="219">
        <f t="shared" si="484"/>
        <v>0</v>
      </c>
      <c r="J1192" s="231">
        <f t="shared" si="489"/>
        <v>7</v>
      </c>
      <c r="K1192" s="43">
        <f t="shared" si="497"/>
        <v>0</v>
      </c>
      <c r="L1192" s="43">
        <f t="shared" si="490"/>
        <v>7</v>
      </c>
      <c r="M1192" s="228">
        <v>2170199</v>
      </c>
      <c r="N1192" s="228" t="s">
        <v>2049</v>
      </c>
      <c r="O1192" s="233">
        <v>0</v>
      </c>
      <c r="P1192">
        <f t="shared" si="491"/>
        <v>7</v>
      </c>
      <c r="Q1192">
        <f t="shared" si="492"/>
        <v>0</v>
      </c>
      <c r="U1192">
        <f t="shared" si="472"/>
        <v>0</v>
      </c>
      <c r="V1192">
        <f t="shared" si="473"/>
        <v>0</v>
      </c>
      <c r="W1192">
        <f t="shared" si="493"/>
        <v>0</v>
      </c>
      <c r="Y1192">
        <f t="shared" si="474"/>
        <v>0</v>
      </c>
      <c r="AC1192">
        <f t="shared" si="475"/>
        <v>0</v>
      </c>
      <c r="AD1192">
        <f t="shared" si="476"/>
        <v>0</v>
      </c>
      <c r="AE1192">
        <f t="shared" si="494"/>
        <v>0</v>
      </c>
      <c r="AG1192" s="228">
        <v>2170202</v>
      </c>
      <c r="AH1192" s="247" t="s">
        <v>2052</v>
      </c>
      <c r="AI1192" s="233">
        <v>0</v>
      </c>
      <c r="AJ1192" s="248">
        <f t="shared" si="487"/>
        <v>0</v>
      </c>
      <c r="AK1192" s="246">
        <f t="shared" si="488"/>
        <v>0</v>
      </c>
      <c r="AL1192" s="240">
        <v>2150802</v>
      </c>
      <c r="AM1192" s="240" t="s">
        <v>196</v>
      </c>
      <c r="AN1192" s="249">
        <v>0</v>
      </c>
      <c r="AO1192" s="249">
        <v>0</v>
      </c>
      <c r="AP1192" s="256">
        <f t="shared" si="479"/>
        <v>0</v>
      </c>
      <c r="AQ1192" s="257">
        <f t="shared" si="480"/>
        <v>0</v>
      </c>
      <c r="AR1192">
        <f t="shared" si="486"/>
        <v>7</v>
      </c>
    </row>
    <row r="1193" hidden="1" spans="1:44">
      <c r="A1193" s="220">
        <v>2150804</v>
      </c>
      <c r="B1193" s="220" t="s">
        <v>2053</v>
      </c>
      <c r="C1193" s="216">
        <f t="shared" si="481"/>
        <v>0</v>
      </c>
      <c r="D1193" s="221">
        <v>0</v>
      </c>
      <c r="E1193" s="222">
        <v>0</v>
      </c>
      <c r="F1193" s="223">
        <v>0</v>
      </c>
      <c r="G1193" s="219">
        <f t="shared" si="482"/>
        <v>0</v>
      </c>
      <c r="H1193" s="219">
        <f t="shared" si="483"/>
        <v>0</v>
      </c>
      <c r="I1193" s="219">
        <f t="shared" si="484"/>
        <v>0</v>
      </c>
      <c r="J1193" s="231">
        <f t="shared" si="489"/>
        <v>7</v>
      </c>
      <c r="K1193" s="43">
        <f t="shared" si="497"/>
        <v>0</v>
      </c>
      <c r="L1193" s="43">
        <f t="shared" si="490"/>
        <v>7</v>
      </c>
      <c r="M1193" s="228">
        <v>21702</v>
      </c>
      <c r="N1193" s="229" t="s">
        <v>2050</v>
      </c>
      <c r="O1193" s="232">
        <f>SUM(O1194:O1202)</f>
        <v>0</v>
      </c>
      <c r="P1193">
        <f t="shared" si="491"/>
        <v>5</v>
      </c>
      <c r="Q1193">
        <f t="shared" si="492"/>
        <v>0</v>
      </c>
      <c r="U1193">
        <f t="shared" si="472"/>
        <v>0</v>
      </c>
      <c r="V1193">
        <f t="shared" si="473"/>
        <v>0</v>
      </c>
      <c r="W1193">
        <f t="shared" si="493"/>
        <v>0</v>
      </c>
      <c r="Y1193">
        <f t="shared" si="474"/>
        <v>0</v>
      </c>
      <c r="AC1193">
        <f t="shared" si="475"/>
        <v>0</v>
      </c>
      <c r="AD1193">
        <f t="shared" si="476"/>
        <v>0</v>
      </c>
      <c r="AE1193">
        <f t="shared" si="494"/>
        <v>0</v>
      </c>
      <c r="AG1193" s="228">
        <v>2170203</v>
      </c>
      <c r="AH1193" s="247" t="s">
        <v>2054</v>
      </c>
      <c r="AI1193" s="233">
        <v>0</v>
      </c>
      <c r="AJ1193" s="248">
        <f t="shared" si="487"/>
        <v>0</v>
      </c>
      <c r="AK1193" s="246">
        <f t="shared" si="488"/>
        <v>0</v>
      </c>
      <c r="AL1193" s="240">
        <v>2150803</v>
      </c>
      <c r="AM1193" s="240" t="s">
        <v>198</v>
      </c>
      <c r="AN1193" s="249">
        <v>0</v>
      </c>
      <c r="AO1193" s="249">
        <v>0</v>
      </c>
      <c r="AP1193" s="256">
        <f t="shared" si="479"/>
        <v>0</v>
      </c>
      <c r="AQ1193" s="257">
        <f t="shared" si="480"/>
        <v>0</v>
      </c>
      <c r="AR1193">
        <f t="shared" si="486"/>
        <v>7</v>
      </c>
    </row>
    <row r="1194" customHeight="1" spans="1:44">
      <c r="A1194" s="220">
        <v>2150805</v>
      </c>
      <c r="B1194" s="220" t="s">
        <v>2055</v>
      </c>
      <c r="C1194" s="216">
        <f t="shared" si="481"/>
        <v>535</v>
      </c>
      <c r="D1194" s="224">
        <v>277</v>
      </c>
      <c r="E1194" s="217">
        <v>0</v>
      </c>
      <c r="F1194" s="218">
        <v>0</v>
      </c>
      <c r="G1194" s="219">
        <f t="shared" si="482"/>
        <v>0</v>
      </c>
      <c r="H1194" s="219">
        <f t="shared" si="483"/>
        <v>0</v>
      </c>
      <c r="I1194" s="219">
        <f t="shared" si="484"/>
        <v>0</v>
      </c>
      <c r="J1194" s="231">
        <f t="shared" si="489"/>
        <v>7</v>
      </c>
      <c r="K1194" s="43">
        <f t="shared" si="497"/>
        <v>812</v>
      </c>
      <c r="L1194" s="43">
        <f t="shared" si="490"/>
        <v>7</v>
      </c>
      <c r="M1194" s="228">
        <v>2170201</v>
      </c>
      <c r="N1194" s="228" t="s">
        <v>2051</v>
      </c>
      <c r="O1194" s="233">
        <v>0</v>
      </c>
      <c r="P1194">
        <f t="shared" si="491"/>
        <v>7</v>
      </c>
      <c r="Q1194">
        <f t="shared" si="492"/>
        <v>0</v>
      </c>
      <c r="U1194">
        <f t="shared" si="472"/>
        <v>0</v>
      </c>
      <c r="V1194">
        <f t="shared" si="473"/>
        <v>0</v>
      </c>
      <c r="W1194">
        <f t="shared" si="493"/>
        <v>0</v>
      </c>
      <c r="Y1194">
        <f t="shared" si="474"/>
        <v>0</v>
      </c>
      <c r="AC1194">
        <f t="shared" si="475"/>
        <v>0</v>
      </c>
      <c r="AD1194">
        <f t="shared" si="476"/>
        <v>0</v>
      </c>
      <c r="AE1194">
        <f t="shared" si="494"/>
        <v>0</v>
      </c>
      <c r="AG1194" s="228">
        <v>2170204</v>
      </c>
      <c r="AH1194" s="247" t="s">
        <v>2056</v>
      </c>
      <c r="AI1194" s="233">
        <v>0</v>
      </c>
      <c r="AJ1194" s="248">
        <f t="shared" si="487"/>
        <v>0</v>
      </c>
      <c r="AK1194" s="246">
        <f t="shared" si="488"/>
        <v>0</v>
      </c>
      <c r="AL1194" s="240">
        <v>2150804</v>
      </c>
      <c r="AM1194" s="240" t="s">
        <v>2053</v>
      </c>
      <c r="AN1194" s="249">
        <v>0</v>
      </c>
      <c r="AO1194" s="249">
        <v>0</v>
      </c>
      <c r="AP1194" s="256">
        <f t="shared" si="479"/>
        <v>0</v>
      </c>
      <c r="AQ1194" s="257">
        <f t="shared" si="480"/>
        <v>0</v>
      </c>
      <c r="AR1194">
        <f t="shared" si="486"/>
        <v>7</v>
      </c>
    </row>
    <row r="1195" customHeight="1" spans="1:44">
      <c r="A1195" s="215">
        <v>2150899</v>
      </c>
      <c r="B1195" s="215" t="s">
        <v>2057</v>
      </c>
      <c r="C1195" s="216">
        <f t="shared" si="481"/>
        <v>0</v>
      </c>
      <c r="D1195" s="217">
        <v>22</v>
      </c>
      <c r="E1195" s="217">
        <v>19</v>
      </c>
      <c r="F1195" s="218">
        <v>19</v>
      </c>
      <c r="G1195" s="219"/>
      <c r="H1195" s="219">
        <f t="shared" si="483"/>
        <v>0.863636363636364</v>
      </c>
      <c r="I1195" s="219">
        <f t="shared" si="484"/>
        <v>1</v>
      </c>
      <c r="J1195" s="231">
        <f t="shared" si="489"/>
        <v>7</v>
      </c>
      <c r="K1195" s="43">
        <f t="shared" si="497"/>
        <v>60</v>
      </c>
      <c r="L1195" s="43">
        <f t="shared" si="490"/>
        <v>7</v>
      </c>
      <c r="M1195" s="228">
        <v>2170202</v>
      </c>
      <c r="N1195" s="228" t="s">
        <v>2052</v>
      </c>
      <c r="O1195" s="233">
        <v>0</v>
      </c>
      <c r="P1195">
        <f t="shared" si="491"/>
        <v>7</v>
      </c>
      <c r="Q1195">
        <f t="shared" si="492"/>
        <v>0</v>
      </c>
      <c r="U1195">
        <f t="shared" si="472"/>
        <v>0</v>
      </c>
      <c r="V1195">
        <f t="shared" si="473"/>
        <v>0</v>
      </c>
      <c r="W1195">
        <f t="shared" si="493"/>
        <v>0</v>
      </c>
      <c r="Y1195">
        <f t="shared" si="474"/>
        <v>0</v>
      </c>
      <c r="AC1195">
        <f t="shared" si="475"/>
        <v>0</v>
      </c>
      <c r="AD1195">
        <f t="shared" si="476"/>
        <v>0</v>
      </c>
      <c r="AE1195">
        <f t="shared" si="494"/>
        <v>0</v>
      </c>
      <c r="AG1195" s="228">
        <v>2170205</v>
      </c>
      <c r="AH1195" s="247" t="s">
        <v>2058</v>
      </c>
      <c r="AI1195" s="233">
        <v>0</v>
      </c>
      <c r="AJ1195" s="248">
        <f t="shared" si="487"/>
        <v>0</v>
      </c>
      <c r="AK1195" s="246">
        <f t="shared" si="488"/>
        <v>0</v>
      </c>
      <c r="AL1195" s="240">
        <v>2150805</v>
      </c>
      <c r="AM1195" s="241" t="s">
        <v>2055</v>
      </c>
      <c r="AN1195" s="242">
        <v>277</v>
      </c>
      <c r="AO1195" s="242">
        <v>0</v>
      </c>
      <c r="AP1195" s="256">
        <f t="shared" si="479"/>
        <v>-277</v>
      </c>
      <c r="AQ1195" s="257">
        <f t="shared" si="480"/>
        <v>-1</v>
      </c>
      <c r="AR1195">
        <f t="shared" si="486"/>
        <v>7</v>
      </c>
    </row>
    <row r="1196" hidden="1" customHeight="1" spans="1:44">
      <c r="A1196" s="220">
        <v>21599</v>
      </c>
      <c r="B1196" s="220" t="s">
        <v>2059</v>
      </c>
      <c r="C1196" s="216">
        <f t="shared" si="481"/>
        <v>857</v>
      </c>
      <c r="D1196" s="224">
        <v>2017</v>
      </c>
      <c r="E1196" s="217">
        <v>0</v>
      </c>
      <c r="F1196" s="218">
        <v>0</v>
      </c>
      <c r="G1196" s="219">
        <f t="shared" si="482"/>
        <v>0</v>
      </c>
      <c r="H1196" s="219">
        <f t="shared" si="483"/>
        <v>0</v>
      </c>
      <c r="I1196" s="219">
        <f t="shared" si="484"/>
        <v>0</v>
      </c>
      <c r="J1196" s="231">
        <f t="shared" si="489"/>
        <v>5</v>
      </c>
      <c r="K1196" s="43">
        <f t="shared" si="497"/>
        <v>2874</v>
      </c>
      <c r="L1196" s="43">
        <f t="shared" si="490"/>
        <v>5</v>
      </c>
      <c r="M1196" s="228">
        <v>2170203</v>
      </c>
      <c r="N1196" s="228" t="s">
        <v>2054</v>
      </c>
      <c r="O1196" s="233">
        <v>0</v>
      </c>
      <c r="P1196">
        <f t="shared" si="491"/>
        <v>7</v>
      </c>
      <c r="Q1196">
        <f t="shared" si="492"/>
        <v>215</v>
      </c>
      <c r="U1196">
        <f t="shared" si="472"/>
        <v>0</v>
      </c>
      <c r="V1196">
        <f t="shared" si="473"/>
        <v>0</v>
      </c>
      <c r="W1196">
        <f t="shared" si="493"/>
        <v>0</v>
      </c>
      <c r="Y1196">
        <f t="shared" si="474"/>
        <v>0</v>
      </c>
      <c r="AC1196">
        <f t="shared" si="475"/>
        <v>0</v>
      </c>
      <c r="AD1196">
        <f t="shared" si="476"/>
        <v>0</v>
      </c>
      <c r="AE1196">
        <f t="shared" si="494"/>
        <v>0</v>
      </c>
      <c r="AG1196" s="228">
        <v>2170206</v>
      </c>
      <c r="AH1196" s="247" t="s">
        <v>2060</v>
      </c>
      <c r="AI1196" s="233">
        <v>0</v>
      </c>
      <c r="AJ1196" s="248">
        <f t="shared" si="487"/>
        <v>0</v>
      </c>
      <c r="AK1196" s="246">
        <f t="shared" si="488"/>
        <v>0</v>
      </c>
      <c r="AL1196" s="240">
        <v>2150899</v>
      </c>
      <c r="AM1196" s="241" t="s">
        <v>2057</v>
      </c>
      <c r="AN1196" s="242">
        <v>22</v>
      </c>
      <c r="AO1196" s="242">
        <v>19</v>
      </c>
      <c r="AP1196" s="256">
        <f t="shared" si="479"/>
        <v>-3</v>
      </c>
      <c r="AQ1196" s="257">
        <f t="shared" si="480"/>
        <v>-0.136363636363636</v>
      </c>
      <c r="AR1196">
        <f t="shared" si="486"/>
        <v>7</v>
      </c>
    </row>
    <row r="1197" hidden="1" spans="1:44">
      <c r="A1197" s="220">
        <v>2159901</v>
      </c>
      <c r="B1197" s="220" t="s">
        <v>2061</v>
      </c>
      <c r="C1197" s="216">
        <f t="shared" si="481"/>
        <v>0</v>
      </c>
      <c r="D1197" s="221">
        <v>0</v>
      </c>
      <c r="E1197" s="222">
        <v>0</v>
      </c>
      <c r="F1197" s="223">
        <v>0</v>
      </c>
      <c r="G1197" s="219">
        <f t="shared" si="482"/>
        <v>0</v>
      </c>
      <c r="H1197" s="219">
        <f t="shared" si="483"/>
        <v>0</v>
      </c>
      <c r="I1197" s="219">
        <f t="shared" si="484"/>
        <v>0</v>
      </c>
      <c r="J1197" s="231">
        <f t="shared" si="489"/>
        <v>7</v>
      </c>
      <c r="K1197" s="43">
        <f t="shared" ref="K1197:K1204" si="498">SUM(C1197:F1197)</f>
        <v>0</v>
      </c>
      <c r="L1197" s="43">
        <f t="shared" si="490"/>
        <v>7</v>
      </c>
      <c r="M1197" s="228">
        <v>2170204</v>
      </c>
      <c r="N1197" s="228" t="s">
        <v>2056</v>
      </c>
      <c r="O1197" s="233">
        <v>0</v>
      </c>
      <c r="P1197">
        <f t="shared" si="491"/>
        <v>7</v>
      </c>
      <c r="Q1197">
        <f t="shared" si="492"/>
        <v>0</v>
      </c>
      <c r="U1197">
        <f t="shared" si="472"/>
        <v>0</v>
      </c>
      <c r="V1197">
        <f t="shared" si="473"/>
        <v>0</v>
      </c>
      <c r="W1197">
        <f t="shared" si="493"/>
        <v>0</v>
      </c>
      <c r="Y1197">
        <f t="shared" si="474"/>
        <v>0</v>
      </c>
      <c r="AC1197">
        <f t="shared" si="475"/>
        <v>0</v>
      </c>
      <c r="AD1197">
        <f t="shared" si="476"/>
        <v>0</v>
      </c>
      <c r="AE1197">
        <f t="shared" si="494"/>
        <v>0</v>
      </c>
      <c r="AG1197" s="228">
        <v>2170207</v>
      </c>
      <c r="AH1197" s="247" t="s">
        <v>2062</v>
      </c>
      <c r="AI1197" s="233">
        <v>0</v>
      </c>
      <c r="AJ1197" s="248">
        <f t="shared" si="487"/>
        <v>0</v>
      </c>
      <c r="AK1197" s="246">
        <f t="shared" si="488"/>
        <v>0</v>
      </c>
      <c r="AL1197" s="240">
        <v>21599</v>
      </c>
      <c r="AM1197" s="241" t="s">
        <v>2059</v>
      </c>
      <c r="AN1197" s="242">
        <v>2017</v>
      </c>
      <c r="AO1197" s="242">
        <v>0</v>
      </c>
      <c r="AP1197" s="256">
        <f t="shared" si="479"/>
        <v>-2017</v>
      </c>
      <c r="AQ1197" s="257">
        <f t="shared" si="480"/>
        <v>-1</v>
      </c>
      <c r="AR1197">
        <f t="shared" si="486"/>
        <v>5</v>
      </c>
    </row>
    <row r="1198" customHeight="1" spans="1:44">
      <c r="A1198" s="220">
        <v>2159902</v>
      </c>
      <c r="B1198" s="220" t="s">
        <v>2063</v>
      </c>
      <c r="C1198" s="216">
        <f t="shared" si="481"/>
        <v>857</v>
      </c>
      <c r="D1198" s="224">
        <v>342</v>
      </c>
      <c r="E1198" s="217">
        <v>0</v>
      </c>
      <c r="F1198" s="218">
        <v>0</v>
      </c>
      <c r="G1198" s="219">
        <f t="shared" si="482"/>
        <v>0</v>
      </c>
      <c r="H1198" s="219">
        <f t="shared" si="483"/>
        <v>0</v>
      </c>
      <c r="I1198" s="219">
        <f t="shared" si="484"/>
        <v>0</v>
      </c>
      <c r="J1198" s="231">
        <f t="shared" si="489"/>
        <v>7</v>
      </c>
      <c r="K1198" s="43">
        <f t="shared" si="498"/>
        <v>1199</v>
      </c>
      <c r="L1198" s="43">
        <f t="shared" si="490"/>
        <v>7</v>
      </c>
      <c r="M1198" s="228">
        <v>2170205</v>
      </c>
      <c r="N1198" s="228" t="s">
        <v>2058</v>
      </c>
      <c r="O1198" s="233">
        <v>0</v>
      </c>
      <c r="P1198">
        <f t="shared" si="491"/>
        <v>7</v>
      </c>
      <c r="Q1198">
        <f t="shared" si="492"/>
        <v>0</v>
      </c>
      <c r="U1198">
        <f t="shared" ref="U1198:U1261" si="499">SUMIF(A:A,T1198,F:F)</f>
        <v>0</v>
      </c>
      <c r="V1198">
        <f t="shared" ref="V1198:V1261" si="500">SUMIF(M:M,T1198,O:O)</f>
        <v>0</v>
      </c>
      <c r="W1198">
        <f t="shared" si="493"/>
        <v>0</v>
      </c>
      <c r="Y1198">
        <f t="shared" ref="Y1198:Y1261" si="501">SUMIF(A:A,X1198,F:F)</f>
        <v>0</v>
      </c>
      <c r="AC1198">
        <f t="shared" ref="AC1198:AC1261" si="502">SUMIF(A:A,AB1198,F:F)</f>
        <v>0</v>
      </c>
      <c r="AD1198">
        <f t="shared" ref="AD1198:AD1261" si="503">SUMIF(M:M,AB1198,O:O)</f>
        <v>0</v>
      </c>
      <c r="AE1198">
        <f t="shared" si="494"/>
        <v>0</v>
      </c>
      <c r="AG1198" s="228">
        <v>2170208</v>
      </c>
      <c r="AH1198" s="247" t="s">
        <v>2064</v>
      </c>
      <c r="AI1198" s="233">
        <v>0</v>
      </c>
      <c r="AJ1198" s="248">
        <f t="shared" si="487"/>
        <v>0</v>
      </c>
      <c r="AK1198" s="246">
        <f t="shared" si="488"/>
        <v>0</v>
      </c>
      <c r="AL1198" s="240">
        <v>2159901</v>
      </c>
      <c r="AM1198" s="240" t="s">
        <v>2061</v>
      </c>
      <c r="AN1198" s="249">
        <v>0</v>
      </c>
      <c r="AO1198" s="249">
        <v>0</v>
      </c>
      <c r="AP1198" s="256">
        <f t="shared" si="479"/>
        <v>0</v>
      </c>
      <c r="AQ1198" s="257">
        <f t="shared" si="480"/>
        <v>0</v>
      </c>
      <c r="AR1198">
        <f t="shared" si="486"/>
        <v>7</v>
      </c>
    </row>
    <row r="1199" customHeight="1" spans="1:44">
      <c r="A1199" s="220">
        <v>2159904</v>
      </c>
      <c r="B1199" s="220" t="s">
        <v>2065</v>
      </c>
      <c r="C1199" s="216">
        <f t="shared" si="481"/>
        <v>0</v>
      </c>
      <c r="D1199" s="224">
        <v>1675</v>
      </c>
      <c r="E1199" s="217">
        <v>0</v>
      </c>
      <c r="F1199" s="218">
        <v>0</v>
      </c>
      <c r="G1199" s="219">
        <f t="shared" si="482"/>
        <v>0</v>
      </c>
      <c r="H1199" s="219">
        <f t="shared" si="483"/>
        <v>0</v>
      </c>
      <c r="I1199" s="219">
        <f t="shared" si="484"/>
        <v>0</v>
      </c>
      <c r="J1199" s="231">
        <f t="shared" si="489"/>
        <v>7</v>
      </c>
      <c r="K1199" s="43">
        <f t="shared" si="498"/>
        <v>1675</v>
      </c>
      <c r="L1199" s="43">
        <f t="shared" si="490"/>
        <v>7</v>
      </c>
      <c r="M1199" s="228">
        <v>2170206</v>
      </c>
      <c r="N1199" s="228" t="s">
        <v>2060</v>
      </c>
      <c r="O1199" s="233">
        <v>0</v>
      </c>
      <c r="P1199">
        <f t="shared" si="491"/>
        <v>7</v>
      </c>
      <c r="Q1199">
        <f t="shared" si="492"/>
        <v>0</v>
      </c>
      <c r="U1199">
        <f t="shared" si="499"/>
        <v>0</v>
      </c>
      <c r="V1199">
        <f t="shared" si="500"/>
        <v>0</v>
      </c>
      <c r="W1199">
        <f t="shared" si="493"/>
        <v>0</v>
      </c>
      <c r="Y1199">
        <f t="shared" si="501"/>
        <v>0</v>
      </c>
      <c r="AC1199">
        <f t="shared" si="502"/>
        <v>0</v>
      </c>
      <c r="AD1199">
        <f t="shared" si="503"/>
        <v>0</v>
      </c>
      <c r="AE1199">
        <f t="shared" si="494"/>
        <v>0</v>
      </c>
      <c r="AG1199" s="228">
        <v>2170299</v>
      </c>
      <c r="AH1199" s="247" t="s">
        <v>2066</v>
      </c>
      <c r="AI1199" s="233">
        <v>0</v>
      </c>
      <c r="AJ1199" s="248">
        <f t="shared" si="487"/>
        <v>0</v>
      </c>
      <c r="AK1199" s="246">
        <f t="shared" si="488"/>
        <v>0</v>
      </c>
      <c r="AL1199" s="240">
        <v>2159902</v>
      </c>
      <c r="AM1199" s="241" t="s">
        <v>2063</v>
      </c>
      <c r="AN1199" s="242">
        <v>342</v>
      </c>
      <c r="AO1199" s="242">
        <v>0</v>
      </c>
      <c r="AP1199" s="256">
        <f t="shared" si="479"/>
        <v>-342</v>
      </c>
      <c r="AQ1199" s="257">
        <f t="shared" si="480"/>
        <v>-1</v>
      </c>
      <c r="AR1199">
        <f t="shared" si="486"/>
        <v>7</v>
      </c>
    </row>
    <row r="1200" hidden="1" spans="1:44">
      <c r="A1200" s="220">
        <v>2159905</v>
      </c>
      <c r="B1200" s="220" t="s">
        <v>2067</v>
      </c>
      <c r="C1200" s="216">
        <f t="shared" si="481"/>
        <v>0</v>
      </c>
      <c r="D1200" s="221">
        <v>0</v>
      </c>
      <c r="E1200" s="222">
        <v>0</v>
      </c>
      <c r="F1200" s="223">
        <v>0</v>
      </c>
      <c r="G1200" s="219">
        <f t="shared" si="482"/>
        <v>0</v>
      </c>
      <c r="H1200" s="219">
        <f t="shared" si="483"/>
        <v>0</v>
      </c>
      <c r="I1200" s="219">
        <f t="shared" si="484"/>
        <v>0</v>
      </c>
      <c r="J1200" s="231">
        <f t="shared" si="489"/>
        <v>7</v>
      </c>
      <c r="K1200" s="43">
        <f t="shared" si="498"/>
        <v>0</v>
      </c>
      <c r="L1200" s="43">
        <f t="shared" si="490"/>
        <v>7</v>
      </c>
      <c r="M1200" s="228">
        <v>2170207</v>
      </c>
      <c r="N1200" s="228" t="s">
        <v>2062</v>
      </c>
      <c r="O1200" s="233">
        <v>0</v>
      </c>
      <c r="P1200">
        <f t="shared" si="491"/>
        <v>7</v>
      </c>
      <c r="Q1200">
        <f t="shared" si="492"/>
        <v>0</v>
      </c>
      <c r="U1200">
        <f t="shared" si="499"/>
        <v>0</v>
      </c>
      <c r="V1200">
        <f t="shared" si="500"/>
        <v>0</v>
      </c>
      <c r="W1200">
        <f t="shared" si="493"/>
        <v>0</v>
      </c>
      <c r="Y1200">
        <f t="shared" si="501"/>
        <v>0</v>
      </c>
      <c r="AC1200">
        <f t="shared" si="502"/>
        <v>0</v>
      </c>
      <c r="AD1200">
        <f t="shared" si="503"/>
        <v>0</v>
      </c>
      <c r="AE1200">
        <f t="shared" si="494"/>
        <v>0</v>
      </c>
      <c r="AG1200" s="228">
        <v>21703</v>
      </c>
      <c r="AH1200" s="238" t="s">
        <v>2068</v>
      </c>
      <c r="AI1200" s="232">
        <f>SUM(AI1201:AI1205)</f>
        <v>0</v>
      </c>
      <c r="AJ1200" s="239">
        <f t="shared" si="487"/>
        <v>0</v>
      </c>
      <c r="AK1200" s="246">
        <f t="shared" si="488"/>
        <v>0</v>
      </c>
      <c r="AL1200" s="240">
        <v>2159904</v>
      </c>
      <c r="AM1200" s="241" t="s">
        <v>2065</v>
      </c>
      <c r="AN1200" s="242">
        <v>1675</v>
      </c>
      <c r="AO1200" s="242">
        <v>0</v>
      </c>
      <c r="AP1200" s="256">
        <f t="shared" si="479"/>
        <v>-1675</v>
      </c>
      <c r="AQ1200" s="257">
        <f t="shared" si="480"/>
        <v>-1</v>
      </c>
      <c r="AR1200">
        <f t="shared" si="486"/>
        <v>7</v>
      </c>
    </row>
    <row r="1201" hidden="1" spans="1:44">
      <c r="A1201" s="220">
        <v>2159906</v>
      </c>
      <c r="B1201" s="220" t="s">
        <v>2069</v>
      </c>
      <c r="C1201" s="216">
        <f t="shared" si="481"/>
        <v>0</v>
      </c>
      <c r="D1201" s="221">
        <v>0</v>
      </c>
      <c r="E1201" s="222">
        <v>0</v>
      </c>
      <c r="F1201" s="223">
        <v>0</v>
      </c>
      <c r="G1201" s="219">
        <f t="shared" si="482"/>
        <v>0</v>
      </c>
      <c r="H1201" s="219">
        <f t="shared" si="483"/>
        <v>0</v>
      </c>
      <c r="I1201" s="219">
        <f t="shared" si="484"/>
        <v>0</v>
      </c>
      <c r="J1201" s="231">
        <f t="shared" si="489"/>
        <v>7</v>
      </c>
      <c r="K1201" s="43">
        <f t="shared" si="498"/>
        <v>0</v>
      </c>
      <c r="L1201" s="43">
        <f t="shared" si="490"/>
        <v>7</v>
      </c>
      <c r="M1201" s="228">
        <v>2170208</v>
      </c>
      <c r="N1201" s="228" t="s">
        <v>2064</v>
      </c>
      <c r="O1201" s="233">
        <v>0</v>
      </c>
      <c r="P1201">
        <f t="shared" si="491"/>
        <v>7</v>
      </c>
      <c r="Q1201">
        <f t="shared" si="492"/>
        <v>0</v>
      </c>
      <c r="U1201">
        <f t="shared" si="499"/>
        <v>0</v>
      </c>
      <c r="V1201">
        <f t="shared" si="500"/>
        <v>0</v>
      </c>
      <c r="W1201">
        <f t="shared" si="493"/>
        <v>0</v>
      </c>
      <c r="Y1201">
        <f t="shared" si="501"/>
        <v>0</v>
      </c>
      <c r="AC1201">
        <f t="shared" si="502"/>
        <v>0</v>
      </c>
      <c r="AD1201">
        <f t="shared" si="503"/>
        <v>0</v>
      </c>
      <c r="AE1201">
        <f t="shared" si="494"/>
        <v>0</v>
      </c>
      <c r="AG1201" s="228">
        <v>2170301</v>
      </c>
      <c r="AH1201" s="247" t="s">
        <v>2070</v>
      </c>
      <c r="AI1201" s="233">
        <v>0</v>
      </c>
      <c r="AJ1201" s="248">
        <f t="shared" si="487"/>
        <v>0</v>
      </c>
      <c r="AK1201" s="246">
        <f t="shared" si="488"/>
        <v>0</v>
      </c>
      <c r="AL1201" s="240">
        <v>2159905</v>
      </c>
      <c r="AM1201" s="240" t="s">
        <v>2067</v>
      </c>
      <c r="AN1201" s="249">
        <v>0</v>
      </c>
      <c r="AO1201" s="249">
        <v>0</v>
      </c>
      <c r="AP1201" s="256">
        <f t="shared" si="479"/>
        <v>0</v>
      </c>
      <c r="AQ1201" s="257">
        <f t="shared" si="480"/>
        <v>0</v>
      </c>
      <c r="AR1201">
        <f t="shared" si="486"/>
        <v>7</v>
      </c>
    </row>
    <row r="1202" hidden="1" spans="1:44">
      <c r="A1202" s="220">
        <v>2159999</v>
      </c>
      <c r="B1202" s="220" t="s">
        <v>2059</v>
      </c>
      <c r="C1202" s="216">
        <f t="shared" si="481"/>
        <v>0</v>
      </c>
      <c r="D1202" s="221">
        <v>0</v>
      </c>
      <c r="E1202" s="222">
        <v>0</v>
      </c>
      <c r="F1202" s="223">
        <v>0</v>
      </c>
      <c r="G1202" s="219">
        <f t="shared" si="482"/>
        <v>0</v>
      </c>
      <c r="H1202" s="219">
        <f t="shared" si="483"/>
        <v>0</v>
      </c>
      <c r="I1202" s="219">
        <f t="shared" si="484"/>
        <v>0</v>
      </c>
      <c r="J1202" s="231">
        <f t="shared" si="489"/>
        <v>7</v>
      </c>
      <c r="K1202" s="43">
        <f t="shared" si="498"/>
        <v>0</v>
      </c>
      <c r="L1202" s="43">
        <f t="shared" si="490"/>
        <v>7</v>
      </c>
      <c r="M1202" s="228">
        <v>2170299</v>
      </c>
      <c r="N1202" s="228" t="s">
        <v>2066</v>
      </c>
      <c r="O1202" s="233">
        <v>0</v>
      </c>
      <c r="P1202">
        <f t="shared" si="491"/>
        <v>7</v>
      </c>
      <c r="Q1202">
        <f t="shared" si="492"/>
        <v>0</v>
      </c>
      <c r="U1202">
        <f t="shared" si="499"/>
        <v>0</v>
      </c>
      <c r="V1202">
        <f t="shared" si="500"/>
        <v>0</v>
      </c>
      <c r="W1202">
        <f t="shared" si="493"/>
        <v>0</v>
      </c>
      <c r="Y1202">
        <f t="shared" si="501"/>
        <v>0</v>
      </c>
      <c r="AC1202">
        <f t="shared" si="502"/>
        <v>0</v>
      </c>
      <c r="AD1202">
        <f t="shared" si="503"/>
        <v>0</v>
      </c>
      <c r="AE1202">
        <f t="shared" si="494"/>
        <v>0</v>
      </c>
      <c r="AG1202" s="228">
        <v>2170302</v>
      </c>
      <c r="AH1202" s="247" t="s">
        <v>2071</v>
      </c>
      <c r="AI1202" s="233">
        <v>0</v>
      </c>
      <c r="AJ1202" s="248">
        <f t="shared" si="487"/>
        <v>0</v>
      </c>
      <c r="AK1202" s="246">
        <f t="shared" si="488"/>
        <v>0</v>
      </c>
      <c r="AL1202" s="240">
        <v>2159906</v>
      </c>
      <c r="AM1202" s="240" t="s">
        <v>2069</v>
      </c>
      <c r="AN1202" s="249">
        <v>0</v>
      </c>
      <c r="AO1202" s="249">
        <v>0</v>
      </c>
      <c r="AP1202" s="256">
        <f t="shared" si="479"/>
        <v>0</v>
      </c>
      <c r="AQ1202" s="257">
        <f t="shared" si="480"/>
        <v>0</v>
      </c>
      <c r="AR1202">
        <f t="shared" si="486"/>
        <v>7</v>
      </c>
    </row>
    <row r="1203" hidden="1" customHeight="1" spans="1:44">
      <c r="A1203" s="220">
        <v>216</v>
      </c>
      <c r="B1203" s="220" t="s">
        <v>2072</v>
      </c>
      <c r="C1203" s="216">
        <f t="shared" si="481"/>
        <v>2272</v>
      </c>
      <c r="D1203" s="224">
        <v>2352</v>
      </c>
      <c r="E1203" s="217">
        <v>3526</v>
      </c>
      <c r="F1203" s="218">
        <v>3952</v>
      </c>
      <c r="G1203" s="219">
        <f t="shared" si="482"/>
        <v>0.73943661971831</v>
      </c>
      <c r="H1203" s="219">
        <f t="shared" si="483"/>
        <v>1.68027210884354</v>
      </c>
      <c r="I1203" s="219">
        <f t="shared" si="484"/>
        <v>1.12081678956324</v>
      </c>
      <c r="J1203" s="231">
        <f t="shared" si="489"/>
        <v>3</v>
      </c>
      <c r="K1203" s="43">
        <f t="shared" si="498"/>
        <v>12102</v>
      </c>
      <c r="L1203" s="43">
        <f t="shared" si="490"/>
        <v>3</v>
      </c>
      <c r="M1203" s="228">
        <v>21703</v>
      </c>
      <c r="N1203" s="229" t="s">
        <v>2068</v>
      </c>
      <c r="O1203" s="232">
        <f>SUM(O1204:O1208)</f>
        <v>0</v>
      </c>
      <c r="P1203">
        <f t="shared" si="491"/>
        <v>5</v>
      </c>
      <c r="Q1203">
        <f t="shared" si="492"/>
        <v>0</v>
      </c>
      <c r="U1203">
        <f t="shared" si="499"/>
        <v>0</v>
      </c>
      <c r="V1203">
        <f t="shared" si="500"/>
        <v>0</v>
      </c>
      <c r="W1203">
        <f t="shared" si="493"/>
        <v>0</v>
      </c>
      <c r="Y1203">
        <f t="shared" si="501"/>
        <v>0</v>
      </c>
      <c r="AC1203">
        <f t="shared" si="502"/>
        <v>0</v>
      </c>
      <c r="AD1203">
        <f t="shared" si="503"/>
        <v>0</v>
      </c>
      <c r="AE1203">
        <f t="shared" si="494"/>
        <v>0</v>
      </c>
      <c r="AG1203" s="228">
        <v>2170303</v>
      </c>
      <c r="AH1203" s="247" t="s">
        <v>2073</v>
      </c>
      <c r="AI1203" s="233">
        <v>0</v>
      </c>
      <c r="AJ1203" s="248">
        <f t="shared" si="487"/>
        <v>0</v>
      </c>
      <c r="AK1203" s="246">
        <f t="shared" si="488"/>
        <v>0</v>
      </c>
      <c r="AL1203" s="240">
        <v>2159999</v>
      </c>
      <c r="AM1203" s="240" t="s">
        <v>2059</v>
      </c>
      <c r="AN1203" s="249">
        <v>0</v>
      </c>
      <c r="AO1203" s="249">
        <v>0</v>
      </c>
      <c r="AP1203" s="256">
        <f t="shared" si="479"/>
        <v>0</v>
      </c>
      <c r="AQ1203" s="257">
        <f t="shared" si="480"/>
        <v>0</v>
      </c>
      <c r="AR1203">
        <f t="shared" si="486"/>
        <v>7</v>
      </c>
    </row>
    <row r="1204" hidden="1" customHeight="1" spans="1:44">
      <c r="A1204" s="220">
        <v>21602</v>
      </c>
      <c r="B1204" s="220" t="s">
        <v>2074</v>
      </c>
      <c r="C1204" s="216">
        <f t="shared" si="481"/>
        <v>779</v>
      </c>
      <c r="D1204" s="224">
        <v>830</v>
      </c>
      <c r="E1204" s="217">
        <v>498</v>
      </c>
      <c r="F1204" s="218">
        <v>536</v>
      </c>
      <c r="G1204" s="219">
        <f t="shared" si="482"/>
        <v>-0.31193838254172</v>
      </c>
      <c r="H1204" s="219">
        <f t="shared" si="483"/>
        <v>0.64578313253012</v>
      </c>
      <c r="I1204" s="219">
        <f t="shared" si="484"/>
        <v>1.07630522088353</v>
      </c>
      <c r="J1204" s="231">
        <f t="shared" si="489"/>
        <v>5</v>
      </c>
      <c r="K1204" s="43">
        <f t="shared" si="498"/>
        <v>2643</v>
      </c>
      <c r="L1204" s="43">
        <f t="shared" si="490"/>
        <v>5</v>
      </c>
      <c r="M1204" s="228">
        <v>2170301</v>
      </c>
      <c r="N1204" s="228" t="s">
        <v>2070</v>
      </c>
      <c r="O1204" s="233">
        <v>0</v>
      </c>
      <c r="P1204">
        <f t="shared" si="491"/>
        <v>7</v>
      </c>
      <c r="Q1204">
        <f t="shared" si="492"/>
        <v>216</v>
      </c>
      <c r="U1204">
        <f t="shared" si="499"/>
        <v>0</v>
      </c>
      <c r="V1204">
        <f t="shared" si="500"/>
        <v>0</v>
      </c>
      <c r="W1204">
        <f t="shared" si="493"/>
        <v>0</v>
      </c>
      <c r="Y1204">
        <f t="shared" si="501"/>
        <v>0</v>
      </c>
      <c r="AC1204">
        <f t="shared" si="502"/>
        <v>0</v>
      </c>
      <c r="AD1204">
        <f t="shared" si="503"/>
        <v>0</v>
      </c>
      <c r="AE1204">
        <f t="shared" si="494"/>
        <v>0</v>
      </c>
      <c r="AG1204" s="228">
        <v>2170304</v>
      </c>
      <c r="AH1204" s="247" t="s">
        <v>2075</v>
      </c>
      <c r="AI1204" s="233">
        <v>0</v>
      </c>
      <c r="AJ1204" s="248">
        <f t="shared" si="487"/>
        <v>0</v>
      </c>
      <c r="AK1204" s="246">
        <f t="shared" si="488"/>
        <v>0</v>
      </c>
      <c r="AL1204" s="240">
        <v>216</v>
      </c>
      <c r="AM1204" s="241" t="s">
        <v>2072</v>
      </c>
      <c r="AN1204" s="242">
        <v>2352</v>
      </c>
      <c r="AO1204" s="242">
        <v>3526</v>
      </c>
      <c r="AP1204" s="256">
        <f t="shared" si="479"/>
        <v>1174</v>
      </c>
      <c r="AQ1204" s="257">
        <f t="shared" si="480"/>
        <v>0.499149659863946</v>
      </c>
      <c r="AR1204">
        <f t="shared" si="486"/>
        <v>3</v>
      </c>
    </row>
    <row r="1205" customHeight="1" spans="1:44">
      <c r="A1205" s="220">
        <v>2160201</v>
      </c>
      <c r="B1205" s="220" t="s">
        <v>194</v>
      </c>
      <c r="C1205" s="216">
        <f t="shared" si="481"/>
        <v>88</v>
      </c>
      <c r="D1205" s="224">
        <v>94</v>
      </c>
      <c r="E1205" s="217">
        <v>123</v>
      </c>
      <c r="F1205" s="218">
        <v>119</v>
      </c>
      <c r="G1205" s="219">
        <f t="shared" si="482"/>
        <v>0.352272727272727</v>
      </c>
      <c r="H1205" s="219">
        <f t="shared" si="483"/>
        <v>1.26595744680851</v>
      </c>
      <c r="I1205" s="219">
        <f t="shared" si="484"/>
        <v>0.967479674796748</v>
      </c>
      <c r="J1205" s="231">
        <f t="shared" si="489"/>
        <v>7</v>
      </c>
      <c r="K1205" s="43">
        <f t="shared" ref="K1205:K1214" si="504">SUM(C1205:F1205)</f>
        <v>424</v>
      </c>
      <c r="L1205" s="43">
        <f t="shared" si="490"/>
        <v>7</v>
      </c>
      <c r="M1205" s="228">
        <v>2170302</v>
      </c>
      <c r="N1205" s="228" t="s">
        <v>2071</v>
      </c>
      <c r="O1205" s="233">
        <v>0</v>
      </c>
      <c r="P1205">
        <f t="shared" si="491"/>
        <v>7</v>
      </c>
      <c r="Q1205">
        <f t="shared" si="492"/>
        <v>0</v>
      </c>
      <c r="U1205">
        <f t="shared" si="499"/>
        <v>0</v>
      </c>
      <c r="V1205">
        <f t="shared" si="500"/>
        <v>0</v>
      </c>
      <c r="W1205">
        <f t="shared" si="493"/>
        <v>0</v>
      </c>
      <c r="Y1205">
        <f t="shared" si="501"/>
        <v>0</v>
      </c>
      <c r="AC1205">
        <f t="shared" si="502"/>
        <v>0</v>
      </c>
      <c r="AD1205">
        <f t="shared" si="503"/>
        <v>0</v>
      </c>
      <c r="AE1205">
        <f t="shared" si="494"/>
        <v>0</v>
      </c>
      <c r="AG1205" s="228">
        <v>2170399</v>
      </c>
      <c r="AH1205" s="247" t="s">
        <v>2076</v>
      </c>
      <c r="AI1205" s="233">
        <v>0</v>
      </c>
      <c r="AJ1205" s="248">
        <f t="shared" si="487"/>
        <v>0</v>
      </c>
      <c r="AK1205" s="246">
        <f t="shared" si="488"/>
        <v>0</v>
      </c>
      <c r="AL1205" s="240">
        <v>21602</v>
      </c>
      <c r="AM1205" s="241" t="s">
        <v>2074</v>
      </c>
      <c r="AN1205" s="242">
        <v>830</v>
      </c>
      <c r="AO1205" s="242">
        <v>498</v>
      </c>
      <c r="AP1205" s="256">
        <f t="shared" si="479"/>
        <v>-332</v>
      </c>
      <c r="AQ1205" s="257">
        <f t="shared" si="480"/>
        <v>-0.4</v>
      </c>
      <c r="AR1205">
        <f t="shared" si="486"/>
        <v>5</v>
      </c>
    </row>
    <row r="1206" hidden="1" spans="1:44">
      <c r="A1206" s="220">
        <v>2160202</v>
      </c>
      <c r="B1206" s="220" t="s">
        <v>196</v>
      </c>
      <c r="C1206" s="216">
        <f t="shared" si="481"/>
        <v>0</v>
      </c>
      <c r="D1206" s="221">
        <v>0</v>
      </c>
      <c r="E1206" s="222">
        <v>0</v>
      </c>
      <c r="F1206" s="223">
        <v>0</v>
      </c>
      <c r="G1206" s="219">
        <f t="shared" si="482"/>
        <v>0</v>
      </c>
      <c r="H1206" s="219">
        <f t="shared" si="483"/>
        <v>0</v>
      </c>
      <c r="I1206" s="219">
        <f t="shared" si="484"/>
        <v>0</v>
      </c>
      <c r="J1206" s="231">
        <f t="shared" si="489"/>
        <v>7</v>
      </c>
      <c r="K1206" s="43">
        <f t="shared" si="504"/>
        <v>0</v>
      </c>
      <c r="L1206" s="43">
        <f t="shared" si="490"/>
        <v>7</v>
      </c>
      <c r="M1206" s="228">
        <v>2170303</v>
      </c>
      <c r="N1206" s="228" t="s">
        <v>2073</v>
      </c>
      <c r="O1206" s="233">
        <v>0</v>
      </c>
      <c r="P1206">
        <f t="shared" si="491"/>
        <v>7</v>
      </c>
      <c r="Q1206">
        <f t="shared" si="492"/>
        <v>0</v>
      </c>
      <c r="U1206">
        <f t="shared" si="499"/>
        <v>0</v>
      </c>
      <c r="V1206">
        <f t="shared" si="500"/>
        <v>0</v>
      </c>
      <c r="W1206">
        <f t="shared" si="493"/>
        <v>0</v>
      </c>
      <c r="Y1206">
        <f t="shared" si="501"/>
        <v>0</v>
      </c>
      <c r="AC1206">
        <f t="shared" si="502"/>
        <v>0</v>
      </c>
      <c r="AD1206">
        <f t="shared" si="503"/>
        <v>0</v>
      </c>
      <c r="AE1206">
        <f t="shared" si="494"/>
        <v>0</v>
      </c>
      <c r="AG1206" s="228">
        <v>21704</v>
      </c>
      <c r="AH1206" s="238" t="s">
        <v>2077</v>
      </c>
      <c r="AI1206" s="232">
        <f>SUM(AI1207:AI1208)</f>
        <v>0</v>
      </c>
      <c r="AJ1206" s="239">
        <f t="shared" si="487"/>
        <v>0</v>
      </c>
      <c r="AK1206" s="246">
        <f t="shared" si="488"/>
        <v>0</v>
      </c>
      <c r="AL1206" s="240">
        <v>2160201</v>
      </c>
      <c r="AM1206" s="241" t="s">
        <v>194</v>
      </c>
      <c r="AN1206" s="242">
        <v>94</v>
      </c>
      <c r="AO1206" s="242">
        <v>123</v>
      </c>
      <c r="AP1206" s="256">
        <f t="shared" si="479"/>
        <v>29</v>
      </c>
      <c r="AQ1206" s="257">
        <f t="shared" si="480"/>
        <v>0.308510638297872</v>
      </c>
      <c r="AR1206">
        <f t="shared" si="486"/>
        <v>7</v>
      </c>
    </row>
    <row r="1207" hidden="1" spans="1:44">
      <c r="A1207" s="220">
        <v>2160203</v>
      </c>
      <c r="B1207" s="220" t="s">
        <v>198</v>
      </c>
      <c r="C1207" s="216">
        <f t="shared" si="481"/>
        <v>0</v>
      </c>
      <c r="D1207" s="221">
        <v>0</v>
      </c>
      <c r="E1207" s="222">
        <v>0</v>
      </c>
      <c r="F1207" s="223">
        <v>0</v>
      </c>
      <c r="G1207" s="219">
        <f t="shared" si="482"/>
        <v>0</v>
      </c>
      <c r="H1207" s="219">
        <f t="shared" si="483"/>
        <v>0</v>
      </c>
      <c r="I1207" s="219">
        <f t="shared" si="484"/>
        <v>0</v>
      </c>
      <c r="J1207" s="231">
        <f t="shared" si="489"/>
        <v>7</v>
      </c>
      <c r="K1207" s="43">
        <f t="shared" si="504"/>
        <v>0</v>
      </c>
      <c r="L1207" s="43">
        <f t="shared" si="490"/>
        <v>7</v>
      </c>
      <c r="M1207" s="228">
        <v>2170304</v>
      </c>
      <c r="N1207" s="228" t="s">
        <v>2075</v>
      </c>
      <c r="O1207" s="233">
        <v>0</v>
      </c>
      <c r="P1207">
        <f t="shared" si="491"/>
        <v>7</v>
      </c>
      <c r="Q1207">
        <f t="shared" si="492"/>
        <v>0</v>
      </c>
      <c r="U1207">
        <f t="shared" si="499"/>
        <v>0</v>
      </c>
      <c r="V1207">
        <f t="shared" si="500"/>
        <v>0</v>
      </c>
      <c r="W1207">
        <f t="shared" si="493"/>
        <v>0</v>
      </c>
      <c r="Y1207">
        <f t="shared" si="501"/>
        <v>0</v>
      </c>
      <c r="AC1207">
        <f t="shared" si="502"/>
        <v>0</v>
      </c>
      <c r="AD1207">
        <f t="shared" si="503"/>
        <v>0</v>
      </c>
      <c r="AE1207">
        <f t="shared" si="494"/>
        <v>0</v>
      </c>
      <c r="AG1207" s="228">
        <v>2170401</v>
      </c>
      <c r="AH1207" s="247" t="s">
        <v>2078</v>
      </c>
      <c r="AI1207" s="233">
        <v>0</v>
      </c>
      <c r="AJ1207" s="248">
        <f t="shared" si="487"/>
        <v>0</v>
      </c>
      <c r="AK1207" s="246">
        <f t="shared" si="488"/>
        <v>0</v>
      </c>
      <c r="AL1207" s="240">
        <v>2160202</v>
      </c>
      <c r="AM1207" s="240" t="s">
        <v>196</v>
      </c>
      <c r="AN1207" s="249">
        <v>0</v>
      </c>
      <c r="AO1207" s="249">
        <v>0</v>
      </c>
      <c r="AP1207" s="256">
        <f t="shared" si="479"/>
        <v>0</v>
      </c>
      <c r="AQ1207" s="257">
        <f t="shared" si="480"/>
        <v>0</v>
      </c>
      <c r="AR1207">
        <f t="shared" si="486"/>
        <v>7</v>
      </c>
    </row>
    <row r="1208" hidden="1" spans="1:44">
      <c r="A1208" s="220">
        <v>2160216</v>
      </c>
      <c r="B1208" s="220" t="s">
        <v>2079</v>
      </c>
      <c r="C1208" s="216">
        <f t="shared" si="481"/>
        <v>0</v>
      </c>
      <c r="D1208" s="221">
        <v>0</v>
      </c>
      <c r="E1208" s="222">
        <v>0</v>
      </c>
      <c r="F1208" s="223">
        <v>0</v>
      </c>
      <c r="G1208" s="219">
        <f t="shared" si="482"/>
        <v>0</v>
      </c>
      <c r="H1208" s="219">
        <f t="shared" si="483"/>
        <v>0</v>
      </c>
      <c r="I1208" s="219">
        <f t="shared" si="484"/>
        <v>0</v>
      </c>
      <c r="J1208" s="231">
        <f t="shared" si="489"/>
        <v>7</v>
      </c>
      <c r="K1208" s="43">
        <f t="shared" si="504"/>
        <v>0</v>
      </c>
      <c r="L1208" s="43">
        <f t="shared" si="490"/>
        <v>7</v>
      </c>
      <c r="M1208" s="228">
        <v>2170399</v>
      </c>
      <c r="N1208" s="228" t="s">
        <v>2076</v>
      </c>
      <c r="O1208" s="233">
        <v>0</v>
      </c>
      <c r="P1208">
        <f t="shared" si="491"/>
        <v>7</v>
      </c>
      <c r="Q1208">
        <f t="shared" si="492"/>
        <v>0</v>
      </c>
      <c r="U1208">
        <f t="shared" si="499"/>
        <v>0</v>
      </c>
      <c r="V1208">
        <f t="shared" si="500"/>
        <v>0</v>
      </c>
      <c r="W1208">
        <f t="shared" si="493"/>
        <v>0</v>
      </c>
      <c r="Y1208">
        <f t="shared" si="501"/>
        <v>0</v>
      </c>
      <c r="AC1208">
        <f t="shared" si="502"/>
        <v>0</v>
      </c>
      <c r="AD1208">
        <f t="shared" si="503"/>
        <v>0</v>
      </c>
      <c r="AE1208">
        <f t="shared" si="494"/>
        <v>0</v>
      </c>
      <c r="AG1208" s="228">
        <v>2170499</v>
      </c>
      <c r="AH1208" s="247" t="s">
        <v>2080</v>
      </c>
      <c r="AI1208" s="233">
        <v>0</v>
      </c>
      <c r="AJ1208" s="248">
        <f t="shared" si="487"/>
        <v>0</v>
      </c>
      <c r="AK1208" s="246">
        <f t="shared" si="488"/>
        <v>0</v>
      </c>
      <c r="AL1208" s="240">
        <v>2160203</v>
      </c>
      <c r="AM1208" s="240" t="s">
        <v>198</v>
      </c>
      <c r="AN1208" s="249">
        <v>0</v>
      </c>
      <c r="AO1208" s="249">
        <v>0</v>
      </c>
      <c r="AP1208" s="256">
        <f t="shared" si="479"/>
        <v>0</v>
      </c>
      <c r="AQ1208" s="257">
        <f t="shared" si="480"/>
        <v>0</v>
      </c>
      <c r="AR1208">
        <f t="shared" si="486"/>
        <v>7</v>
      </c>
    </row>
    <row r="1209" customHeight="1" spans="1:44">
      <c r="A1209" s="220">
        <v>2160217</v>
      </c>
      <c r="B1209" s="220" t="s">
        <v>2081</v>
      </c>
      <c r="C1209" s="216">
        <f t="shared" si="481"/>
        <v>0</v>
      </c>
      <c r="D1209" s="224">
        <v>0</v>
      </c>
      <c r="E1209" s="217">
        <v>9</v>
      </c>
      <c r="F1209" s="218">
        <v>9</v>
      </c>
      <c r="G1209" s="219"/>
      <c r="H1209" s="219"/>
      <c r="I1209" s="219">
        <f t="shared" si="484"/>
        <v>1</v>
      </c>
      <c r="J1209" s="231">
        <f t="shared" si="489"/>
        <v>7</v>
      </c>
      <c r="K1209" s="43">
        <f t="shared" si="504"/>
        <v>18</v>
      </c>
      <c r="L1209" s="43">
        <f t="shared" si="490"/>
        <v>7</v>
      </c>
      <c r="M1209" s="228">
        <v>21704</v>
      </c>
      <c r="N1209" s="229" t="s">
        <v>2077</v>
      </c>
      <c r="O1209" s="232">
        <f>SUM(O1210:O1211)</f>
        <v>0</v>
      </c>
      <c r="P1209">
        <f t="shared" si="491"/>
        <v>5</v>
      </c>
      <c r="Q1209">
        <f t="shared" si="492"/>
        <v>0</v>
      </c>
      <c r="U1209">
        <f t="shared" si="499"/>
        <v>0</v>
      </c>
      <c r="V1209">
        <f t="shared" si="500"/>
        <v>0</v>
      </c>
      <c r="W1209">
        <f t="shared" si="493"/>
        <v>0</v>
      </c>
      <c r="Y1209">
        <f t="shared" si="501"/>
        <v>0</v>
      </c>
      <c r="AC1209">
        <f t="shared" si="502"/>
        <v>0</v>
      </c>
      <c r="AD1209">
        <f t="shared" si="503"/>
        <v>0</v>
      </c>
      <c r="AE1209">
        <f t="shared" si="494"/>
        <v>0</v>
      </c>
      <c r="AG1209" s="228">
        <v>21799</v>
      </c>
      <c r="AH1209" s="238" t="s">
        <v>2082</v>
      </c>
      <c r="AI1209" s="232">
        <f>AI1210</f>
        <v>31</v>
      </c>
      <c r="AJ1209" s="239">
        <f t="shared" si="487"/>
        <v>31</v>
      </c>
      <c r="AK1209" s="246">
        <f t="shared" si="488"/>
        <v>0</v>
      </c>
      <c r="AL1209" s="240">
        <v>2160216</v>
      </c>
      <c r="AM1209" s="240" t="s">
        <v>2079</v>
      </c>
      <c r="AN1209" s="249">
        <v>0</v>
      </c>
      <c r="AO1209" s="249">
        <v>0</v>
      </c>
      <c r="AP1209" s="256">
        <f t="shared" si="479"/>
        <v>0</v>
      </c>
      <c r="AQ1209" s="257">
        <f t="shared" si="480"/>
        <v>0</v>
      </c>
      <c r="AR1209">
        <f t="shared" si="486"/>
        <v>7</v>
      </c>
    </row>
    <row r="1210" hidden="1" spans="1:44">
      <c r="A1210" s="220">
        <v>2160218</v>
      </c>
      <c r="B1210" s="220" t="s">
        <v>2083</v>
      </c>
      <c r="C1210" s="216">
        <f t="shared" si="481"/>
        <v>0</v>
      </c>
      <c r="D1210" s="221">
        <v>0</v>
      </c>
      <c r="E1210" s="222">
        <v>0</v>
      </c>
      <c r="F1210" s="223">
        <v>0</v>
      </c>
      <c r="G1210" s="219">
        <f t="shared" si="482"/>
        <v>0</v>
      </c>
      <c r="H1210" s="219">
        <f t="shared" si="483"/>
        <v>0</v>
      </c>
      <c r="I1210" s="219">
        <f t="shared" si="484"/>
        <v>0</v>
      </c>
      <c r="J1210" s="231">
        <f t="shared" si="489"/>
        <v>7</v>
      </c>
      <c r="K1210" s="43">
        <f t="shared" si="504"/>
        <v>0</v>
      </c>
      <c r="L1210" s="43">
        <f t="shared" si="490"/>
        <v>7</v>
      </c>
      <c r="M1210" s="228">
        <v>2170401</v>
      </c>
      <c r="N1210" s="228" t="s">
        <v>2078</v>
      </c>
      <c r="O1210" s="233">
        <v>0</v>
      </c>
      <c r="P1210">
        <f t="shared" si="491"/>
        <v>7</v>
      </c>
      <c r="Q1210">
        <f t="shared" si="492"/>
        <v>0</v>
      </c>
      <c r="U1210">
        <f t="shared" si="499"/>
        <v>0</v>
      </c>
      <c r="V1210">
        <f t="shared" si="500"/>
        <v>0</v>
      </c>
      <c r="W1210">
        <f t="shared" si="493"/>
        <v>0</v>
      </c>
      <c r="Y1210">
        <f t="shared" si="501"/>
        <v>0</v>
      </c>
      <c r="AC1210">
        <f t="shared" si="502"/>
        <v>0</v>
      </c>
      <c r="AD1210">
        <f t="shared" si="503"/>
        <v>0</v>
      </c>
      <c r="AE1210">
        <f t="shared" si="494"/>
        <v>0</v>
      </c>
      <c r="AG1210" s="228">
        <v>2179901</v>
      </c>
      <c r="AH1210" s="247" t="s">
        <v>2084</v>
      </c>
      <c r="AI1210" s="233">
        <v>31</v>
      </c>
      <c r="AJ1210" s="248">
        <f t="shared" si="487"/>
        <v>31</v>
      </c>
      <c r="AK1210" s="246">
        <f t="shared" si="488"/>
        <v>0</v>
      </c>
      <c r="AL1210" s="240">
        <v>2160217</v>
      </c>
      <c r="AM1210" s="241" t="s">
        <v>2081</v>
      </c>
      <c r="AN1210" s="242">
        <v>0</v>
      </c>
      <c r="AO1210" s="242">
        <v>9</v>
      </c>
      <c r="AP1210" s="256">
        <f t="shared" si="479"/>
        <v>9</v>
      </c>
      <c r="AQ1210" s="257">
        <f t="shared" si="480"/>
        <v>0</v>
      </c>
      <c r="AR1210">
        <f t="shared" si="486"/>
        <v>7</v>
      </c>
    </row>
    <row r="1211" hidden="1" spans="1:44">
      <c r="A1211" s="220">
        <v>2160219</v>
      </c>
      <c r="B1211" s="220" t="s">
        <v>2085</v>
      </c>
      <c r="C1211" s="216">
        <f t="shared" si="481"/>
        <v>0</v>
      </c>
      <c r="D1211" s="221">
        <v>0</v>
      </c>
      <c r="E1211" s="222">
        <v>0</v>
      </c>
      <c r="F1211" s="223">
        <v>0</v>
      </c>
      <c r="G1211" s="219">
        <f t="shared" si="482"/>
        <v>0</v>
      </c>
      <c r="H1211" s="219">
        <f t="shared" si="483"/>
        <v>0</v>
      </c>
      <c r="I1211" s="219">
        <f t="shared" si="484"/>
        <v>0</v>
      </c>
      <c r="J1211" s="231">
        <f t="shared" si="489"/>
        <v>7</v>
      </c>
      <c r="K1211" s="43">
        <f t="shared" si="504"/>
        <v>0</v>
      </c>
      <c r="L1211" s="43">
        <f t="shared" si="490"/>
        <v>7</v>
      </c>
      <c r="M1211" s="228">
        <v>2170499</v>
      </c>
      <c r="N1211" s="228" t="s">
        <v>2080</v>
      </c>
      <c r="O1211" s="233">
        <v>0</v>
      </c>
      <c r="P1211">
        <f t="shared" si="491"/>
        <v>7</v>
      </c>
      <c r="Q1211">
        <f t="shared" si="492"/>
        <v>0</v>
      </c>
      <c r="U1211">
        <f t="shared" si="499"/>
        <v>0</v>
      </c>
      <c r="V1211">
        <f t="shared" si="500"/>
        <v>0</v>
      </c>
      <c r="W1211">
        <f t="shared" si="493"/>
        <v>0</v>
      </c>
      <c r="Y1211">
        <f t="shared" si="501"/>
        <v>0</v>
      </c>
      <c r="AC1211">
        <f t="shared" si="502"/>
        <v>0</v>
      </c>
      <c r="AD1211">
        <f t="shared" si="503"/>
        <v>0</v>
      </c>
      <c r="AE1211">
        <f t="shared" si="494"/>
        <v>0</v>
      </c>
      <c r="AG1211" s="228">
        <v>219</v>
      </c>
      <c r="AH1211" s="238" t="s">
        <v>2086</v>
      </c>
      <c r="AI1211" s="232">
        <f>SUM(AI1212:AI1220)</f>
        <v>0</v>
      </c>
      <c r="AJ1211" s="239">
        <f t="shared" si="487"/>
        <v>0</v>
      </c>
      <c r="AK1211" s="246">
        <f t="shared" si="488"/>
        <v>0</v>
      </c>
      <c r="AL1211" s="240">
        <v>2160218</v>
      </c>
      <c r="AM1211" s="240" t="s">
        <v>2083</v>
      </c>
      <c r="AN1211" s="249">
        <v>0</v>
      </c>
      <c r="AO1211" s="249">
        <v>0</v>
      </c>
      <c r="AP1211" s="256">
        <f t="shared" si="479"/>
        <v>0</v>
      </c>
      <c r="AQ1211" s="257">
        <f t="shared" si="480"/>
        <v>0</v>
      </c>
      <c r="AR1211">
        <f t="shared" si="486"/>
        <v>7</v>
      </c>
    </row>
    <row r="1212" hidden="1" spans="1:44">
      <c r="A1212" s="220">
        <v>2160250</v>
      </c>
      <c r="B1212" s="220" t="s">
        <v>212</v>
      </c>
      <c r="C1212" s="216">
        <f t="shared" si="481"/>
        <v>0</v>
      </c>
      <c r="D1212" s="221">
        <v>0</v>
      </c>
      <c r="E1212" s="222">
        <v>0</v>
      </c>
      <c r="F1212" s="223">
        <v>0</v>
      </c>
      <c r="G1212" s="219">
        <f t="shared" si="482"/>
        <v>0</v>
      </c>
      <c r="H1212" s="219">
        <f t="shared" si="483"/>
        <v>0</v>
      </c>
      <c r="I1212" s="219">
        <f t="shared" si="484"/>
        <v>0</v>
      </c>
      <c r="J1212" s="231">
        <f t="shared" si="489"/>
        <v>7</v>
      </c>
      <c r="K1212" s="43">
        <f t="shared" si="504"/>
        <v>0</v>
      </c>
      <c r="L1212" s="43">
        <f t="shared" si="490"/>
        <v>7</v>
      </c>
      <c r="M1212" s="228">
        <v>21799</v>
      </c>
      <c r="N1212" s="229" t="s">
        <v>2087</v>
      </c>
      <c r="O1212" s="232">
        <f>O1213</f>
        <v>84</v>
      </c>
      <c r="P1212">
        <f t="shared" si="491"/>
        <v>5</v>
      </c>
      <c r="Q1212">
        <f t="shared" si="492"/>
        <v>0</v>
      </c>
      <c r="U1212">
        <f t="shared" si="499"/>
        <v>0</v>
      </c>
      <c r="V1212">
        <f t="shared" si="500"/>
        <v>0</v>
      </c>
      <c r="W1212">
        <f t="shared" si="493"/>
        <v>0</v>
      </c>
      <c r="Y1212">
        <f t="shared" si="501"/>
        <v>0</v>
      </c>
      <c r="AC1212">
        <f t="shared" si="502"/>
        <v>0</v>
      </c>
      <c r="AD1212">
        <f t="shared" si="503"/>
        <v>0</v>
      </c>
      <c r="AE1212">
        <f t="shared" si="494"/>
        <v>0</v>
      </c>
      <c r="AG1212" s="228">
        <v>21901</v>
      </c>
      <c r="AH1212" s="238" t="s">
        <v>2088</v>
      </c>
      <c r="AI1212" s="233">
        <v>0</v>
      </c>
      <c r="AJ1212" s="248">
        <f t="shared" si="487"/>
        <v>0</v>
      </c>
      <c r="AK1212" s="246">
        <f t="shared" si="488"/>
        <v>0</v>
      </c>
      <c r="AL1212" s="240">
        <v>2160219</v>
      </c>
      <c r="AM1212" s="240" t="s">
        <v>2085</v>
      </c>
      <c r="AN1212" s="249">
        <v>0</v>
      </c>
      <c r="AO1212" s="249">
        <v>0</v>
      </c>
      <c r="AP1212" s="256">
        <f t="shared" si="479"/>
        <v>0</v>
      </c>
      <c r="AQ1212" s="257">
        <f t="shared" si="480"/>
        <v>0</v>
      </c>
      <c r="AR1212">
        <f t="shared" si="486"/>
        <v>7</v>
      </c>
    </row>
    <row r="1213" customHeight="1" spans="1:44">
      <c r="A1213" s="220">
        <v>2160299</v>
      </c>
      <c r="B1213" s="220" t="s">
        <v>2089</v>
      </c>
      <c r="C1213" s="216">
        <f t="shared" si="481"/>
        <v>691</v>
      </c>
      <c r="D1213" s="224">
        <v>736</v>
      </c>
      <c r="E1213" s="217">
        <v>366</v>
      </c>
      <c r="F1213" s="218">
        <v>408</v>
      </c>
      <c r="G1213" s="219">
        <f t="shared" si="482"/>
        <v>-0.409551374819103</v>
      </c>
      <c r="H1213" s="219">
        <f t="shared" si="483"/>
        <v>0.554347826086957</v>
      </c>
      <c r="I1213" s="219">
        <f t="shared" si="484"/>
        <v>1.11475409836066</v>
      </c>
      <c r="J1213" s="231">
        <f t="shared" si="489"/>
        <v>7</v>
      </c>
      <c r="K1213" s="43">
        <f t="shared" si="504"/>
        <v>2201</v>
      </c>
      <c r="L1213" s="43">
        <f t="shared" si="490"/>
        <v>7</v>
      </c>
      <c r="M1213" s="228">
        <v>2179901</v>
      </c>
      <c r="N1213" s="228" t="s">
        <v>2084</v>
      </c>
      <c r="O1213" s="233">
        <v>84</v>
      </c>
      <c r="P1213">
        <f t="shared" si="491"/>
        <v>7</v>
      </c>
      <c r="Q1213">
        <f t="shared" si="492"/>
        <v>0</v>
      </c>
      <c r="U1213">
        <f t="shared" si="499"/>
        <v>0</v>
      </c>
      <c r="V1213">
        <f t="shared" si="500"/>
        <v>0</v>
      </c>
      <c r="W1213">
        <f t="shared" si="493"/>
        <v>0</v>
      </c>
      <c r="Y1213">
        <f t="shared" si="501"/>
        <v>0</v>
      </c>
      <c r="AC1213">
        <f t="shared" si="502"/>
        <v>0</v>
      </c>
      <c r="AD1213">
        <f t="shared" si="503"/>
        <v>0</v>
      </c>
      <c r="AE1213">
        <f t="shared" si="494"/>
        <v>0</v>
      </c>
      <c r="AG1213" s="228">
        <v>21902</v>
      </c>
      <c r="AH1213" s="238" t="s">
        <v>2090</v>
      </c>
      <c r="AI1213" s="233">
        <v>0</v>
      </c>
      <c r="AJ1213" s="248">
        <f t="shared" si="487"/>
        <v>0</v>
      </c>
      <c r="AK1213" s="246">
        <f t="shared" si="488"/>
        <v>0</v>
      </c>
      <c r="AL1213" s="240">
        <v>2160250</v>
      </c>
      <c r="AM1213" s="240" t="s">
        <v>212</v>
      </c>
      <c r="AN1213" s="249">
        <v>0</v>
      </c>
      <c r="AO1213" s="249">
        <v>0</v>
      </c>
      <c r="AP1213" s="256">
        <f t="shared" si="479"/>
        <v>0</v>
      </c>
      <c r="AQ1213" s="257">
        <f t="shared" si="480"/>
        <v>0</v>
      </c>
      <c r="AR1213">
        <f t="shared" si="486"/>
        <v>7</v>
      </c>
    </row>
    <row r="1214" hidden="1" customHeight="1" spans="1:44">
      <c r="A1214" s="220">
        <v>21605</v>
      </c>
      <c r="B1214" s="220" t="s">
        <v>2091</v>
      </c>
      <c r="C1214" s="216">
        <f t="shared" si="481"/>
        <v>322</v>
      </c>
      <c r="D1214" s="224">
        <v>1045</v>
      </c>
      <c r="E1214" s="217">
        <v>1045</v>
      </c>
      <c r="F1214" s="218">
        <v>1081</v>
      </c>
      <c r="G1214" s="219">
        <f t="shared" si="482"/>
        <v>2.35714285714286</v>
      </c>
      <c r="H1214" s="219">
        <f t="shared" si="483"/>
        <v>1.03444976076555</v>
      </c>
      <c r="I1214" s="219">
        <f t="shared" si="484"/>
        <v>1.03444976076555</v>
      </c>
      <c r="J1214" s="231">
        <f t="shared" si="489"/>
        <v>5</v>
      </c>
      <c r="K1214" s="43">
        <f t="shared" si="504"/>
        <v>3493</v>
      </c>
      <c r="L1214" s="43">
        <f t="shared" si="490"/>
        <v>5</v>
      </c>
      <c r="M1214" s="228">
        <v>219</v>
      </c>
      <c r="N1214" s="229" t="s">
        <v>2086</v>
      </c>
      <c r="O1214" s="232">
        <f>SUM(O1215:O1223)</f>
        <v>0</v>
      </c>
      <c r="P1214">
        <f t="shared" si="491"/>
        <v>3</v>
      </c>
      <c r="Q1214">
        <f t="shared" si="492"/>
        <v>216</v>
      </c>
      <c r="U1214">
        <f t="shared" si="499"/>
        <v>0</v>
      </c>
      <c r="V1214">
        <f t="shared" si="500"/>
        <v>0</v>
      </c>
      <c r="W1214">
        <f t="shared" si="493"/>
        <v>0</v>
      </c>
      <c r="Y1214">
        <f t="shared" si="501"/>
        <v>0</v>
      </c>
      <c r="AC1214">
        <f t="shared" si="502"/>
        <v>0</v>
      </c>
      <c r="AD1214">
        <f t="shared" si="503"/>
        <v>0</v>
      </c>
      <c r="AE1214">
        <f t="shared" si="494"/>
        <v>0</v>
      </c>
      <c r="AG1214" s="228">
        <v>21903</v>
      </c>
      <c r="AH1214" s="238" t="s">
        <v>2092</v>
      </c>
      <c r="AI1214" s="233">
        <v>0</v>
      </c>
      <c r="AJ1214" s="248">
        <f t="shared" si="487"/>
        <v>0</v>
      </c>
      <c r="AK1214" s="246">
        <f t="shared" si="488"/>
        <v>0</v>
      </c>
      <c r="AL1214" s="240">
        <v>2160299</v>
      </c>
      <c r="AM1214" s="241" t="s">
        <v>2089</v>
      </c>
      <c r="AN1214" s="242">
        <v>736</v>
      </c>
      <c r="AO1214" s="242">
        <v>366</v>
      </c>
      <c r="AP1214" s="256">
        <f t="shared" si="479"/>
        <v>-370</v>
      </c>
      <c r="AQ1214" s="257">
        <f t="shared" si="480"/>
        <v>-0.502717391304348</v>
      </c>
      <c r="AR1214">
        <f t="shared" si="486"/>
        <v>7</v>
      </c>
    </row>
    <row r="1215" customHeight="1" spans="1:44">
      <c r="A1215" s="215">
        <v>2160501</v>
      </c>
      <c r="B1215" s="215" t="s">
        <v>194</v>
      </c>
      <c r="C1215" s="216">
        <f t="shared" si="481"/>
        <v>200</v>
      </c>
      <c r="D1215" s="217">
        <v>238</v>
      </c>
      <c r="E1215" s="217">
        <v>284</v>
      </c>
      <c r="F1215" s="218">
        <v>277</v>
      </c>
      <c r="G1215" s="219">
        <f t="shared" si="482"/>
        <v>0.385</v>
      </c>
      <c r="H1215" s="219">
        <f t="shared" si="483"/>
        <v>1.16386554621849</v>
      </c>
      <c r="I1215" s="219">
        <f t="shared" si="484"/>
        <v>0.975352112676056</v>
      </c>
      <c r="J1215" s="231">
        <f t="shared" si="489"/>
        <v>7</v>
      </c>
      <c r="K1215" s="43">
        <f t="shared" ref="K1215:K1220" si="505">SUM(C1215:F1215)</f>
        <v>999</v>
      </c>
      <c r="L1215" s="43">
        <f t="shared" si="490"/>
        <v>7</v>
      </c>
      <c r="M1215" s="228">
        <v>21901</v>
      </c>
      <c r="N1215" s="229" t="s">
        <v>2088</v>
      </c>
      <c r="O1215" s="233">
        <v>0</v>
      </c>
      <c r="P1215">
        <f t="shared" si="491"/>
        <v>5</v>
      </c>
      <c r="Q1215">
        <f t="shared" si="492"/>
        <v>0</v>
      </c>
      <c r="U1215">
        <f t="shared" si="499"/>
        <v>0</v>
      </c>
      <c r="V1215">
        <f t="shared" si="500"/>
        <v>0</v>
      </c>
      <c r="W1215">
        <f t="shared" si="493"/>
        <v>0</v>
      </c>
      <c r="Y1215">
        <f t="shared" si="501"/>
        <v>0</v>
      </c>
      <c r="AC1215">
        <f t="shared" si="502"/>
        <v>0</v>
      </c>
      <c r="AD1215">
        <f t="shared" si="503"/>
        <v>0</v>
      </c>
      <c r="AE1215">
        <f t="shared" si="494"/>
        <v>0</v>
      </c>
      <c r="AG1215" s="228">
        <v>21904</v>
      </c>
      <c r="AH1215" s="238" t="s">
        <v>2093</v>
      </c>
      <c r="AI1215" s="233">
        <v>0</v>
      </c>
      <c r="AJ1215" s="248">
        <f t="shared" si="487"/>
        <v>0</v>
      </c>
      <c r="AK1215" s="246">
        <f t="shared" si="488"/>
        <v>0</v>
      </c>
      <c r="AL1215" s="240">
        <v>21605</v>
      </c>
      <c r="AM1215" s="241" t="s">
        <v>2091</v>
      </c>
      <c r="AN1215" s="242">
        <v>1045</v>
      </c>
      <c r="AO1215" s="242">
        <v>1045</v>
      </c>
      <c r="AP1215" s="256">
        <f t="shared" si="479"/>
        <v>0</v>
      </c>
      <c r="AQ1215" s="257">
        <f t="shared" si="480"/>
        <v>0</v>
      </c>
      <c r="AR1215">
        <f t="shared" si="486"/>
        <v>5</v>
      </c>
    </row>
    <row r="1216" customHeight="1" spans="1:44">
      <c r="A1216" s="215">
        <v>2160502</v>
      </c>
      <c r="B1216" s="215" t="s">
        <v>196</v>
      </c>
      <c r="C1216" s="216">
        <f t="shared" si="481"/>
        <v>20</v>
      </c>
      <c r="D1216" s="217">
        <v>1</v>
      </c>
      <c r="E1216" s="217">
        <v>2</v>
      </c>
      <c r="F1216" s="218">
        <v>2</v>
      </c>
      <c r="G1216" s="219">
        <f t="shared" si="482"/>
        <v>-0.9</v>
      </c>
      <c r="H1216" s="219">
        <f t="shared" si="483"/>
        <v>2</v>
      </c>
      <c r="I1216" s="219">
        <f t="shared" si="484"/>
        <v>1</v>
      </c>
      <c r="J1216" s="231">
        <f t="shared" si="489"/>
        <v>7</v>
      </c>
      <c r="K1216" s="43">
        <f t="shared" si="505"/>
        <v>25</v>
      </c>
      <c r="L1216" s="43">
        <f t="shared" si="490"/>
        <v>7</v>
      </c>
      <c r="M1216" s="228">
        <v>21902</v>
      </c>
      <c r="N1216" s="229" t="s">
        <v>2090</v>
      </c>
      <c r="O1216" s="233">
        <v>0</v>
      </c>
      <c r="P1216">
        <f t="shared" si="491"/>
        <v>5</v>
      </c>
      <c r="Q1216">
        <f t="shared" si="492"/>
        <v>0</v>
      </c>
      <c r="U1216">
        <f t="shared" si="499"/>
        <v>0</v>
      </c>
      <c r="V1216">
        <f t="shared" si="500"/>
        <v>0</v>
      </c>
      <c r="W1216">
        <f t="shared" si="493"/>
        <v>0</v>
      </c>
      <c r="Y1216">
        <f t="shared" si="501"/>
        <v>0</v>
      </c>
      <c r="AC1216">
        <f t="shared" si="502"/>
        <v>0</v>
      </c>
      <c r="AD1216">
        <f t="shared" si="503"/>
        <v>0</v>
      </c>
      <c r="AE1216">
        <f t="shared" si="494"/>
        <v>0</v>
      </c>
      <c r="AG1216" s="228">
        <v>21905</v>
      </c>
      <c r="AH1216" s="238" t="s">
        <v>2094</v>
      </c>
      <c r="AI1216" s="233">
        <v>0</v>
      </c>
      <c r="AJ1216" s="248">
        <f t="shared" si="487"/>
        <v>0</v>
      </c>
      <c r="AK1216" s="246">
        <f t="shared" si="488"/>
        <v>0</v>
      </c>
      <c r="AL1216" s="240">
        <v>2160501</v>
      </c>
      <c r="AM1216" s="241" t="s">
        <v>194</v>
      </c>
      <c r="AN1216" s="242">
        <v>238</v>
      </c>
      <c r="AO1216" s="242">
        <v>284</v>
      </c>
      <c r="AP1216" s="256">
        <f t="shared" si="479"/>
        <v>46</v>
      </c>
      <c r="AQ1216" s="257">
        <f t="shared" si="480"/>
        <v>0.19327731092437</v>
      </c>
      <c r="AR1216">
        <f t="shared" si="486"/>
        <v>7</v>
      </c>
    </row>
    <row r="1217" hidden="1" spans="1:44">
      <c r="A1217" s="220">
        <v>2160503</v>
      </c>
      <c r="B1217" s="220" t="s">
        <v>198</v>
      </c>
      <c r="C1217" s="216">
        <f t="shared" si="481"/>
        <v>0</v>
      </c>
      <c r="D1217" s="221">
        <v>0</v>
      </c>
      <c r="E1217" s="222">
        <v>0</v>
      </c>
      <c r="F1217" s="223">
        <v>0</v>
      </c>
      <c r="G1217" s="219">
        <f t="shared" si="482"/>
        <v>0</v>
      </c>
      <c r="H1217" s="219">
        <f t="shared" si="483"/>
        <v>0</v>
      </c>
      <c r="I1217" s="219">
        <f t="shared" si="484"/>
        <v>0</v>
      </c>
      <c r="J1217" s="231">
        <f t="shared" si="489"/>
        <v>7</v>
      </c>
      <c r="K1217" s="43">
        <f t="shared" si="505"/>
        <v>0</v>
      </c>
      <c r="L1217" s="43">
        <f t="shared" si="490"/>
        <v>7</v>
      </c>
      <c r="M1217" s="228">
        <v>21903</v>
      </c>
      <c r="N1217" s="229" t="s">
        <v>2092</v>
      </c>
      <c r="O1217" s="233">
        <v>0</v>
      </c>
      <c r="P1217">
        <f t="shared" si="491"/>
        <v>5</v>
      </c>
      <c r="Q1217">
        <f t="shared" si="492"/>
        <v>0</v>
      </c>
      <c r="U1217">
        <f t="shared" si="499"/>
        <v>0</v>
      </c>
      <c r="V1217">
        <f t="shared" si="500"/>
        <v>0</v>
      </c>
      <c r="W1217">
        <f t="shared" si="493"/>
        <v>0</v>
      </c>
      <c r="Y1217">
        <f t="shared" si="501"/>
        <v>0</v>
      </c>
      <c r="AC1217">
        <f t="shared" si="502"/>
        <v>0</v>
      </c>
      <c r="AD1217">
        <f t="shared" si="503"/>
        <v>0</v>
      </c>
      <c r="AE1217">
        <f t="shared" si="494"/>
        <v>0</v>
      </c>
      <c r="AG1217" s="228">
        <v>21906</v>
      </c>
      <c r="AH1217" s="238" t="s">
        <v>1554</v>
      </c>
      <c r="AI1217" s="233">
        <v>0</v>
      </c>
      <c r="AJ1217" s="248">
        <f t="shared" si="487"/>
        <v>0</v>
      </c>
      <c r="AK1217" s="246">
        <f t="shared" si="488"/>
        <v>0</v>
      </c>
      <c r="AL1217" s="240">
        <v>2160502</v>
      </c>
      <c r="AM1217" s="241" t="s">
        <v>196</v>
      </c>
      <c r="AN1217" s="242">
        <v>1</v>
      </c>
      <c r="AO1217" s="242">
        <v>2</v>
      </c>
      <c r="AP1217" s="256">
        <f t="shared" si="479"/>
        <v>1</v>
      </c>
      <c r="AQ1217" s="257">
        <f t="shared" si="480"/>
        <v>1</v>
      </c>
      <c r="AR1217">
        <f t="shared" si="486"/>
        <v>7</v>
      </c>
    </row>
    <row r="1218" customHeight="1" spans="1:44">
      <c r="A1218" s="220">
        <v>2160504</v>
      </c>
      <c r="B1218" s="220" t="s">
        <v>2095</v>
      </c>
      <c r="C1218" s="216">
        <f t="shared" si="481"/>
        <v>77</v>
      </c>
      <c r="D1218" s="224">
        <v>433</v>
      </c>
      <c r="E1218" s="217">
        <v>34</v>
      </c>
      <c r="F1218" s="218">
        <v>32</v>
      </c>
      <c r="G1218" s="219">
        <f t="shared" si="482"/>
        <v>-0.584415584415584</v>
      </c>
      <c r="H1218" s="219">
        <f t="shared" si="483"/>
        <v>0.0739030023094688</v>
      </c>
      <c r="I1218" s="219">
        <f t="shared" si="484"/>
        <v>0.941176470588235</v>
      </c>
      <c r="J1218" s="231">
        <f t="shared" si="489"/>
        <v>7</v>
      </c>
      <c r="K1218" s="43">
        <f t="shared" si="505"/>
        <v>576</v>
      </c>
      <c r="L1218" s="43">
        <f t="shared" si="490"/>
        <v>7</v>
      </c>
      <c r="M1218" s="228">
        <v>21904</v>
      </c>
      <c r="N1218" s="229" t="s">
        <v>2093</v>
      </c>
      <c r="O1218" s="233">
        <v>0</v>
      </c>
      <c r="P1218">
        <f t="shared" si="491"/>
        <v>5</v>
      </c>
      <c r="Q1218">
        <f t="shared" si="492"/>
        <v>0</v>
      </c>
      <c r="U1218">
        <f t="shared" si="499"/>
        <v>0</v>
      </c>
      <c r="V1218">
        <f t="shared" si="500"/>
        <v>0</v>
      </c>
      <c r="W1218">
        <f t="shared" si="493"/>
        <v>0</v>
      </c>
      <c r="Y1218">
        <f t="shared" si="501"/>
        <v>0</v>
      </c>
      <c r="AC1218">
        <f t="shared" si="502"/>
        <v>0</v>
      </c>
      <c r="AD1218">
        <f t="shared" si="503"/>
        <v>0</v>
      </c>
      <c r="AE1218">
        <f t="shared" si="494"/>
        <v>0</v>
      </c>
      <c r="AG1218" s="228">
        <v>21907</v>
      </c>
      <c r="AH1218" s="238" t="s">
        <v>2096</v>
      </c>
      <c r="AI1218" s="233">
        <v>0</v>
      </c>
      <c r="AJ1218" s="248">
        <f t="shared" si="487"/>
        <v>0</v>
      </c>
      <c r="AK1218" s="246">
        <f t="shared" si="488"/>
        <v>0</v>
      </c>
      <c r="AL1218" s="240">
        <v>2160503</v>
      </c>
      <c r="AM1218" s="240" t="s">
        <v>198</v>
      </c>
      <c r="AN1218" s="249">
        <v>0</v>
      </c>
      <c r="AO1218" s="249">
        <v>0</v>
      </c>
      <c r="AP1218" s="256">
        <f t="shared" si="479"/>
        <v>0</v>
      </c>
      <c r="AQ1218" s="257">
        <f t="shared" si="480"/>
        <v>0</v>
      </c>
      <c r="AR1218">
        <f t="shared" si="486"/>
        <v>7</v>
      </c>
    </row>
    <row r="1219" hidden="1" spans="1:44">
      <c r="A1219" s="220">
        <v>2160505</v>
      </c>
      <c r="B1219" s="220" t="s">
        <v>2097</v>
      </c>
      <c r="C1219" s="216">
        <f t="shared" si="481"/>
        <v>0</v>
      </c>
      <c r="D1219" s="221">
        <v>0</v>
      </c>
      <c r="E1219" s="222">
        <v>0</v>
      </c>
      <c r="F1219" s="223">
        <v>0</v>
      </c>
      <c r="G1219" s="219">
        <f t="shared" si="482"/>
        <v>0</v>
      </c>
      <c r="H1219" s="219">
        <f t="shared" si="483"/>
        <v>0</v>
      </c>
      <c r="I1219" s="219">
        <f t="shared" si="484"/>
        <v>0</v>
      </c>
      <c r="J1219" s="231">
        <f t="shared" si="489"/>
        <v>7</v>
      </c>
      <c r="K1219" s="43">
        <f t="shared" si="505"/>
        <v>0</v>
      </c>
      <c r="L1219" s="43">
        <f t="shared" si="490"/>
        <v>7</v>
      </c>
      <c r="M1219" s="228">
        <v>21905</v>
      </c>
      <c r="N1219" s="229" t="s">
        <v>2094</v>
      </c>
      <c r="O1219" s="233">
        <v>0</v>
      </c>
      <c r="P1219">
        <f t="shared" si="491"/>
        <v>5</v>
      </c>
      <c r="Q1219">
        <f t="shared" si="492"/>
        <v>0</v>
      </c>
      <c r="U1219">
        <f t="shared" si="499"/>
        <v>0</v>
      </c>
      <c r="V1219">
        <f t="shared" si="500"/>
        <v>0</v>
      </c>
      <c r="W1219">
        <f t="shared" si="493"/>
        <v>0</v>
      </c>
      <c r="Y1219">
        <f t="shared" si="501"/>
        <v>0</v>
      </c>
      <c r="AC1219">
        <f t="shared" si="502"/>
        <v>0</v>
      </c>
      <c r="AD1219">
        <f t="shared" si="503"/>
        <v>0</v>
      </c>
      <c r="AE1219">
        <f t="shared" si="494"/>
        <v>0</v>
      </c>
      <c r="AG1219" s="228">
        <v>21908</v>
      </c>
      <c r="AH1219" s="238" t="s">
        <v>2098</v>
      </c>
      <c r="AI1219" s="233">
        <v>0</v>
      </c>
      <c r="AJ1219" s="248">
        <f t="shared" si="487"/>
        <v>0</v>
      </c>
      <c r="AK1219" s="246">
        <f t="shared" si="488"/>
        <v>0</v>
      </c>
      <c r="AL1219" s="240">
        <v>2160504</v>
      </c>
      <c r="AM1219" s="241" t="s">
        <v>2095</v>
      </c>
      <c r="AN1219" s="242">
        <v>433</v>
      </c>
      <c r="AO1219" s="242">
        <v>34</v>
      </c>
      <c r="AP1219" s="256">
        <f t="shared" si="479"/>
        <v>-399</v>
      </c>
      <c r="AQ1219" s="257">
        <f t="shared" si="480"/>
        <v>-0.921478060046189</v>
      </c>
      <c r="AR1219">
        <f t="shared" si="486"/>
        <v>7</v>
      </c>
    </row>
    <row r="1220" customHeight="1" spans="1:44">
      <c r="A1220" s="220">
        <v>2160599</v>
      </c>
      <c r="B1220" s="220" t="s">
        <v>2099</v>
      </c>
      <c r="C1220" s="216">
        <f t="shared" si="481"/>
        <v>25</v>
      </c>
      <c r="D1220" s="224">
        <v>373</v>
      </c>
      <c r="E1220" s="217">
        <v>725</v>
      </c>
      <c r="F1220" s="218">
        <v>770</v>
      </c>
      <c r="G1220" s="219">
        <f t="shared" si="482"/>
        <v>29.8</v>
      </c>
      <c r="H1220" s="219">
        <f t="shared" si="483"/>
        <v>2.06434316353887</v>
      </c>
      <c r="I1220" s="219">
        <f t="shared" si="484"/>
        <v>1.06206896551724</v>
      </c>
      <c r="J1220" s="231">
        <f t="shared" si="489"/>
        <v>7</v>
      </c>
      <c r="K1220" s="43">
        <f t="shared" si="505"/>
        <v>1893</v>
      </c>
      <c r="L1220" s="43">
        <f t="shared" si="490"/>
        <v>7</v>
      </c>
      <c r="M1220" s="228">
        <v>21906</v>
      </c>
      <c r="N1220" s="229" t="s">
        <v>1554</v>
      </c>
      <c r="O1220" s="233">
        <v>0</v>
      </c>
      <c r="P1220">
        <f t="shared" si="491"/>
        <v>5</v>
      </c>
      <c r="Q1220">
        <f t="shared" si="492"/>
        <v>0</v>
      </c>
      <c r="U1220">
        <f t="shared" si="499"/>
        <v>0</v>
      </c>
      <c r="V1220">
        <f t="shared" si="500"/>
        <v>0</v>
      </c>
      <c r="W1220">
        <f t="shared" si="493"/>
        <v>0</v>
      </c>
      <c r="Y1220">
        <f t="shared" si="501"/>
        <v>0</v>
      </c>
      <c r="AC1220">
        <f t="shared" si="502"/>
        <v>0</v>
      </c>
      <c r="AD1220">
        <f t="shared" si="503"/>
        <v>0</v>
      </c>
      <c r="AE1220">
        <f t="shared" si="494"/>
        <v>0</v>
      </c>
      <c r="AG1220" s="228">
        <v>21999</v>
      </c>
      <c r="AH1220" s="238" t="s">
        <v>2100</v>
      </c>
      <c r="AI1220" s="233">
        <v>0</v>
      </c>
      <c r="AJ1220" s="248">
        <f t="shared" si="487"/>
        <v>0</v>
      </c>
      <c r="AK1220" s="246">
        <f t="shared" si="488"/>
        <v>0</v>
      </c>
      <c r="AL1220" s="240">
        <v>2160505</v>
      </c>
      <c r="AM1220" s="240" t="s">
        <v>2097</v>
      </c>
      <c r="AN1220" s="249">
        <v>0</v>
      </c>
      <c r="AO1220" s="249">
        <v>0</v>
      </c>
      <c r="AP1220" s="256">
        <f t="shared" si="479"/>
        <v>0</v>
      </c>
      <c r="AQ1220" s="257">
        <f t="shared" si="480"/>
        <v>0</v>
      </c>
      <c r="AR1220">
        <f t="shared" si="486"/>
        <v>7</v>
      </c>
    </row>
    <row r="1221" hidden="1" customHeight="1" spans="1:44">
      <c r="A1221" s="220">
        <v>21606</v>
      </c>
      <c r="B1221" s="220" t="s">
        <v>2101</v>
      </c>
      <c r="C1221" s="216">
        <f t="shared" si="481"/>
        <v>1171</v>
      </c>
      <c r="D1221" s="224">
        <v>477</v>
      </c>
      <c r="E1221" s="217">
        <v>1983</v>
      </c>
      <c r="F1221" s="218">
        <v>2335</v>
      </c>
      <c r="G1221" s="219">
        <f t="shared" si="482"/>
        <v>0.99402220324509</v>
      </c>
      <c r="H1221" s="219">
        <f t="shared" si="483"/>
        <v>4.89517819706499</v>
      </c>
      <c r="I1221" s="219">
        <f t="shared" si="484"/>
        <v>1.17750882501261</v>
      </c>
      <c r="J1221" s="231">
        <f t="shared" si="489"/>
        <v>5</v>
      </c>
      <c r="K1221" s="43">
        <f t="shared" ref="K1221:K1231" si="506">SUM(C1221:F1221)</f>
        <v>5966</v>
      </c>
      <c r="L1221" s="43">
        <f t="shared" si="490"/>
        <v>5</v>
      </c>
      <c r="M1221" s="228">
        <v>21907</v>
      </c>
      <c r="N1221" s="229" t="s">
        <v>2096</v>
      </c>
      <c r="O1221" s="233">
        <v>0</v>
      </c>
      <c r="P1221">
        <f t="shared" si="491"/>
        <v>5</v>
      </c>
      <c r="Q1221">
        <f t="shared" si="492"/>
        <v>216</v>
      </c>
      <c r="U1221">
        <f t="shared" si="499"/>
        <v>0</v>
      </c>
      <c r="V1221">
        <f t="shared" si="500"/>
        <v>0</v>
      </c>
      <c r="W1221">
        <f t="shared" si="493"/>
        <v>0</v>
      </c>
      <c r="Y1221">
        <f t="shared" si="501"/>
        <v>0</v>
      </c>
      <c r="AC1221">
        <f t="shared" si="502"/>
        <v>0</v>
      </c>
      <c r="AD1221">
        <f t="shared" si="503"/>
        <v>0</v>
      </c>
      <c r="AE1221">
        <f t="shared" si="494"/>
        <v>0</v>
      </c>
      <c r="AG1221" s="228">
        <v>220</v>
      </c>
      <c r="AH1221" s="238" t="s">
        <v>2102</v>
      </c>
      <c r="AI1221" s="232">
        <f>SUM(AI1222,AI1242,AI1262,AI1271,AI1284,AI1299)</f>
        <v>7175</v>
      </c>
      <c r="AJ1221" s="239">
        <f t="shared" si="487"/>
        <v>7175</v>
      </c>
      <c r="AK1221" s="246">
        <f t="shared" si="488"/>
        <v>0</v>
      </c>
      <c r="AL1221" s="240">
        <v>2160599</v>
      </c>
      <c r="AM1221" s="241" t="s">
        <v>2099</v>
      </c>
      <c r="AN1221" s="242">
        <v>373</v>
      </c>
      <c r="AO1221" s="242">
        <v>725</v>
      </c>
      <c r="AP1221" s="256">
        <f t="shared" si="479"/>
        <v>352</v>
      </c>
      <c r="AQ1221" s="257">
        <f t="shared" si="480"/>
        <v>0.943699731903485</v>
      </c>
      <c r="AR1221">
        <f t="shared" si="486"/>
        <v>7</v>
      </c>
    </row>
    <row r="1222" hidden="1" spans="1:44">
      <c r="A1222" s="220">
        <v>2160601</v>
      </c>
      <c r="B1222" s="220" t="s">
        <v>194</v>
      </c>
      <c r="C1222" s="216">
        <f t="shared" si="481"/>
        <v>0</v>
      </c>
      <c r="D1222" s="221">
        <v>0</v>
      </c>
      <c r="E1222" s="222">
        <v>0</v>
      </c>
      <c r="F1222" s="223">
        <v>0</v>
      </c>
      <c r="G1222" s="219">
        <f t="shared" si="482"/>
        <v>0</v>
      </c>
      <c r="H1222" s="219">
        <f t="shared" si="483"/>
        <v>0</v>
      </c>
      <c r="I1222" s="219">
        <f t="shared" si="484"/>
        <v>0</v>
      </c>
      <c r="J1222" s="231">
        <f t="shared" si="489"/>
        <v>7</v>
      </c>
      <c r="K1222" s="43">
        <f t="shared" si="506"/>
        <v>0</v>
      </c>
      <c r="L1222" s="43">
        <f t="shared" si="490"/>
        <v>7</v>
      </c>
      <c r="M1222" s="228">
        <v>21908</v>
      </c>
      <c r="N1222" s="229" t="s">
        <v>2098</v>
      </c>
      <c r="O1222" s="233">
        <v>0</v>
      </c>
      <c r="P1222">
        <f t="shared" si="491"/>
        <v>5</v>
      </c>
      <c r="Q1222">
        <f t="shared" si="492"/>
        <v>0</v>
      </c>
      <c r="U1222">
        <f t="shared" si="499"/>
        <v>0</v>
      </c>
      <c r="V1222">
        <f t="shared" si="500"/>
        <v>0</v>
      </c>
      <c r="W1222">
        <f t="shared" si="493"/>
        <v>0</v>
      </c>
      <c r="Y1222">
        <f t="shared" si="501"/>
        <v>0</v>
      </c>
      <c r="AC1222">
        <f t="shared" si="502"/>
        <v>0</v>
      </c>
      <c r="AD1222">
        <f t="shared" si="503"/>
        <v>0</v>
      </c>
      <c r="AE1222">
        <f t="shared" si="494"/>
        <v>0</v>
      </c>
      <c r="AG1222" s="228">
        <v>22001</v>
      </c>
      <c r="AH1222" s="238" t="s">
        <v>2103</v>
      </c>
      <c r="AI1222" s="232">
        <f>SUM(AI1223:AI1241)</f>
        <v>6982</v>
      </c>
      <c r="AJ1222" s="239">
        <f t="shared" si="487"/>
        <v>6982</v>
      </c>
      <c r="AK1222" s="246">
        <f t="shared" si="488"/>
        <v>0</v>
      </c>
      <c r="AL1222" s="240">
        <v>21606</v>
      </c>
      <c r="AM1222" s="241" t="s">
        <v>2101</v>
      </c>
      <c r="AN1222" s="242">
        <v>477</v>
      </c>
      <c r="AO1222" s="242">
        <v>1983</v>
      </c>
      <c r="AP1222" s="256">
        <f t="shared" ref="AP1222:AP1285" si="507">AO1222-AN1222</f>
        <v>1506</v>
      </c>
      <c r="AQ1222" s="257">
        <f t="shared" ref="AQ1222:AQ1285" si="508">IF(AN1222&lt;&gt;0,AP1222/AN1222,)</f>
        <v>3.15723270440252</v>
      </c>
      <c r="AR1222">
        <f t="shared" si="486"/>
        <v>5</v>
      </c>
    </row>
    <row r="1223" hidden="1" spans="1:44">
      <c r="A1223" s="220">
        <v>2160602</v>
      </c>
      <c r="B1223" s="220" t="s">
        <v>196</v>
      </c>
      <c r="C1223" s="216">
        <f t="shared" ref="C1223:C1286" si="509">SUMIF(AG:AG,A1223,AI:AI)</f>
        <v>0</v>
      </c>
      <c r="D1223" s="221">
        <v>0</v>
      </c>
      <c r="E1223" s="222">
        <v>0</v>
      </c>
      <c r="F1223" s="223">
        <v>0</v>
      </c>
      <c r="G1223" s="219">
        <f t="shared" ref="G1223:G1286" si="510">IF(F1223&lt;&gt;0,F1223/C1223-1,)</f>
        <v>0</v>
      </c>
      <c r="H1223" s="219">
        <f t="shared" ref="H1223:H1286" si="511">IF(F1223&lt;&gt;0,F1223/D1223,)</f>
        <v>0</v>
      </c>
      <c r="I1223" s="219">
        <f t="shared" ref="I1223:I1286" si="512">IF(F1223&lt;&gt;0,F1223/E1223,)</f>
        <v>0</v>
      </c>
      <c r="J1223" s="231">
        <f t="shared" si="489"/>
        <v>7</v>
      </c>
      <c r="K1223" s="43">
        <f t="shared" si="506"/>
        <v>0</v>
      </c>
      <c r="L1223" s="43">
        <f t="shared" si="490"/>
        <v>7</v>
      </c>
      <c r="M1223" s="228">
        <v>21999</v>
      </c>
      <c r="N1223" s="229" t="s">
        <v>2100</v>
      </c>
      <c r="O1223" s="233">
        <v>0</v>
      </c>
      <c r="P1223">
        <f t="shared" si="491"/>
        <v>5</v>
      </c>
      <c r="Q1223">
        <f t="shared" si="492"/>
        <v>0</v>
      </c>
      <c r="U1223">
        <f t="shared" si="499"/>
        <v>0</v>
      </c>
      <c r="V1223">
        <f t="shared" si="500"/>
        <v>0</v>
      </c>
      <c r="W1223">
        <f t="shared" si="493"/>
        <v>0</v>
      </c>
      <c r="Y1223">
        <f t="shared" si="501"/>
        <v>0</v>
      </c>
      <c r="AC1223">
        <f t="shared" si="502"/>
        <v>0</v>
      </c>
      <c r="AD1223">
        <f t="shared" si="503"/>
        <v>0</v>
      </c>
      <c r="AE1223">
        <f t="shared" si="494"/>
        <v>0</v>
      </c>
      <c r="AG1223" s="228">
        <v>2200101</v>
      </c>
      <c r="AH1223" s="247" t="s">
        <v>195</v>
      </c>
      <c r="AI1223" s="233">
        <v>782</v>
      </c>
      <c r="AJ1223" s="248">
        <f t="shared" si="487"/>
        <v>782</v>
      </c>
      <c r="AK1223" s="246">
        <f t="shared" si="488"/>
        <v>0</v>
      </c>
      <c r="AL1223" s="240">
        <v>2160601</v>
      </c>
      <c r="AM1223" s="240" t="s">
        <v>194</v>
      </c>
      <c r="AN1223" s="249">
        <v>0</v>
      </c>
      <c r="AO1223" s="249">
        <v>0</v>
      </c>
      <c r="AP1223" s="256">
        <f t="shared" si="507"/>
        <v>0</v>
      </c>
      <c r="AQ1223" s="257">
        <f t="shared" si="508"/>
        <v>0</v>
      </c>
      <c r="AR1223">
        <f t="shared" si="486"/>
        <v>7</v>
      </c>
    </row>
    <row r="1224" hidden="1" spans="1:44">
      <c r="A1224" s="220">
        <v>2160603</v>
      </c>
      <c r="B1224" s="220" t="s">
        <v>198</v>
      </c>
      <c r="C1224" s="216">
        <f t="shared" si="509"/>
        <v>0</v>
      </c>
      <c r="D1224" s="221">
        <v>0</v>
      </c>
      <c r="E1224" s="222">
        <v>0</v>
      </c>
      <c r="F1224" s="223">
        <v>0</v>
      </c>
      <c r="G1224" s="219">
        <f t="shared" si="510"/>
        <v>0</v>
      </c>
      <c r="H1224" s="219">
        <f t="shared" si="511"/>
        <v>0</v>
      </c>
      <c r="I1224" s="219">
        <f t="shared" si="512"/>
        <v>0</v>
      </c>
      <c r="J1224" s="231">
        <f t="shared" si="489"/>
        <v>7</v>
      </c>
      <c r="K1224" s="43">
        <f t="shared" si="506"/>
        <v>0</v>
      </c>
      <c r="L1224" s="43">
        <f t="shared" si="490"/>
        <v>7</v>
      </c>
      <c r="M1224" s="228">
        <v>220</v>
      </c>
      <c r="N1224" s="229" t="s">
        <v>2102</v>
      </c>
      <c r="O1224" s="230">
        <f>SUM(O1225,O1245,O1265,O1274,O1287,O1302)</f>
        <v>2768</v>
      </c>
      <c r="P1224">
        <f t="shared" si="491"/>
        <v>3</v>
      </c>
      <c r="Q1224">
        <f t="shared" si="492"/>
        <v>0</v>
      </c>
      <c r="U1224">
        <f t="shared" si="499"/>
        <v>0</v>
      </c>
      <c r="V1224">
        <f t="shared" si="500"/>
        <v>0</v>
      </c>
      <c r="W1224">
        <f t="shared" si="493"/>
        <v>0</v>
      </c>
      <c r="Y1224">
        <f t="shared" si="501"/>
        <v>0</v>
      </c>
      <c r="AC1224">
        <f t="shared" si="502"/>
        <v>0</v>
      </c>
      <c r="AD1224">
        <f t="shared" si="503"/>
        <v>0</v>
      </c>
      <c r="AE1224">
        <f t="shared" si="494"/>
        <v>0</v>
      </c>
      <c r="AG1224" s="228">
        <v>2200102</v>
      </c>
      <c r="AH1224" s="247" t="s">
        <v>197</v>
      </c>
      <c r="AI1224" s="233">
        <v>13</v>
      </c>
      <c r="AJ1224" s="248">
        <f t="shared" si="487"/>
        <v>13</v>
      </c>
      <c r="AK1224" s="246">
        <f t="shared" si="488"/>
        <v>0</v>
      </c>
      <c r="AL1224" s="240">
        <v>2160602</v>
      </c>
      <c r="AM1224" s="240" t="s">
        <v>196</v>
      </c>
      <c r="AN1224" s="249">
        <v>0</v>
      </c>
      <c r="AO1224" s="249">
        <v>0</v>
      </c>
      <c r="AP1224" s="256">
        <f t="shared" si="507"/>
        <v>0</v>
      </c>
      <c r="AQ1224" s="257">
        <f t="shared" si="508"/>
        <v>0</v>
      </c>
      <c r="AR1224">
        <f t="shared" ref="AR1224:AR1287" si="513">LEN(AL1224)</f>
        <v>7</v>
      </c>
    </row>
    <row r="1225" hidden="1" spans="1:44">
      <c r="A1225" s="220">
        <v>2160607</v>
      </c>
      <c r="B1225" s="220" t="s">
        <v>2104</v>
      </c>
      <c r="C1225" s="216">
        <f t="shared" si="509"/>
        <v>0</v>
      </c>
      <c r="D1225" s="221">
        <v>0</v>
      </c>
      <c r="E1225" s="222">
        <v>0</v>
      </c>
      <c r="F1225" s="223">
        <v>0</v>
      </c>
      <c r="G1225" s="219">
        <f t="shared" si="510"/>
        <v>0</v>
      </c>
      <c r="H1225" s="219">
        <f t="shared" si="511"/>
        <v>0</v>
      </c>
      <c r="I1225" s="219">
        <f t="shared" si="512"/>
        <v>0</v>
      </c>
      <c r="J1225" s="231">
        <f t="shared" si="489"/>
        <v>7</v>
      </c>
      <c r="K1225" s="43">
        <f t="shared" si="506"/>
        <v>0</v>
      </c>
      <c r="L1225" s="43">
        <f t="shared" si="490"/>
        <v>7</v>
      </c>
      <c r="M1225" s="228">
        <v>22001</v>
      </c>
      <c r="N1225" s="229" t="s">
        <v>2103</v>
      </c>
      <c r="O1225" s="232">
        <f>SUM(O1226:O1244)</f>
        <v>2549</v>
      </c>
      <c r="P1225">
        <f t="shared" si="491"/>
        <v>5</v>
      </c>
      <c r="Q1225">
        <f t="shared" si="492"/>
        <v>0</v>
      </c>
      <c r="U1225">
        <f t="shared" si="499"/>
        <v>0</v>
      </c>
      <c r="V1225">
        <f t="shared" si="500"/>
        <v>0</v>
      </c>
      <c r="W1225">
        <f t="shared" si="493"/>
        <v>0</v>
      </c>
      <c r="Y1225">
        <f t="shared" si="501"/>
        <v>0</v>
      </c>
      <c r="AC1225">
        <f t="shared" si="502"/>
        <v>0</v>
      </c>
      <c r="AD1225">
        <f t="shared" si="503"/>
        <v>0</v>
      </c>
      <c r="AE1225">
        <f t="shared" si="494"/>
        <v>0</v>
      </c>
      <c r="AG1225" s="228">
        <v>2200103</v>
      </c>
      <c r="AH1225" s="247" t="s">
        <v>199</v>
      </c>
      <c r="AI1225" s="233">
        <v>0</v>
      </c>
      <c r="AJ1225" s="248">
        <f t="shared" ref="AJ1225:AJ1288" si="514">SUMIF(A:A,AG1225,C:C)</f>
        <v>0</v>
      </c>
      <c r="AK1225" s="246">
        <f t="shared" ref="AK1225:AK1288" si="515">AI1225-AJ1225</f>
        <v>0</v>
      </c>
      <c r="AL1225" s="240">
        <v>2160603</v>
      </c>
      <c r="AM1225" s="240" t="s">
        <v>198</v>
      </c>
      <c r="AN1225" s="249">
        <v>0</v>
      </c>
      <c r="AO1225" s="249">
        <v>0</v>
      </c>
      <c r="AP1225" s="256">
        <f t="shared" si="507"/>
        <v>0</v>
      </c>
      <c r="AQ1225" s="257">
        <f t="shared" si="508"/>
        <v>0</v>
      </c>
      <c r="AR1225">
        <f t="shared" si="513"/>
        <v>7</v>
      </c>
    </row>
    <row r="1226" customHeight="1" spans="1:44">
      <c r="A1226" s="220">
        <v>2160699</v>
      </c>
      <c r="B1226" s="220" t="s">
        <v>2105</v>
      </c>
      <c r="C1226" s="216">
        <f t="shared" si="509"/>
        <v>1171</v>
      </c>
      <c r="D1226" s="224">
        <v>477</v>
      </c>
      <c r="E1226" s="217">
        <v>1983</v>
      </c>
      <c r="F1226" s="218">
        <v>2335</v>
      </c>
      <c r="G1226" s="219">
        <f t="shared" si="510"/>
        <v>0.99402220324509</v>
      </c>
      <c r="H1226" s="219">
        <f t="shared" si="511"/>
        <v>4.89517819706499</v>
      </c>
      <c r="I1226" s="219">
        <f t="shared" si="512"/>
        <v>1.17750882501261</v>
      </c>
      <c r="J1226" s="231">
        <f t="shared" ref="J1226:J1289" si="516">LEN(A1226)</f>
        <v>7</v>
      </c>
      <c r="K1226" s="43">
        <f t="shared" si="506"/>
        <v>5966</v>
      </c>
      <c r="L1226" s="43">
        <f t="shared" ref="L1226:L1289" si="517">LEN(A1226)</f>
        <v>7</v>
      </c>
      <c r="M1226" s="228">
        <v>2200101</v>
      </c>
      <c r="N1226" s="228" t="s">
        <v>195</v>
      </c>
      <c r="O1226" s="233">
        <v>948</v>
      </c>
      <c r="P1226">
        <f t="shared" ref="P1226:P1289" si="518">LEN(M1226)</f>
        <v>7</v>
      </c>
      <c r="Q1226">
        <f t="shared" si="492"/>
        <v>0</v>
      </c>
      <c r="U1226">
        <f t="shared" si="499"/>
        <v>0</v>
      </c>
      <c r="V1226">
        <f t="shared" si="500"/>
        <v>0</v>
      </c>
      <c r="W1226">
        <f t="shared" si="493"/>
        <v>0</v>
      </c>
      <c r="Y1226">
        <f t="shared" si="501"/>
        <v>0</v>
      </c>
      <c r="AC1226">
        <f t="shared" si="502"/>
        <v>0</v>
      </c>
      <c r="AD1226">
        <f t="shared" si="503"/>
        <v>0</v>
      </c>
      <c r="AE1226">
        <f t="shared" si="494"/>
        <v>0</v>
      </c>
      <c r="AG1226" s="228">
        <v>2200104</v>
      </c>
      <c r="AH1226" s="247" t="s">
        <v>2106</v>
      </c>
      <c r="AI1226" s="233">
        <v>0</v>
      </c>
      <c r="AJ1226" s="248">
        <f t="shared" si="514"/>
        <v>0</v>
      </c>
      <c r="AK1226" s="246">
        <f t="shared" si="515"/>
        <v>0</v>
      </c>
      <c r="AL1226" s="240">
        <v>2160607</v>
      </c>
      <c r="AM1226" s="240" t="s">
        <v>2104</v>
      </c>
      <c r="AN1226" s="249">
        <v>0</v>
      </c>
      <c r="AO1226" s="249">
        <v>0</v>
      </c>
      <c r="AP1226" s="256">
        <f t="shared" si="507"/>
        <v>0</v>
      </c>
      <c r="AQ1226" s="257">
        <f t="shared" si="508"/>
        <v>0</v>
      </c>
      <c r="AR1226">
        <f t="shared" si="513"/>
        <v>7</v>
      </c>
    </row>
    <row r="1227" hidden="1" spans="1:44">
      <c r="A1227" s="215">
        <v>21699</v>
      </c>
      <c r="B1227" s="215" t="s">
        <v>2107</v>
      </c>
      <c r="C1227" s="216">
        <f t="shared" si="509"/>
        <v>0</v>
      </c>
      <c r="D1227" s="222">
        <v>0</v>
      </c>
      <c r="E1227" s="222">
        <v>0</v>
      </c>
      <c r="F1227" s="223">
        <v>0</v>
      </c>
      <c r="G1227" s="219">
        <f t="shared" si="510"/>
        <v>0</v>
      </c>
      <c r="H1227" s="219">
        <f t="shared" si="511"/>
        <v>0</v>
      </c>
      <c r="I1227" s="219">
        <f t="shared" si="512"/>
        <v>0</v>
      </c>
      <c r="J1227" s="231">
        <f t="shared" si="516"/>
        <v>5</v>
      </c>
      <c r="K1227" s="43">
        <f t="shared" si="506"/>
        <v>0</v>
      </c>
      <c r="L1227" s="43">
        <f t="shared" si="517"/>
        <v>5</v>
      </c>
      <c r="M1227" s="228">
        <v>2200102</v>
      </c>
      <c r="N1227" s="228" t="s">
        <v>197</v>
      </c>
      <c r="O1227" s="233">
        <v>0</v>
      </c>
      <c r="P1227">
        <f t="shared" si="518"/>
        <v>7</v>
      </c>
      <c r="Q1227">
        <f t="shared" ref="Q1227:Q1290" si="519">IF(LEN(A1227)=5,--LEFT(A1227,3),)</f>
        <v>216</v>
      </c>
      <c r="U1227">
        <f t="shared" si="499"/>
        <v>0</v>
      </c>
      <c r="V1227">
        <f t="shared" si="500"/>
        <v>0</v>
      </c>
      <c r="W1227">
        <f t="shared" ref="W1227:W1290" si="520">U1227-V1227</f>
        <v>0</v>
      </c>
      <c r="Y1227">
        <f t="shared" si="501"/>
        <v>0</v>
      </c>
      <c r="AC1227">
        <f t="shared" si="502"/>
        <v>0</v>
      </c>
      <c r="AD1227">
        <f t="shared" si="503"/>
        <v>0</v>
      </c>
      <c r="AE1227">
        <f t="shared" ref="AE1227:AE1290" si="521">AC1227-AD1227</f>
        <v>0</v>
      </c>
      <c r="AG1227" s="228">
        <v>2200105</v>
      </c>
      <c r="AH1227" s="247" t="s">
        <v>2108</v>
      </c>
      <c r="AI1227" s="233">
        <v>0</v>
      </c>
      <c r="AJ1227" s="248">
        <f t="shared" si="514"/>
        <v>0</v>
      </c>
      <c r="AK1227" s="246">
        <f t="shared" si="515"/>
        <v>0</v>
      </c>
      <c r="AL1227" s="240">
        <v>2160699</v>
      </c>
      <c r="AM1227" s="241" t="s">
        <v>2105</v>
      </c>
      <c r="AN1227" s="242">
        <v>477</v>
      </c>
      <c r="AO1227" s="242">
        <v>1983</v>
      </c>
      <c r="AP1227" s="256">
        <f t="shared" si="507"/>
        <v>1506</v>
      </c>
      <c r="AQ1227" s="257">
        <f t="shared" si="508"/>
        <v>3.15723270440252</v>
      </c>
      <c r="AR1227">
        <f t="shared" si="513"/>
        <v>7</v>
      </c>
    </row>
    <row r="1228" hidden="1" spans="1:44">
      <c r="A1228" s="215">
        <v>2169901</v>
      </c>
      <c r="B1228" s="215" t="s">
        <v>2109</v>
      </c>
      <c r="C1228" s="216">
        <f t="shared" si="509"/>
        <v>0</v>
      </c>
      <c r="D1228" s="222">
        <v>0</v>
      </c>
      <c r="E1228" s="222">
        <v>0</v>
      </c>
      <c r="F1228" s="223">
        <v>0</v>
      </c>
      <c r="G1228" s="219">
        <f t="shared" si="510"/>
        <v>0</v>
      </c>
      <c r="H1228" s="219">
        <f t="shared" si="511"/>
        <v>0</v>
      </c>
      <c r="I1228" s="219">
        <f t="shared" si="512"/>
        <v>0</v>
      </c>
      <c r="J1228" s="231">
        <f t="shared" si="516"/>
        <v>7</v>
      </c>
      <c r="K1228" s="43">
        <f t="shared" si="506"/>
        <v>0</v>
      </c>
      <c r="L1228" s="43">
        <f t="shared" si="517"/>
        <v>7</v>
      </c>
      <c r="M1228" s="228">
        <v>2200103</v>
      </c>
      <c r="N1228" s="228" t="s">
        <v>199</v>
      </c>
      <c r="O1228" s="233">
        <v>0</v>
      </c>
      <c r="P1228">
        <f t="shared" si="518"/>
        <v>7</v>
      </c>
      <c r="Q1228">
        <f t="shared" si="519"/>
        <v>0</v>
      </c>
      <c r="U1228">
        <f t="shared" si="499"/>
        <v>0</v>
      </c>
      <c r="V1228">
        <f t="shared" si="500"/>
        <v>0</v>
      </c>
      <c r="W1228">
        <f t="shared" si="520"/>
        <v>0</v>
      </c>
      <c r="Y1228">
        <f t="shared" si="501"/>
        <v>0</v>
      </c>
      <c r="AC1228">
        <f t="shared" si="502"/>
        <v>0</v>
      </c>
      <c r="AD1228">
        <f t="shared" si="503"/>
        <v>0</v>
      </c>
      <c r="AE1228">
        <f t="shared" si="521"/>
        <v>0</v>
      </c>
      <c r="AG1228" s="228">
        <v>2200106</v>
      </c>
      <c r="AH1228" s="247" t="s">
        <v>2110</v>
      </c>
      <c r="AI1228" s="233">
        <v>5700</v>
      </c>
      <c r="AJ1228" s="248">
        <f t="shared" si="514"/>
        <v>5700</v>
      </c>
      <c r="AK1228" s="246">
        <f t="shared" si="515"/>
        <v>0</v>
      </c>
      <c r="AL1228" s="240">
        <v>21699</v>
      </c>
      <c r="AM1228" s="240" t="s">
        <v>2107</v>
      </c>
      <c r="AN1228" s="249">
        <v>0</v>
      </c>
      <c r="AO1228" s="249">
        <v>0</v>
      </c>
      <c r="AP1228" s="256">
        <f t="shared" si="507"/>
        <v>0</v>
      </c>
      <c r="AQ1228" s="257">
        <f t="shared" si="508"/>
        <v>0</v>
      </c>
      <c r="AR1228">
        <f t="shared" si="513"/>
        <v>5</v>
      </c>
    </row>
    <row r="1229" hidden="1" spans="1:44">
      <c r="A1229" s="215">
        <v>2169999</v>
      </c>
      <c r="B1229" s="215" t="s">
        <v>2107</v>
      </c>
      <c r="C1229" s="216">
        <f t="shared" si="509"/>
        <v>0</v>
      </c>
      <c r="D1229" s="222">
        <v>0</v>
      </c>
      <c r="E1229" s="222">
        <v>0</v>
      </c>
      <c r="F1229" s="223">
        <v>0</v>
      </c>
      <c r="G1229" s="219">
        <f t="shared" si="510"/>
        <v>0</v>
      </c>
      <c r="H1229" s="219">
        <f t="shared" si="511"/>
        <v>0</v>
      </c>
      <c r="I1229" s="219">
        <f t="shared" si="512"/>
        <v>0</v>
      </c>
      <c r="J1229" s="231">
        <f t="shared" si="516"/>
        <v>7</v>
      </c>
      <c r="K1229" s="43">
        <f t="shared" si="506"/>
        <v>0</v>
      </c>
      <c r="L1229" s="43">
        <f t="shared" si="517"/>
        <v>7</v>
      </c>
      <c r="M1229" s="228">
        <v>2200104</v>
      </c>
      <c r="N1229" s="228" t="s">
        <v>2106</v>
      </c>
      <c r="O1229" s="233">
        <v>0</v>
      </c>
      <c r="P1229">
        <f t="shared" si="518"/>
        <v>7</v>
      </c>
      <c r="Q1229">
        <f t="shared" si="519"/>
        <v>0</v>
      </c>
      <c r="U1229">
        <f t="shared" si="499"/>
        <v>0</v>
      </c>
      <c r="V1229">
        <f t="shared" si="500"/>
        <v>0</v>
      </c>
      <c r="W1229">
        <f t="shared" si="520"/>
        <v>0</v>
      </c>
      <c r="Y1229">
        <f t="shared" si="501"/>
        <v>0</v>
      </c>
      <c r="AC1229">
        <f t="shared" si="502"/>
        <v>0</v>
      </c>
      <c r="AD1229">
        <f t="shared" si="503"/>
        <v>0</v>
      </c>
      <c r="AE1229">
        <f t="shared" si="521"/>
        <v>0</v>
      </c>
      <c r="AG1229" s="228">
        <v>2200107</v>
      </c>
      <c r="AH1229" s="247" t="s">
        <v>2111</v>
      </c>
      <c r="AI1229" s="233">
        <v>0</v>
      </c>
      <c r="AJ1229" s="248">
        <f t="shared" si="514"/>
        <v>0</v>
      </c>
      <c r="AK1229" s="246">
        <f t="shared" si="515"/>
        <v>0</v>
      </c>
      <c r="AL1229" s="240">
        <v>2169901</v>
      </c>
      <c r="AM1229" s="240" t="s">
        <v>2109</v>
      </c>
      <c r="AN1229" s="249">
        <v>0</v>
      </c>
      <c r="AO1229" s="249">
        <v>0</v>
      </c>
      <c r="AP1229" s="256">
        <f t="shared" si="507"/>
        <v>0</v>
      </c>
      <c r="AQ1229" s="257">
        <f t="shared" si="508"/>
        <v>0</v>
      </c>
      <c r="AR1229">
        <f t="shared" si="513"/>
        <v>7</v>
      </c>
    </row>
    <row r="1230" hidden="1" customHeight="1" spans="1:44">
      <c r="A1230" s="215">
        <v>217</v>
      </c>
      <c r="B1230" s="215" t="s">
        <v>2112</v>
      </c>
      <c r="C1230" s="216">
        <f t="shared" si="509"/>
        <v>71</v>
      </c>
      <c r="D1230" s="217">
        <v>3</v>
      </c>
      <c r="E1230" s="217">
        <v>84</v>
      </c>
      <c r="F1230" s="218">
        <v>84</v>
      </c>
      <c r="G1230" s="219">
        <f t="shared" si="510"/>
        <v>0.183098591549296</v>
      </c>
      <c r="H1230" s="219">
        <f t="shared" si="511"/>
        <v>28</v>
      </c>
      <c r="I1230" s="219">
        <f t="shared" si="512"/>
        <v>1</v>
      </c>
      <c r="J1230" s="231">
        <f t="shared" si="516"/>
        <v>3</v>
      </c>
      <c r="K1230" s="43">
        <f t="shared" si="506"/>
        <v>242</v>
      </c>
      <c r="L1230" s="43">
        <f t="shared" si="517"/>
        <v>3</v>
      </c>
      <c r="M1230" s="228">
        <v>2200105</v>
      </c>
      <c r="N1230" s="228" t="s">
        <v>2108</v>
      </c>
      <c r="O1230" s="233">
        <v>0</v>
      </c>
      <c r="P1230">
        <f t="shared" si="518"/>
        <v>7</v>
      </c>
      <c r="Q1230">
        <f t="shared" si="519"/>
        <v>0</v>
      </c>
      <c r="U1230">
        <f t="shared" si="499"/>
        <v>0</v>
      </c>
      <c r="V1230">
        <f t="shared" si="500"/>
        <v>0</v>
      </c>
      <c r="W1230">
        <f t="shared" si="520"/>
        <v>0</v>
      </c>
      <c r="Y1230">
        <f t="shared" si="501"/>
        <v>0</v>
      </c>
      <c r="AC1230">
        <f t="shared" si="502"/>
        <v>0</v>
      </c>
      <c r="AD1230">
        <f t="shared" si="503"/>
        <v>0</v>
      </c>
      <c r="AE1230">
        <f t="shared" si="521"/>
        <v>0</v>
      </c>
      <c r="AG1230" s="228">
        <v>2200108</v>
      </c>
      <c r="AH1230" s="247" t="s">
        <v>2113</v>
      </c>
      <c r="AI1230" s="233">
        <v>0</v>
      </c>
      <c r="AJ1230" s="248">
        <f t="shared" si="514"/>
        <v>0</v>
      </c>
      <c r="AK1230" s="246">
        <f t="shared" si="515"/>
        <v>0</v>
      </c>
      <c r="AL1230" s="240">
        <v>2169999</v>
      </c>
      <c r="AM1230" s="240" t="s">
        <v>2107</v>
      </c>
      <c r="AN1230" s="249">
        <v>0</v>
      </c>
      <c r="AO1230" s="249">
        <v>0</v>
      </c>
      <c r="AP1230" s="256">
        <f t="shared" si="507"/>
        <v>0</v>
      </c>
      <c r="AQ1230" s="257">
        <f t="shared" si="508"/>
        <v>0</v>
      </c>
      <c r="AR1230">
        <f t="shared" si="513"/>
        <v>7</v>
      </c>
    </row>
    <row r="1231" hidden="1" customHeight="1" spans="1:44">
      <c r="A1231" s="220">
        <v>21701</v>
      </c>
      <c r="B1231" s="220" t="s">
        <v>2114</v>
      </c>
      <c r="C1231" s="216">
        <f t="shared" si="509"/>
        <v>40</v>
      </c>
      <c r="D1231" s="224">
        <v>0</v>
      </c>
      <c r="E1231" s="217">
        <v>0</v>
      </c>
      <c r="F1231" s="218">
        <v>0</v>
      </c>
      <c r="G1231" s="219">
        <f t="shared" si="510"/>
        <v>0</v>
      </c>
      <c r="H1231" s="219">
        <f t="shared" si="511"/>
        <v>0</v>
      </c>
      <c r="I1231" s="219">
        <f t="shared" si="512"/>
        <v>0</v>
      </c>
      <c r="J1231" s="231">
        <f t="shared" si="516"/>
        <v>5</v>
      </c>
      <c r="K1231" s="43">
        <f t="shared" si="506"/>
        <v>40</v>
      </c>
      <c r="L1231" s="43">
        <f t="shared" si="517"/>
        <v>5</v>
      </c>
      <c r="M1231" s="228">
        <v>2200106</v>
      </c>
      <c r="N1231" s="228" t="s">
        <v>2110</v>
      </c>
      <c r="O1231" s="233">
        <v>1000</v>
      </c>
      <c r="P1231">
        <f t="shared" si="518"/>
        <v>7</v>
      </c>
      <c r="Q1231">
        <f t="shared" si="519"/>
        <v>217</v>
      </c>
      <c r="U1231">
        <f t="shared" si="499"/>
        <v>0</v>
      </c>
      <c r="V1231">
        <f t="shared" si="500"/>
        <v>0</v>
      </c>
      <c r="W1231">
        <f t="shared" si="520"/>
        <v>0</v>
      </c>
      <c r="Y1231">
        <f t="shared" si="501"/>
        <v>0</v>
      </c>
      <c r="AC1231">
        <f t="shared" si="502"/>
        <v>0</v>
      </c>
      <c r="AD1231">
        <f t="shared" si="503"/>
        <v>0</v>
      </c>
      <c r="AE1231">
        <f t="shared" si="521"/>
        <v>0</v>
      </c>
      <c r="AG1231" s="228">
        <v>2200109</v>
      </c>
      <c r="AH1231" s="247" t="s">
        <v>2115</v>
      </c>
      <c r="AI1231" s="233">
        <v>0</v>
      </c>
      <c r="AJ1231" s="248">
        <f t="shared" si="514"/>
        <v>0</v>
      </c>
      <c r="AK1231" s="246">
        <f t="shared" si="515"/>
        <v>0</v>
      </c>
      <c r="AL1231" s="240">
        <v>217</v>
      </c>
      <c r="AM1231" s="241" t="s">
        <v>2112</v>
      </c>
      <c r="AN1231" s="242">
        <v>3</v>
      </c>
      <c r="AO1231" s="242">
        <v>84</v>
      </c>
      <c r="AP1231" s="256">
        <f t="shared" si="507"/>
        <v>81</v>
      </c>
      <c r="AQ1231" s="257">
        <f t="shared" si="508"/>
        <v>27</v>
      </c>
      <c r="AR1231">
        <f t="shared" si="513"/>
        <v>3</v>
      </c>
    </row>
    <row r="1232" hidden="1" spans="1:44">
      <c r="A1232" s="220">
        <v>2170101</v>
      </c>
      <c r="B1232" s="220" t="s">
        <v>194</v>
      </c>
      <c r="C1232" s="216">
        <f t="shared" si="509"/>
        <v>0</v>
      </c>
      <c r="D1232" s="221">
        <v>0</v>
      </c>
      <c r="E1232" s="222">
        <v>0</v>
      </c>
      <c r="F1232" s="223">
        <v>0</v>
      </c>
      <c r="G1232" s="219">
        <f t="shared" si="510"/>
        <v>0</v>
      </c>
      <c r="H1232" s="219">
        <f t="shared" si="511"/>
        <v>0</v>
      </c>
      <c r="I1232" s="219">
        <f t="shared" si="512"/>
        <v>0</v>
      </c>
      <c r="J1232" s="231">
        <f t="shared" si="516"/>
        <v>7</v>
      </c>
      <c r="K1232" s="43">
        <f t="shared" ref="K1232:K1238" si="522">SUM(C1232:F1232)</f>
        <v>0</v>
      </c>
      <c r="L1232" s="43">
        <f t="shared" si="517"/>
        <v>7</v>
      </c>
      <c r="M1232" s="228">
        <v>2200107</v>
      </c>
      <c r="N1232" s="228" t="s">
        <v>2111</v>
      </c>
      <c r="O1232" s="233">
        <v>61</v>
      </c>
      <c r="P1232">
        <f t="shared" si="518"/>
        <v>7</v>
      </c>
      <c r="Q1232">
        <f t="shared" si="519"/>
        <v>0</v>
      </c>
      <c r="U1232">
        <f t="shared" si="499"/>
        <v>0</v>
      </c>
      <c r="V1232">
        <f t="shared" si="500"/>
        <v>0</v>
      </c>
      <c r="W1232">
        <f t="shared" si="520"/>
        <v>0</v>
      </c>
      <c r="Y1232">
        <f t="shared" si="501"/>
        <v>0</v>
      </c>
      <c r="AC1232">
        <f t="shared" si="502"/>
        <v>0</v>
      </c>
      <c r="AD1232">
        <f t="shared" si="503"/>
        <v>0</v>
      </c>
      <c r="AE1232">
        <f t="shared" si="521"/>
        <v>0</v>
      </c>
      <c r="AG1232" s="228">
        <v>2200110</v>
      </c>
      <c r="AH1232" s="247" t="s">
        <v>2116</v>
      </c>
      <c r="AI1232" s="233">
        <v>0</v>
      </c>
      <c r="AJ1232" s="248">
        <f t="shared" si="514"/>
        <v>0</v>
      </c>
      <c r="AK1232" s="246">
        <f t="shared" si="515"/>
        <v>0</v>
      </c>
      <c r="AL1232" s="240">
        <v>21701</v>
      </c>
      <c r="AM1232" s="240" t="s">
        <v>2114</v>
      </c>
      <c r="AN1232" s="249">
        <v>0</v>
      </c>
      <c r="AO1232" s="249">
        <v>0</v>
      </c>
      <c r="AP1232" s="256">
        <f t="shared" si="507"/>
        <v>0</v>
      </c>
      <c r="AQ1232" s="257">
        <f t="shared" si="508"/>
        <v>0</v>
      </c>
      <c r="AR1232">
        <f t="shared" si="513"/>
        <v>5</v>
      </c>
    </row>
    <row r="1233" hidden="1" spans="1:44">
      <c r="A1233" s="220">
        <v>2170102</v>
      </c>
      <c r="B1233" s="220" t="s">
        <v>196</v>
      </c>
      <c r="C1233" s="216">
        <f t="shared" si="509"/>
        <v>0</v>
      </c>
      <c r="D1233" s="221">
        <v>0</v>
      </c>
      <c r="E1233" s="222">
        <v>0</v>
      </c>
      <c r="F1233" s="223">
        <v>0</v>
      </c>
      <c r="G1233" s="219">
        <f t="shared" si="510"/>
        <v>0</v>
      </c>
      <c r="H1233" s="219">
        <f t="shared" si="511"/>
        <v>0</v>
      </c>
      <c r="I1233" s="219">
        <f t="shared" si="512"/>
        <v>0</v>
      </c>
      <c r="J1233" s="231">
        <f t="shared" si="516"/>
        <v>7</v>
      </c>
      <c r="K1233" s="43">
        <f t="shared" si="522"/>
        <v>0</v>
      </c>
      <c r="L1233" s="43">
        <f t="shared" si="517"/>
        <v>7</v>
      </c>
      <c r="M1233" s="228">
        <v>2200108</v>
      </c>
      <c r="N1233" s="228" t="s">
        <v>2113</v>
      </c>
      <c r="O1233" s="233">
        <v>0</v>
      </c>
      <c r="P1233">
        <f t="shared" si="518"/>
        <v>7</v>
      </c>
      <c r="Q1233">
        <f t="shared" si="519"/>
        <v>0</v>
      </c>
      <c r="U1233">
        <f t="shared" si="499"/>
        <v>0</v>
      </c>
      <c r="V1233">
        <f t="shared" si="500"/>
        <v>0</v>
      </c>
      <c r="W1233">
        <f t="shared" si="520"/>
        <v>0</v>
      </c>
      <c r="Y1233">
        <f t="shared" si="501"/>
        <v>0</v>
      </c>
      <c r="AC1233">
        <f t="shared" si="502"/>
        <v>0</v>
      </c>
      <c r="AD1233">
        <f t="shared" si="503"/>
        <v>0</v>
      </c>
      <c r="AE1233">
        <f t="shared" si="521"/>
        <v>0</v>
      </c>
      <c r="AG1233" s="228">
        <v>2200111</v>
      </c>
      <c r="AH1233" s="247" t="s">
        <v>2117</v>
      </c>
      <c r="AI1233" s="233">
        <v>484</v>
      </c>
      <c r="AJ1233" s="248">
        <f t="shared" si="514"/>
        <v>484</v>
      </c>
      <c r="AK1233" s="246">
        <f t="shared" si="515"/>
        <v>0</v>
      </c>
      <c r="AL1233" s="240">
        <v>2170101</v>
      </c>
      <c r="AM1233" s="240" t="s">
        <v>194</v>
      </c>
      <c r="AN1233" s="249">
        <v>0</v>
      </c>
      <c r="AO1233" s="249">
        <v>0</v>
      </c>
      <c r="AP1233" s="256">
        <f t="shared" si="507"/>
        <v>0</v>
      </c>
      <c r="AQ1233" s="257">
        <f t="shared" si="508"/>
        <v>0</v>
      </c>
      <c r="AR1233">
        <f t="shared" si="513"/>
        <v>7</v>
      </c>
    </row>
    <row r="1234" hidden="1" spans="1:44">
      <c r="A1234" s="215">
        <v>2170103</v>
      </c>
      <c r="B1234" s="215" t="s">
        <v>198</v>
      </c>
      <c r="C1234" s="216">
        <f t="shared" si="509"/>
        <v>0</v>
      </c>
      <c r="D1234" s="222">
        <v>0</v>
      </c>
      <c r="E1234" s="222">
        <v>0</v>
      </c>
      <c r="F1234" s="223">
        <v>0</v>
      </c>
      <c r="G1234" s="219">
        <f t="shared" si="510"/>
        <v>0</v>
      </c>
      <c r="H1234" s="219">
        <f t="shared" si="511"/>
        <v>0</v>
      </c>
      <c r="I1234" s="219">
        <f t="shared" si="512"/>
        <v>0</v>
      </c>
      <c r="J1234" s="231">
        <f t="shared" si="516"/>
        <v>7</v>
      </c>
      <c r="K1234" s="43">
        <f t="shared" si="522"/>
        <v>0</v>
      </c>
      <c r="L1234" s="43">
        <f t="shared" si="517"/>
        <v>7</v>
      </c>
      <c r="M1234" s="228">
        <v>2200109</v>
      </c>
      <c r="N1234" s="228" t="s">
        <v>2115</v>
      </c>
      <c r="O1234" s="233">
        <v>0</v>
      </c>
      <c r="P1234">
        <f t="shared" si="518"/>
        <v>7</v>
      </c>
      <c r="Q1234">
        <f t="shared" si="519"/>
        <v>0</v>
      </c>
      <c r="U1234">
        <f t="shared" si="499"/>
        <v>0</v>
      </c>
      <c r="V1234">
        <f t="shared" si="500"/>
        <v>0</v>
      </c>
      <c r="W1234">
        <f t="shared" si="520"/>
        <v>0</v>
      </c>
      <c r="Y1234">
        <f t="shared" si="501"/>
        <v>0</v>
      </c>
      <c r="AC1234">
        <f t="shared" si="502"/>
        <v>0</v>
      </c>
      <c r="AD1234">
        <f t="shared" si="503"/>
        <v>0</v>
      </c>
      <c r="AE1234">
        <f t="shared" si="521"/>
        <v>0</v>
      </c>
      <c r="AG1234" s="228">
        <v>2200112</v>
      </c>
      <c r="AH1234" s="247" t="s">
        <v>2118</v>
      </c>
      <c r="AI1234" s="233">
        <v>0</v>
      </c>
      <c r="AJ1234" s="248">
        <f t="shared" si="514"/>
        <v>0</v>
      </c>
      <c r="AK1234" s="246">
        <f t="shared" si="515"/>
        <v>0</v>
      </c>
      <c r="AL1234" s="240">
        <v>2170102</v>
      </c>
      <c r="AM1234" s="240" t="s">
        <v>196</v>
      </c>
      <c r="AN1234" s="249">
        <v>0</v>
      </c>
      <c r="AO1234" s="249">
        <v>0</v>
      </c>
      <c r="AP1234" s="256">
        <f t="shared" si="507"/>
        <v>0</v>
      </c>
      <c r="AQ1234" s="257">
        <f t="shared" si="508"/>
        <v>0</v>
      </c>
      <c r="AR1234">
        <f t="shared" si="513"/>
        <v>7</v>
      </c>
    </row>
    <row r="1235" hidden="1" spans="1:44">
      <c r="A1235" s="220">
        <v>2170104</v>
      </c>
      <c r="B1235" s="220" t="s">
        <v>2119</v>
      </c>
      <c r="C1235" s="216">
        <f t="shared" si="509"/>
        <v>0</v>
      </c>
      <c r="D1235" s="221">
        <v>0</v>
      </c>
      <c r="E1235" s="222">
        <v>0</v>
      </c>
      <c r="F1235" s="223">
        <v>0</v>
      </c>
      <c r="G1235" s="219">
        <f t="shared" si="510"/>
        <v>0</v>
      </c>
      <c r="H1235" s="219">
        <f t="shared" si="511"/>
        <v>0</v>
      </c>
      <c r="I1235" s="219">
        <f t="shared" si="512"/>
        <v>0</v>
      </c>
      <c r="J1235" s="231">
        <f t="shared" si="516"/>
        <v>7</v>
      </c>
      <c r="K1235" s="43">
        <f t="shared" si="522"/>
        <v>0</v>
      </c>
      <c r="L1235" s="43">
        <f t="shared" si="517"/>
        <v>7</v>
      </c>
      <c r="M1235" s="228">
        <v>2200110</v>
      </c>
      <c r="N1235" s="228" t="s">
        <v>2116</v>
      </c>
      <c r="O1235" s="233">
        <v>0</v>
      </c>
      <c r="P1235">
        <f t="shared" si="518"/>
        <v>7</v>
      </c>
      <c r="Q1235">
        <f t="shared" si="519"/>
        <v>0</v>
      </c>
      <c r="U1235">
        <f t="shared" si="499"/>
        <v>0</v>
      </c>
      <c r="V1235">
        <f t="shared" si="500"/>
        <v>0</v>
      </c>
      <c r="W1235">
        <f t="shared" si="520"/>
        <v>0</v>
      </c>
      <c r="Y1235">
        <f t="shared" si="501"/>
        <v>0</v>
      </c>
      <c r="AC1235">
        <f t="shared" si="502"/>
        <v>0</v>
      </c>
      <c r="AD1235">
        <f t="shared" si="503"/>
        <v>0</v>
      </c>
      <c r="AE1235">
        <f t="shared" si="521"/>
        <v>0</v>
      </c>
      <c r="AG1235" s="228">
        <v>2200113</v>
      </c>
      <c r="AH1235" s="247" t="s">
        <v>2120</v>
      </c>
      <c r="AI1235" s="233">
        <v>0</v>
      </c>
      <c r="AJ1235" s="248">
        <f t="shared" si="514"/>
        <v>0</v>
      </c>
      <c r="AK1235" s="246">
        <f t="shared" si="515"/>
        <v>0</v>
      </c>
      <c r="AL1235" s="240">
        <v>2170103</v>
      </c>
      <c r="AM1235" s="240" t="s">
        <v>198</v>
      </c>
      <c r="AN1235" s="249">
        <v>0</v>
      </c>
      <c r="AO1235" s="249">
        <v>0</v>
      </c>
      <c r="AP1235" s="256">
        <f t="shared" si="507"/>
        <v>0</v>
      </c>
      <c r="AQ1235" s="257">
        <f t="shared" si="508"/>
        <v>0</v>
      </c>
      <c r="AR1235">
        <f t="shared" si="513"/>
        <v>7</v>
      </c>
    </row>
    <row r="1236" hidden="1" spans="1:44">
      <c r="A1236" s="220">
        <v>2170150</v>
      </c>
      <c r="B1236" s="220" t="s">
        <v>212</v>
      </c>
      <c r="C1236" s="216">
        <f t="shared" si="509"/>
        <v>0</v>
      </c>
      <c r="D1236" s="221">
        <v>0</v>
      </c>
      <c r="E1236" s="222">
        <v>0</v>
      </c>
      <c r="F1236" s="223">
        <v>0</v>
      </c>
      <c r="G1236" s="219">
        <f t="shared" si="510"/>
        <v>0</v>
      </c>
      <c r="H1236" s="219">
        <f t="shared" si="511"/>
        <v>0</v>
      </c>
      <c r="I1236" s="219">
        <f t="shared" si="512"/>
        <v>0</v>
      </c>
      <c r="J1236" s="231">
        <f t="shared" si="516"/>
        <v>7</v>
      </c>
      <c r="K1236" s="43">
        <f t="shared" si="522"/>
        <v>0</v>
      </c>
      <c r="L1236" s="43">
        <f t="shared" si="517"/>
        <v>7</v>
      </c>
      <c r="M1236" s="228">
        <v>2200111</v>
      </c>
      <c r="N1236" s="228" t="s">
        <v>2117</v>
      </c>
      <c r="O1236" s="233">
        <v>538</v>
      </c>
      <c r="P1236">
        <f t="shared" si="518"/>
        <v>7</v>
      </c>
      <c r="Q1236">
        <f t="shared" si="519"/>
        <v>0</v>
      </c>
      <c r="U1236">
        <f t="shared" si="499"/>
        <v>0</v>
      </c>
      <c r="V1236">
        <f t="shared" si="500"/>
        <v>0</v>
      </c>
      <c r="W1236">
        <f t="shared" si="520"/>
        <v>0</v>
      </c>
      <c r="Y1236">
        <f t="shared" si="501"/>
        <v>0</v>
      </c>
      <c r="AC1236">
        <f t="shared" si="502"/>
        <v>0</v>
      </c>
      <c r="AD1236">
        <f t="shared" si="503"/>
        <v>0</v>
      </c>
      <c r="AE1236">
        <f t="shared" si="521"/>
        <v>0</v>
      </c>
      <c r="AG1236" s="228">
        <v>2200114</v>
      </c>
      <c r="AH1236" s="247" t="s">
        <v>2121</v>
      </c>
      <c r="AI1236" s="233">
        <v>0</v>
      </c>
      <c r="AJ1236" s="248">
        <f t="shared" si="514"/>
        <v>0</v>
      </c>
      <c r="AK1236" s="246">
        <f t="shared" si="515"/>
        <v>0</v>
      </c>
      <c r="AL1236" s="240">
        <v>2170104</v>
      </c>
      <c r="AM1236" s="240" t="s">
        <v>2119</v>
      </c>
      <c r="AN1236" s="249">
        <v>0</v>
      </c>
      <c r="AO1236" s="249">
        <v>0</v>
      </c>
      <c r="AP1236" s="256">
        <f t="shared" si="507"/>
        <v>0</v>
      </c>
      <c r="AQ1236" s="257">
        <f t="shared" si="508"/>
        <v>0</v>
      </c>
      <c r="AR1236">
        <f t="shared" si="513"/>
        <v>7</v>
      </c>
    </row>
    <row r="1237" customHeight="1" spans="1:44">
      <c r="A1237" s="220">
        <v>2170199</v>
      </c>
      <c r="B1237" s="220" t="s">
        <v>2122</v>
      </c>
      <c r="C1237" s="216">
        <f t="shared" si="509"/>
        <v>40</v>
      </c>
      <c r="D1237" s="224">
        <v>0</v>
      </c>
      <c r="E1237" s="217">
        <v>0</v>
      </c>
      <c r="F1237" s="218">
        <v>0</v>
      </c>
      <c r="G1237" s="219">
        <f t="shared" si="510"/>
        <v>0</v>
      </c>
      <c r="H1237" s="219">
        <f t="shared" si="511"/>
        <v>0</v>
      </c>
      <c r="I1237" s="219">
        <f t="shared" si="512"/>
        <v>0</v>
      </c>
      <c r="J1237" s="231">
        <f t="shared" si="516"/>
        <v>7</v>
      </c>
      <c r="K1237" s="43">
        <f t="shared" si="522"/>
        <v>40</v>
      </c>
      <c r="L1237" s="43">
        <f t="shared" si="517"/>
        <v>7</v>
      </c>
      <c r="M1237" s="228">
        <v>2200112</v>
      </c>
      <c r="N1237" s="228" t="s">
        <v>2118</v>
      </c>
      <c r="O1237" s="233">
        <v>0</v>
      </c>
      <c r="P1237">
        <f t="shared" si="518"/>
        <v>7</v>
      </c>
      <c r="Q1237">
        <f t="shared" si="519"/>
        <v>0</v>
      </c>
      <c r="U1237">
        <f t="shared" si="499"/>
        <v>0</v>
      </c>
      <c r="V1237">
        <f t="shared" si="500"/>
        <v>0</v>
      </c>
      <c r="W1237">
        <f t="shared" si="520"/>
        <v>0</v>
      </c>
      <c r="Y1237">
        <f t="shared" si="501"/>
        <v>0</v>
      </c>
      <c r="AC1237">
        <f t="shared" si="502"/>
        <v>0</v>
      </c>
      <c r="AD1237">
        <f t="shared" si="503"/>
        <v>0</v>
      </c>
      <c r="AE1237">
        <f t="shared" si="521"/>
        <v>0</v>
      </c>
      <c r="AG1237" s="228">
        <v>2200115</v>
      </c>
      <c r="AH1237" s="247" t="s">
        <v>2123</v>
      </c>
      <c r="AI1237" s="233">
        <v>0</v>
      </c>
      <c r="AJ1237" s="248">
        <f t="shared" si="514"/>
        <v>0</v>
      </c>
      <c r="AK1237" s="246">
        <f t="shared" si="515"/>
        <v>0</v>
      </c>
      <c r="AL1237" s="240">
        <v>2170150</v>
      </c>
      <c r="AM1237" s="240" t="s">
        <v>212</v>
      </c>
      <c r="AN1237" s="249">
        <v>0</v>
      </c>
      <c r="AO1237" s="249">
        <v>0</v>
      </c>
      <c r="AP1237" s="256">
        <f t="shared" si="507"/>
        <v>0</v>
      </c>
      <c r="AQ1237" s="257">
        <f t="shared" si="508"/>
        <v>0</v>
      </c>
      <c r="AR1237">
        <f t="shared" si="513"/>
        <v>7</v>
      </c>
    </row>
    <row r="1238" hidden="1" spans="1:44">
      <c r="A1238" s="215">
        <v>21702</v>
      </c>
      <c r="B1238" s="215" t="s">
        <v>2124</v>
      </c>
      <c r="C1238" s="216">
        <f t="shared" si="509"/>
        <v>0</v>
      </c>
      <c r="D1238" s="222">
        <v>0</v>
      </c>
      <c r="E1238" s="222">
        <v>0</v>
      </c>
      <c r="F1238" s="223">
        <v>0</v>
      </c>
      <c r="G1238" s="219">
        <f t="shared" si="510"/>
        <v>0</v>
      </c>
      <c r="H1238" s="219">
        <f t="shared" si="511"/>
        <v>0</v>
      </c>
      <c r="I1238" s="219">
        <f t="shared" si="512"/>
        <v>0</v>
      </c>
      <c r="J1238" s="231">
        <f t="shared" si="516"/>
        <v>5</v>
      </c>
      <c r="K1238" s="43">
        <f t="shared" si="522"/>
        <v>0</v>
      </c>
      <c r="L1238" s="43">
        <f t="shared" si="517"/>
        <v>5</v>
      </c>
      <c r="M1238" s="228">
        <v>2200113</v>
      </c>
      <c r="N1238" s="228" t="s">
        <v>2120</v>
      </c>
      <c r="O1238" s="233">
        <v>0</v>
      </c>
      <c r="P1238">
        <f t="shared" si="518"/>
        <v>7</v>
      </c>
      <c r="Q1238">
        <f t="shared" si="519"/>
        <v>217</v>
      </c>
      <c r="U1238">
        <f t="shared" si="499"/>
        <v>0</v>
      </c>
      <c r="V1238">
        <f t="shared" si="500"/>
        <v>0</v>
      </c>
      <c r="W1238">
        <f t="shared" si="520"/>
        <v>0</v>
      </c>
      <c r="Y1238">
        <f t="shared" si="501"/>
        <v>0</v>
      </c>
      <c r="AC1238">
        <f t="shared" si="502"/>
        <v>0</v>
      </c>
      <c r="AD1238">
        <f t="shared" si="503"/>
        <v>0</v>
      </c>
      <c r="AE1238">
        <f t="shared" si="521"/>
        <v>0</v>
      </c>
      <c r="AG1238" s="228">
        <v>2200116</v>
      </c>
      <c r="AH1238" s="247" t="s">
        <v>2125</v>
      </c>
      <c r="AI1238" s="233">
        <v>0</v>
      </c>
      <c r="AJ1238" s="248">
        <f t="shared" si="514"/>
        <v>0</v>
      </c>
      <c r="AK1238" s="246">
        <f t="shared" si="515"/>
        <v>0</v>
      </c>
      <c r="AL1238" s="240">
        <v>2170199</v>
      </c>
      <c r="AM1238" s="240" t="s">
        <v>2122</v>
      </c>
      <c r="AN1238" s="249">
        <v>0</v>
      </c>
      <c r="AO1238" s="249">
        <v>0</v>
      </c>
      <c r="AP1238" s="256">
        <f t="shared" si="507"/>
        <v>0</v>
      </c>
      <c r="AQ1238" s="257">
        <f t="shared" si="508"/>
        <v>0</v>
      </c>
      <c r="AR1238">
        <f t="shared" si="513"/>
        <v>7</v>
      </c>
    </row>
    <row r="1239" hidden="1" spans="1:44">
      <c r="A1239" s="215">
        <v>2170201</v>
      </c>
      <c r="B1239" s="215" t="s">
        <v>2126</v>
      </c>
      <c r="C1239" s="216">
        <f t="shared" si="509"/>
        <v>0</v>
      </c>
      <c r="D1239" s="222">
        <v>0</v>
      </c>
      <c r="E1239" s="222">
        <v>0</v>
      </c>
      <c r="F1239" s="223">
        <v>0</v>
      </c>
      <c r="G1239" s="219">
        <f t="shared" si="510"/>
        <v>0</v>
      </c>
      <c r="H1239" s="219">
        <f t="shared" si="511"/>
        <v>0</v>
      </c>
      <c r="I1239" s="219">
        <f t="shared" si="512"/>
        <v>0</v>
      </c>
      <c r="J1239" s="231">
        <f t="shared" si="516"/>
        <v>7</v>
      </c>
      <c r="K1239" s="43">
        <f t="shared" ref="K1239:K1247" si="523">SUM(C1239:F1239)</f>
        <v>0</v>
      </c>
      <c r="L1239" s="43">
        <f t="shared" si="517"/>
        <v>7</v>
      </c>
      <c r="M1239" s="228">
        <v>2200114</v>
      </c>
      <c r="N1239" s="228" t="s">
        <v>2121</v>
      </c>
      <c r="O1239" s="233">
        <v>0</v>
      </c>
      <c r="P1239">
        <f t="shared" si="518"/>
        <v>7</v>
      </c>
      <c r="Q1239">
        <f t="shared" si="519"/>
        <v>0</v>
      </c>
      <c r="U1239">
        <f t="shared" si="499"/>
        <v>0</v>
      </c>
      <c r="V1239">
        <f t="shared" si="500"/>
        <v>0</v>
      </c>
      <c r="W1239">
        <f t="shared" si="520"/>
        <v>0</v>
      </c>
      <c r="Y1239">
        <f t="shared" si="501"/>
        <v>0</v>
      </c>
      <c r="AC1239">
        <f t="shared" si="502"/>
        <v>0</v>
      </c>
      <c r="AD1239">
        <f t="shared" si="503"/>
        <v>0</v>
      </c>
      <c r="AE1239">
        <f t="shared" si="521"/>
        <v>0</v>
      </c>
      <c r="AG1239" s="228">
        <v>2200119</v>
      </c>
      <c r="AH1239" s="247" t="s">
        <v>2127</v>
      </c>
      <c r="AI1239" s="233">
        <v>0</v>
      </c>
      <c r="AJ1239" s="248">
        <f t="shared" si="514"/>
        <v>0</v>
      </c>
      <c r="AK1239" s="246">
        <f t="shared" si="515"/>
        <v>0</v>
      </c>
      <c r="AL1239" s="240">
        <v>21702</v>
      </c>
      <c r="AM1239" s="240" t="s">
        <v>2124</v>
      </c>
      <c r="AN1239" s="249">
        <v>0</v>
      </c>
      <c r="AO1239" s="249">
        <v>0</v>
      </c>
      <c r="AP1239" s="256">
        <f t="shared" si="507"/>
        <v>0</v>
      </c>
      <c r="AQ1239" s="257">
        <f t="shared" si="508"/>
        <v>0</v>
      </c>
      <c r="AR1239">
        <f t="shared" si="513"/>
        <v>5</v>
      </c>
    </row>
    <row r="1240" hidden="1" spans="1:44">
      <c r="A1240" s="220">
        <v>2170202</v>
      </c>
      <c r="B1240" s="220" t="s">
        <v>2128</v>
      </c>
      <c r="C1240" s="216">
        <f t="shared" si="509"/>
        <v>0</v>
      </c>
      <c r="D1240" s="221">
        <v>0</v>
      </c>
      <c r="E1240" s="222">
        <v>0</v>
      </c>
      <c r="F1240" s="223">
        <v>0</v>
      </c>
      <c r="G1240" s="219">
        <f t="shared" si="510"/>
        <v>0</v>
      </c>
      <c r="H1240" s="219">
        <f t="shared" si="511"/>
        <v>0</v>
      </c>
      <c r="I1240" s="219">
        <f t="shared" si="512"/>
        <v>0</v>
      </c>
      <c r="J1240" s="231">
        <f t="shared" si="516"/>
        <v>7</v>
      </c>
      <c r="K1240" s="43">
        <f t="shared" si="523"/>
        <v>0</v>
      </c>
      <c r="L1240" s="43">
        <f t="shared" si="517"/>
        <v>7</v>
      </c>
      <c r="M1240" s="228">
        <v>2200115</v>
      </c>
      <c r="N1240" s="228" t="s">
        <v>2123</v>
      </c>
      <c r="O1240" s="233">
        <v>0</v>
      </c>
      <c r="P1240">
        <f t="shared" si="518"/>
        <v>7</v>
      </c>
      <c r="Q1240">
        <f t="shared" si="519"/>
        <v>0</v>
      </c>
      <c r="U1240">
        <f t="shared" si="499"/>
        <v>0</v>
      </c>
      <c r="V1240">
        <f t="shared" si="500"/>
        <v>0</v>
      </c>
      <c r="W1240">
        <f t="shared" si="520"/>
        <v>0</v>
      </c>
      <c r="Y1240">
        <f t="shared" si="501"/>
        <v>0</v>
      </c>
      <c r="AC1240">
        <f t="shared" si="502"/>
        <v>0</v>
      </c>
      <c r="AD1240">
        <f t="shared" si="503"/>
        <v>0</v>
      </c>
      <c r="AE1240">
        <f t="shared" si="521"/>
        <v>0</v>
      </c>
      <c r="AG1240" s="228">
        <v>2200150</v>
      </c>
      <c r="AH1240" s="247" t="s">
        <v>213</v>
      </c>
      <c r="AI1240" s="233">
        <v>0</v>
      </c>
      <c r="AJ1240" s="248">
        <f t="shared" si="514"/>
        <v>0</v>
      </c>
      <c r="AK1240" s="246">
        <f t="shared" si="515"/>
        <v>0</v>
      </c>
      <c r="AL1240" s="240">
        <v>2170201</v>
      </c>
      <c r="AM1240" s="240" t="s">
        <v>2126</v>
      </c>
      <c r="AN1240" s="249">
        <v>0</v>
      </c>
      <c r="AO1240" s="249">
        <v>0</v>
      </c>
      <c r="AP1240" s="256">
        <f t="shared" si="507"/>
        <v>0</v>
      </c>
      <c r="AQ1240" s="257">
        <f t="shared" si="508"/>
        <v>0</v>
      </c>
      <c r="AR1240">
        <f t="shared" si="513"/>
        <v>7</v>
      </c>
    </row>
    <row r="1241" hidden="1" spans="1:44">
      <c r="A1241" s="220">
        <v>2170203</v>
      </c>
      <c r="B1241" s="220" t="s">
        <v>2129</v>
      </c>
      <c r="C1241" s="216">
        <f t="shared" si="509"/>
        <v>0</v>
      </c>
      <c r="D1241" s="221">
        <v>0</v>
      </c>
      <c r="E1241" s="222">
        <v>0</v>
      </c>
      <c r="F1241" s="223">
        <v>0</v>
      </c>
      <c r="G1241" s="219">
        <f t="shared" si="510"/>
        <v>0</v>
      </c>
      <c r="H1241" s="219">
        <f t="shared" si="511"/>
        <v>0</v>
      </c>
      <c r="I1241" s="219">
        <f t="shared" si="512"/>
        <v>0</v>
      </c>
      <c r="J1241" s="231">
        <f t="shared" si="516"/>
        <v>7</v>
      </c>
      <c r="K1241" s="43">
        <f t="shared" si="523"/>
        <v>0</v>
      </c>
      <c r="L1241" s="43">
        <f t="shared" si="517"/>
        <v>7</v>
      </c>
      <c r="M1241" s="228">
        <v>2200116</v>
      </c>
      <c r="N1241" s="228" t="s">
        <v>2125</v>
      </c>
      <c r="O1241" s="233">
        <v>0</v>
      </c>
      <c r="P1241">
        <f t="shared" si="518"/>
        <v>7</v>
      </c>
      <c r="Q1241">
        <f t="shared" si="519"/>
        <v>0</v>
      </c>
      <c r="U1241">
        <f t="shared" si="499"/>
        <v>0</v>
      </c>
      <c r="V1241">
        <f t="shared" si="500"/>
        <v>0</v>
      </c>
      <c r="W1241">
        <f t="shared" si="520"/>
        <v>0</v>
      </c>
      <c r="Y1241">
        <f t="shared" si="501"/>
        <v>0</v>
      </c>
      <c r="AC1241">
        <f t="shared" si="502"/>
        <v>0</v>
      </c>
      <c r="AD1241">
        <f t="shared" si="503"/>
        <v>0</v>
      </c>
      <c r="AE1241">
        <f t="shared" si="521"/>
        <v>0</v>
      </c>
      <c r="AG1241" s="228">
        <v>2200199</v>
      </c>
      <c r="AH1241" s="247" t="s">
        <v>2130</v>
      </c>
      <c r="AI1241" s="233">
        <v>3</v>
      </c>
      <c r="AJ1241" s="248">
        <f t="shared" si="514"/>
        <v>3</v>
      </c>
      <c r="AK1241" s="246">
        <f t="shared" si="515"/>
        <v>0</v>
      </c>
      <c r="AL1241" s="240">
        <v>2170202</v>
      </c>
      <c r="AM1241" s="240" t="s">
        <v>2128</v>
      </c>
      <c r="AN1241" s="249">
        <v>0</v>
      </c>
      <c r="AO1241" s="249">
        <v>0</v>
      </c>
      <c r="AP1241" s="256">
        <f t="shared" si="507"/>
        <v>0</v>
      </c>
      <c r="AQ1241" s="257">
        <f t="shared" si="508"/>
        <v>0</v>
      </c>
      <c r="AR1241">
        <f t="shared" si="513"/>
        <v>7</v>
      </c>
    </row>
    <row r="1242" hidden="1" spans="1:44">
      <c r="A1242" s="220">
        <v>2170204</v>
      </c>
      <c r="B1242" s="220" t="s">
        <v>2131</v>
      </c>
      <c r="C1242" s="216">
        <f t="shared" si="509"/>
        <v>0</v>
      </c>
      <c r="D1242" s="221">
        <v>0</v>
      </c>
      <c r="E1242" s="222">
        <v>0</v>
      </c>
      <c r="F1242" s="223">
        <v>0</v>
      </c>
      <c r="G1242" s="219">
        <f t="shared" si="510"/>
        <v>0</v>
      </c>
      <c r="H1242" s="219">
        <f t="shared" si="511"/>
        <v>0</v>
      </c>
      <c r="I1242" s="219">
        <f t="shared" si="512"/>
        <v>0</v>
      </c>
      <c r="J1242" s="231">
        <f t="shared" si="516"/>
        <v>7</v>
      </c>
      <c r="K1242" s="43">
        <f t="shared" si="523"/>
        <v>0</v>
      </c>
      <c r="L1242" s="43">
        <f t="shared" si="517"/>
        <v>7</v>
      </c>
      <c r="M1242" s="228">
        <v>2200119</v>
      </c>
      <c r="N1242" s="228" t="s">
        <v>2127</v>
      </c>
      <c r="O1242" s="233">
        <v>0</v>
      </c>
      <c r="P1242">
        <f t="shared" si="518"/>
        <v>7</v>
      </c>
      <c r="Q1242">
        <f t="shared" si="519"/>
        <v>0</v>
      </c>
      <c r="U1242">
        <f t="shared" si="499"/>
        <v>0</v>
      </c>
      <c r="V1242">
        <f t="shared" si="500"/>
        <v>0</v>
      </c>
      <c r="W1242">
        <f t="shared" si="520"/>
        <v>0</v>
      </c>
      <c r="Y1242">
        <f t="shared" si="501"/>
        <v>0</v>
      </c>
      <c r="AC1242">
        <f t="shared" si="502"/>
        <v>0</v>
      </c>
      <c r="AD1242">
        <f t="shared" si="503"/>
        <v>0</v>
      </c>
      <c r="AE1242">
        <f t="shared" si="521"/>
        <v>0</v>
      </c>
      <c r="AG1242" s="228">
        <v>22002</v>
      </c>
      <c r="AH1242" s="238" t="s">
        <v>2132</v>
      </c>
      <c r="AI1242" s="232">
        <f>SUM(AI1243:AI1261)</f>
        <v>0</v>
      </c>
      <c r="AJ1242" s="239">
        <f t="shared" si="514"/>
        <v>0</v>
      </c>
      <c r="AK1242" s="246">
        <f t="shared" si="515"/>
        <v>0</v>
      </c>
      <c r="AL1242" s="240">
        <v>2170203</v>
      </c>
      <c r="AM1242" s="240" t="s">
        <v>2129</v>
      </c>
      <c r="AN1242" s="249">
        <v>0</v>
      </c>
      <c r="AO1242" s="249">
        <v>0</v>
      </c>
      <c r="AP1242" s="256">
        <f t="shared" si="507"/>
        <v>0</v>
      </c>
      <c r="AQ1242" s="257">
        <f t="shared" si="508"/>
        <v>0</v>
      </c>
      <c r="AR1242">
        <f t="shared" si="513"/>
        <v>7</v>
      </c>
    </row>
    <row r="1243" hidden="1" spans="1:44">
      <c r="A1243" s="220">
        <v>2170205</v>
      </c>
      <c r="B1243" s="220" t="s">
        <v>2133</v>
      </c>
      <c r="C1243" s="216">
        <f t="shared" si="509"/>
        <v>0</v>
      </c>
      <c r="D1243" s="221">
        <v>0</v>
      </c>
      <c r="E1243" s="222">
        <v>0</v>
      </c>
      <c r="F1243" s="223">
        <v>0</v>
      </c>
      <c r="G1243" s="219">
        <f t="shared" si="510"/>
        <v>0</v>
      </c>
      <c r="H1243" s="219">
        <f t="shared" si="511"/>
        <v>0</v>
      </c>
      <c r="I1243" s="219">
        <f t="shared" si="512"/>
        <v>0</v>
      </c>
      <c r="J1243" s="231">
        <f t="shared" si="516"/>
        <v>7</v>
      </c>
      <c r="K1243" s="43">
        <f t="shared" si="523"/>
        <v>0</v>
      </c>
      <c r="L1243" s="43">
        <f t="shared" si="517"/>
        <v>7</v>
      </c>
      <c r="M1243" s="228">
        <v>2200150</v>
      </c>
      <c r="N1243" s="228" t="s">
        <v>213</v>
      </c>
      <c r="O1243" s="233">
        <v>0</v>
      </c>
      <c r="P1243">
        <f t="shared" si="518"/>
        <v>7</v>
      </c>
      <c r="Q1243">
        <f t="shared" si="519"/>
        <v>0</v>
      </c>
      <c r="U1243">
        <f t="shared" si="499"/>
        <v>0</v>
      </c>
      <c r="V1243">
        <f t="shared" si="500"/>
        <v>0</v>
      </c>
      <c r="W1243">
        <f t="shared" si="520"/>
        <v>0</v>
      </c>
      <c r="Y1243">
        <f t="shared" si="501"/>
        <v>0</v>
      </c>
      <c r="AC1243">
        <f t="shared" si="502"/>
        <v>0</v>
      </c>
      <c r="AD1243">
        <f t="shared" si="503"/>
        <v>0</v>
      </c>
      <c r="AE1243">
        <f t="shared" si="521"/>
        <v>0</v>
      </c>
      <c r="AG1243" s="228">
        <v>2200201</v>
      </c>
      <c r="AH1243" s="247" t="s">
        <v>195</v>
      </c>
      <c r="AI1243" s="233">
        <v>0</v>
      </c>
      <c r="AJ1243" s="248">
        <f t="shared" si="514"/>
        <v>0</v>
      </c>
      <c r="AK1243" s="246">
        <f t="shared" si="515"/>
        <v>0</v>
      </c>
      <c r="AL1243" s="240">
        <v>2170204</v>
      </c>
      <c r="AM1243" s="240" t="s">
        <v>2131</v>
      </c>
      <c r="AN1243" s="249">
        <v>0</v>
      </c>
      <c r="AO1243" s="249">
        <v>0</v>
      </c>
      <c r="AP1243" s="256">
        <f t="shared" si="507"/>
        <v>0</v>
      </c>
      <c r="AQ1243" s="257">
        <f t="shared" si="508"/>
        <v>0</v>
      </c>
      <c r="AR1243">
        <f t="shared" si="513"/>
        <v>7</v>
      </c>
    </row>
    <row r="1244" hidden="1" spans="1:44">
      <c r="A1244" s="220">
        <v>2170206</v>
      </c>
      <c r="B1244" s="220" t="s">
        <v>2134</v>
      </c>
      <c r="C1244" s="216">
        <f t="shared" si="509"/>
        <v>0</v>
      </c>
      <c r="D1244" s="221">
        <v>0</v>
      </c>
      <c r="E1244" s="222">
        <v>0</v>
      </c>
      <c r="F1244" s="223">
        <v>0</v>
      </c>
      <c r="G1244" s="219">
        <f t="shared" si="510"/>
        <v>0</v>
      </c>
      <c r="H1244" s="219">
        <f t="shared" si="511"/>
        <v>0</v>
      </c>
      <c r="I1244" s="219">
        <f t="shared" si="512"/>
        <v>0</v>
      </c>
      <c r="J1244" s="231">
        <f t="shared" si="516"/>
        <v>7</v>
      </c>
      <c r="K1244" s="43">
        <f t="shared" si="523"/>
        <v>0</v>
      </c>
      <c r="L1244" s="43">
        <f t="shared" si="517"/>
        <v>7</v>
      </c>
      <c r="M1244" s="228">
        <v>2200199</v>
      </c>
      <c r="N1244" s="228" t="s">
        <v>2130</v>
      </c>
      <c r="O1244" s="233">
        <v>2</v>
      </c>
      <c r="P1244">
        <f t="shared" si="518"/>
        <v>7</v>
      </c>
      <c r="Q1244">
        <f t="shared" si="519"/>
        <v>0</v>
      </c>
      <c r="U1244">
        <f t="shared" si="499"/>
        <v>0</v>
      </c>
      <c r="V1244">
        <f t="shared" si="500"/>
        <v>0</v>
      </c>
      <c r="W1244">
        <f t="shared" si="520"/>
        <v>0</v>
      </c>
      <c r="Y1244">
        <f t="shared" si="501"/>
        <v>0</v>
      </c>
      <c r="AC1244">
        <f t="shared" si="502"/>
        <v>0</v>
      </c>
      <c r="AD1244">
        <f t="shared" si="503"/>
        <v>0</v>
      </c>
      <c r="AE1244">
        <f t="shared" si="521"/>
        <v>0</v>
      </c>
      <c r="AG1244" s="228">
        <v>2200202</v>
      </c>
      <c r="AH1244" s="247" t="s">
        <v>197</v>
      </c>
      <c r="AI1244" s="233">
        <v>0</v>
      </c>
      <c r="AJ1244" s="248">
        <f t="shared" si="514"/>
        <v>0</v>
      </c>
      <c r="AK1244" s="246">
        <f t="shared" si="515"/>
        <v>0</v>
      </c>
      <c r="AL1244" s="240">
        <v>2170205</v>
      </c>
      <c r="AM1244" s="240" t="s">
        <v>2133</v>
      </c>
      <c r="AN1244" s="249">
        <v>0</v>
      </c>
      <c r="AO1244" s="249">
        <v>0</v>
      </c>
      <c r="AP1244" s="256">
        <f t="shared" si="507"/>
        <v>0</v>
      </c>
      <c r="AQ1244" s="257">
        <f t="shared" si="508"/>
        <v>0</v>
      </c>
      <c r="AR1244">
        <f t="shared" si="513"/>
        <v>7</v>
      </c>
    </row>
    <row r="1245" hidden="1" spans="1:44">
      <c r="A1245" s="220">
        <v>2170207</v>
      </c>
      <c r="B1245" s="220" t="s">
        <v>2135</v>
      </c>
      <c r="C1245" s="216">
        <f t="shared" si="509"/>
        <v>0</v>
      </c>
      <c r="D1245" s="221">
        <v>0</v>
      </c>
      <c r="E1245" s="222">
        <v>0</v>
      </c>
      <c r="F1245" s="223">
        <v>0</v>
      </c>
      <c r="G1245" s="219">
        <f t="shared" si="510"/>
        <v>0</v>
      </c>
      <c r="H1245" s="219">
        <f t="shared" si="511"/>
        <v>0</v>
      </c>
      <c r="I1245" s="219">
        <f t="shared" si="512"/>
        <v>0</v>
      </c>
      <c r="J1245" s="231">
        <f t="shared" si="516"/>
        <v>7</v>
      </c>
      <c r="K1245" s="43">
        <f t="shared" si="523"/>
        <v>0</v>
      </c>
      <c r="L1245" s="43">
        <f t="shared" si="517"/>
        <v>7</v>
      </c>
      <c r="M1245" s="228">
        <v>22002</v>
      </c>
      <c r="N1245" s="229" t="s">
        <v>2132</v>
      </c>
      <c r="O1245" s="232">
        <f>SUM(O1246:O1264)</f>
        <v>0</v>
      </c>
      <c r="P1245">
        <f t="shared" si="518"/>
        <v>5</v>
      </c>
      <c r="Q1245">
        <f t="shared" si="519"/>
        <v>0</v>
      </c>
      <c r="U1245">
        <f t="shared" si="499"/>
        <v>0</v>
      </c>
      <c r="V1245">
        <f t="shared" si="500"/>
        <v>0</v>
      </c>
      <c r="W1245">
        <f t="shared" si="520"/>
        <v>0</v>
      </c>
      <c r="Y1245">
        <f t="shared" si="501"/>
        <v>0</v>
      </c>
      <c r="AC1245">
        <f t="shared" si="502"/>
        <v>0</v>
      </c>
      <c r="AD1245">
        <f t="shared" si="503"/>
        <v>0</v>
      </c>
      <c r="AE1245">
        <f t="shared" si="521"/>
        <v>0</v>
      </c>
      <c r="AG1245" s="228">
        <v>2200203</v>
      </c>
      <c r="AH1245" s="247" t="s">
        <v>199</v>
      </c>
      <c r="AI1245" s="233">
        <v>0</v>
      </c>
      <c r="AJ1245" s="248">
        <f t="shared" si="514"/>
        <v>0</v>
      </c>
      <c r="AK1245" s="246">
        <f t="shared" si="515"/>
        <v>0</v>
      </c>
      <c r="AL1245" s="240">
        <v>2170206</v>
      </c>
      <c r="AM1245" s="240" t="s">
        <v>2134</v>
      </c>
      <c r="AN1245" s="249">
        <v>0</v>
      </c>
      <c r="AO1245" s="249">
        <v>0</v>
      </c>
      <c r="AP1245" s="256">
        <f t="shared" si="507"/>
        <v>0</v>
      </c>
      <c r="AQ1245" s="257">
        <f t="shared" si="508"/>
        <v>0</v>
      </c>
      <c r="AR1245">
        <f t="shared" si="513"/>
        <v>7</v>
      </c>
    </row>
    <row r="1246" hidden="1" spans="1:44">
      <c r="A1246" s="215">
        <v>2170208</v>
      </c>
      <c r="B1246" s="215" t="s">
        <v>2136</v>
      </c>
      <c r="C1246" s="216">
        <f t="shared" si="509"/>
        <v>0</v>
      </c>
      <c r="D1246" s="222">
        <v>0</v>
      </c>
      <c r="E1246" s="222">
        <v>0</v>
      </c>
      <c r="F1246" s="223">
        <v>0</v>
      </c>
      <c r="G1246" s="219">
        <f t="shared" si="510"/>
        <v>0</v>
      </c>
      <c r="H1246" s="219">
        <f t="shared" si="511"/>
        <v>0</v>
      </c>
      <c r="I1246" s="219">
        <f t="shared" si="512"/>
        <v>0</v>
      </c>
      <c r="J1246" s="231">
        <f t="shared" si="516"/>
        <v>7</v>
      </c>
      <c r="K1246" s="43">
        <f t="shared" si="523"/>
        <v>0</v>
      </c>
      <c r="L1246" s="43">
        <f t="shared" si="517"/>
        <v>7</v>
      </c>
      <c r="M1246" s="228">
        <v>2200201</v>
      </c>
      <c r="N1246" s="228" t="s">
        <v>195</v>
      </c>
      <c r="O1246" s="233">
        <v>0</v>
      </c>
      <c r="P1246">
        <f t="shared" si="518"/>
        <v>7</v>
      </c>
      <c r="Q1246">
        <f t="shared" si="519"/>
        <v>0</v>
      </c>
      <c r="U1246">
        <f t="shared" si="499"/>
        <v>0</v>
      </c>
      <c r="V1246">
        <f t="shared" si="500"/>
        <v>0</v>
      </c>
      <c r="W1246">
        <f t="shared" si="520"/>
        <v>0</v>
      </c>
      <c r="Y1246">
        <f t="shared" si="501"/>
        <v>0</v>
      </c>
      <c r="AC1246">
        <f t="shared" si="502"/>
        <v>0</v>
      </c>
      <c r="AD1246">
        <f t="shared" si="503"/>
        <v>0</v>
      </c>
      <c r="AE1246">
        <f t="shared" si="521"/>
        <v>0</v>
      </c>
      <c r="AG1246" s="228">
        <v>2200204</v>
      </c>
      <c r="AH1246" s="247" t="s">
        <v>2137</v>
      </c>
      <c r="AI1246" s="233">
        <v>0</v>
      </c>
      <c r="AJ1246" s="248">
        <f t="shared" si="514"/>
        <v>0</v>
      </c>
      <c r="AK1246" s="246">
        <f t="shared" si="515"/>
        <v>0</v>
      </c>
      <c r="AL1246" s="240">
        <v>2170207</v>
      </c>
      <c r="AM1246" s="240" t="s">
        <v>2135</v>
      </c>
      <c r="AN1246" s="249">
        <v>0</v>
      </c>
      <c r="AO1246" s="249">
        <v>0</v>
      </c>
      <c r="AP1246" s="256">
        <f t="shared" si="507"/>
        <v>0</v>
      </c>
      <c r="AQ1246" s="257">
        <f t="shared" si="508"/>
        <v>0</v>
      </c>
      <c r="AR1246">
        <f t="shared" si="513"/>
        <v>7</v>
      </c>
    </row>
    <row r="1247" hidden="1" spans="1:44">
      <c r="A1247" s="220">
        <v>2170299</v>
      </c>
      <c r="B1247" s="220" t="s">
        <v>2138</v>
      </c>
      <c r="C1247" s="216">
        <f t="shared" si="509"/>
        <v>0</v>
      </c>
      <c r="D1247" s="221">
        <v>0</v>
      </c>
      <c r="E1247" s="222">
        <v>0</v>
      </c>
      <c r="F1247" s="223">
        <v>0</v>
      </c>
      <c r="G1247" s="219">
        <f t="shared" si="510"/>
        <v>0</v>
      </c>
      <c r="H1247" s="219">
        <f t="shared" si="511"/>
        <v>0</v>
      </c>
      <c r="I1247" s="219">
        <f t="shared" si="512"/>
        <v>0</v>
      </c>
      <c r="J1247" s="231">
        <f t="shared" si="516"/>
        <v>7</v>
      </c>
      <c r="K1247" s="43">
        <f t="shared" si="523"/>
        <v>0</v>
      </c>
      <c r="L1247" s="43">
        <f t="shared" si="517"/>
        <v>7</v>
      </c>
      <c r="M1247" s="228">
        <v>2200202</v>
      </c>
      <c r="N1247" s="228" t="s">
        <v>197</v>
      </c>
      <c r="O1247" s="233">
        <v>0</v>
      </c>
      <c r="P1247">
        <f t="shared" si="518"/>
        <v>7</v>
      </c>
      <c r="Q1247">
        <f t="shared" si="519"/>
        <v>0</v>
      </c>
      <c r="U1247">
        <f t="shared" si="499"/>
        <v>0</v>
      </c>
      <c r="V1247">
        <f t="shared" si="500"/>
        <v>0</v>
      </c>
      <c r="W1247">
        <f t="shared" si="520"/>
        <v>0</v>
      </c>
      <c r="Y1247">
        <f t="shared" si="501"/>
        <v>0</v>
      </c>
      <c r="AC1247">
        <f t="shared" si="502"/>
        <v>0</v>
      </c>
      <c r="AD1247">
        <f t="shared" si="503"/>
        <v>0</v>
      </c>
      <c r="AE1247">
        <f t="shared" si="521"/>
        <v>0</v>
      </c>
      <c r="AG1247" s="228">
        <v>2200205</v>
      </c>
      <c r="AH1247" s="247" t="s">
        <v>2139</v>
      </c>
      <c r="AI1247" s="233">
        <v>0</v>
      </c>
      <c r="AJ1247" s="248">
        <f t="shared" si="514"/>
        <v>0</v>
      </c>
      <c r="AK1247" s="246">
        <f t="shared" si="515"/>
        <v>0</v>
      </c>
      <c r="AL1247" s="240">
        <v>2170208</v>
      </c>
      <c r="AM1247" s="240" t="s">
        <v>2136</v>
      </c>
      <c r="AN1247" s="249">
        <v>0</v>
      </c>
      <c r="AO1247" s="249">
        <v>0</v>
      </c>
      <c r="AP1247" s="256">
        <f t="shared" si="507"/>
        <v>0</v>
      </c>
      <c r="AQ1247" s="257">
        <f t="shared" si="508"/>
        <v>0</v>
      </c>
      <c r="AR1247">
        <f t="shared" si="513"/>
        <v>7</v>
      </c>
    </row>
    <row r="1248" hidden="1" spans="1:44">
      <c r="A1248" s="215">
        <v>21703</v>
      </c>
      <c r="B1248" s="215" t="s">
        <v>2140</v>
      </c>
      <c r="C1248" s="216">
        <f t="shared" si="509"/>
        <v>0</v>
      </c>
      <c r="D1248" s="222">
        <v>0</v>
      </c>
      <c r="E1248" s="222">
        <v>0</v>
      </c>
      <c r="F1248" s="223">
        <v>0</v>
      </c>
      <c r="G1248" s="219">
        <f t="shared" si="510"/>
        <v>0</v>
      </c>
      <c r="H1248" s="219">
        <f t="shared" si="511"/>
        <v>0</v>
      </c>
      <c r="I1248" s="219">
        <f t="shared" si="512"/>
        <v>0</v>
      </c>
      <c r="J1248" s="231">
        <f t="shared" si="516"/>
        <v>5</v>
      </c>
      <c r="K1248" s="43">
        <f t="shared" ref="K1248:K1270" si="524">SUM(C1248:F1248)</f>
        <v>0</v>
      </c>
      <c r="L1248" s="43">
        <f t="shared" si="517"/>
        <v>5</v>
      </c>
      <c r="M1248" s="228">
        <v>2200203</v>
      </c>
      <c r="N1248" s="228" t="s">
        <v>199</v>
      </c>
      <c r="O1248" s="233">
        <v>0</v>
      </c>
      <c r="P1248">
        <f t="shared" si="518"/>
        <v>7</v>
      </c>
      <c r="Q1248">
        <f t="shared" si="519"/>
        <v>217</v>
      </c>
      <c r="U1248">
        <f t="shared" si="499"/>
        <v>0</v>
      </c>
      <c r="V1248">
        <f t="shared" si="500"/>
        <v>0</v>
      </c>
      <c r="W1248">
        <f t="shared" si="520"/>
        <v>0</v>
      </c>
      <c r="Y1248">
        <f t="shared" si="501"/>
        <v>0</v>
      </c>
      <c r="AC1248">
        <f t="shared" si="502"/>
        <v>0</v>
      </c>
      <c r="AD1248">
        <f t="shared" si="503"/>
        <v>0</v>
      </c>
      <c r="AE1248">
        <f t="shared" si="521"/>
        <v>0</v>
      </c>
      <c r="AG1248" s="228">
        <v>2200206</v>
      </c>
      <c r="AH1248" s="247" t="s">
        <v>2141</v>
      </c>
      <c r="AI1248" s="233">
        <v>0</v>
      </c>
      <c r="AJ1248" s="248">
        <f t="shared" si="514"/>
        <v>0</v>
      </c>
      <c r="AK1248" s="246">
        <f t="shared" si="515"/>
        <v>0</v>
      </c>
      <c r="AL1248" s="240">
        <v>2170299</v>
      </c>
      <c r="AM1248" s="240" t="s">
        <v>2138</v>
      </c>
      <c r="AN1248" s="249">
        <v>0</v>
      </c>
      <c r="AO1248" s="249">
        <v>0</v>
      </c>
      <c r="AP1248" s="256">
        <f t="shared" si="507"/>
        <v>0</v>
      </c>
      <c r="AQ1248" s="257">
        <f t="shared" si="508"/>
        <v>0</v>
      </c>
      <c r="AR1248">
        <f t="shared" si="513"/>
        <v>7</v>
      </c>
    </row>
    <row r="1249" hidden="1" spans="1:44">
      <c r="A1249" s="220">
        <v>2170301</v>
      </c>
      <c r="B1249" s="220" t="s">
        <v>2142</v>
      </c>
      <c r="C1249" s="216">
        <f t="shared" si="509"/>
        <v>0</v>
      </c>
      <c r="D1249" s="221">
        <v>0</v>
      </c>
      <c r="E1249" s="222">
        <v>0</v>
      </c>
      <c r="F1249" s="223">
        <v>0</v>
      </c>
      <c r="G1249" s="219">
        <f t="shared" si="510"/>
        <v>0</v>
      </c>
      <c r="H1249" s="219">
        <f t="shared" si="511"/>
        <v>0</v>
      </c>
      <c r="I1249" s="219">
        <f t="shared" si="512"/>
        <v>0</v>
      </c>
      <c r="J1249" s="231">
        <f t="shared" si="516"/>
        <v>7</v>
      </c>
      <c r="K1249" s="43">
        <f t="shared" si="524"/>
        <v>0</v>
      </c>
      <c r="L1249" s="43">
        <f t="shared" si="517"/>
        <v>7</v>
      </c>
      <c r="M1249" s="228">
        <v>2200204</v>
      </c>
      <c r="N1249" s="228" t="s">
        <v>2137</v>
      </c>
      <c r="O1249" s="233">
        <v>0</v>
      </c>
      <c r="P1249">
        <f t="shared" si="518"/>
        <v>7</v>
      </c>
      <c r="Q1249">
        <f t="shared" si="519"/>
        <v>0</v>
      </c>
      <c r="U1249">
        <f t="shared" si="499"/>
        <v>0</v>
      </c>
      <c r="V1249">
        <f t="shared" si="500"/>
        <v>0</v>
      </c>
      <c r="W1249">
        <f t="shared" si="520"/>
        <v>0</v>
      </c>
      <c r="Y1249">
        <f t="shared" si="501"/>
        <v>0</v>
      </c>
      <c r="AC1249">
        <f t="shared" si="502"/>
        <v>0</v>
      </c>
      <c r="AD1249">
        <f t="shared" si="503"/>
        <v>0</v>
      </c>
      <c r="AE1249">
        <f t="shared" si="521"/>
        <v>0</v>
      </c>
      <c r="AG1249" s="228">
        <v>2200207</v>
      </c>
      <c r="AH1249" s="247" t="s">
        <v>2143</v>
      </c>
      <c r="AI1249" s="233">
        <v>0</v>
      </c>
      <c r="AJ1249" s="248">
        <f t="shared" si="514"/>
        <v>0</v>
      </c>
      <c r="AK1249" s="246">
        <f t="shared" si="515"/>
        <v>0</v>
      </c>
      <c r="AL1249" s="240">
        <v>21703</v>
      </c>
      <c r="AM1249" s="240" t="s">
        <v>2140</v>
      </c>
      <c r="AN1249" s="249">
        <v>0</v>
      </c>
      <c r="AO1249" s="249">
        <v>0</v>
      </c>
      <c r="AP1249" s="256">
        <f t="shared" si="507"/>
        <v>0</v>
      </c>
      <c r="AQ1249" s="257">
        <f t="shared" si="508"/>
        <v>0</v>
      </c>
      <c r="AR1249">
        <f t="shared" si="513"/>
        <v>5</v>
      </c>
    </row>
    <row r="1250" hidden="1" spans="1:44">
      <c r="A1250" s="220">
        <v>2170302</v>
      </c>
      <c r="B1250" s="220" t="s">
        <v>2144</v>
      </c>
      <c r="C1250" s="216">
        <f t="shared" si="509"/>
        <v>0</v>
      </c>
      <c r="D1250" s="221">
        <v>0</v>
      </c>
      <c r="E1250" s="222">
        <v>0</v>
      </c>
      <c r="F1250" s="223">
        <v>0</v>
      </c>
      <c r="G1250" s="219">
        <f t="shared" si="510"/>
        <v>0</v>
      </c>
      <c r="H1250" s="219">
        <f t="shared" si="511"/>
        <v>0</v>
      </c>
      <c r="I1250" s="219">
        <f t="shared" si="512"/>
        <v>0</v>
      </c>
      <c r="J1250" s="231">
        <f t="shared" si="516"/>
        <v>7</v>
      </c>
      <c r="K1250" s="43">
        <f t="shared" si="524"/>
        <v>0</v>
      </c>
      <c r="L1250" s="43">
        <f t="shared" si="517"/>
        <v>7</v>
      </c>
      <c r="M1250" s="228">
        <v>2200205</v>
      </c>
      <c r="N1250" s="228" t="s">
        <v>2139</v>
      </c>
      <c r="O1250" s="233">
        <v>0</v>
      </c>
      <c r="P1250">
        <f t="shared" si="518"/>
        <v>7</v>
      </c>
      <c r="Q1250">
        <f t="shared" si="519"/>
        <v>0</v>
      </c>
      <c r="U1250">
        <f t="shared" si="499"/>
        <v>0</v>
      </c>
      <c r="V1250">
        <f t="shared" si="500"/>
        <v>0</v>
      </c>
      <c r="W1250">
        <f t="shared" si="520"/>
        <v>0</v>
      </c>
      <c r="Y1250">
        <f t="shared" si="501"/>
        <v>0</v>
      </c>
      <c r="AC1250">
        <f t="shared" si="502"/>
        <v>0</v>
      </c>
      <c r="AD1250">
        <f t="shared" si="503"/>
        <v>0</v>
      </c>
      <c r="AE1250">
        <f t="shared" si="521"/>
        <v>0</v>
      </c>
      <c r="AG1250" s="228">
        <v>2200208</v>
      </c>
      <c r="AH1250" s="247" t="s">
        <v>2145</v>
      </c>
      <c r="AI1250" s="233">
        <v>0</v>
      </c>
      <c r="AJ1250" s="248">
        <f t="shared" si="514"/>
        <v>0</v>
      </c>
      <c r="AK1250" s="246">
        <f t="shared" si="515"/>
        <v>0</v>
      </c>
      <c r="AL1250" s="240">
        <v>2170301</v>
      </c>
      <c r="AM1250" s="240" t="s">
        <v>2142</v>
      </c>
      <c r="AN1250" s="249">
        <v>0</v>
      </c>
      <c r="AO1250" s="249">
        <v>0</v>
      </c>
      <c r="AP1250" s="256">
        <f t="shared" si="507"/>
        <v>0</v>
      </c>
      <c r="AQ1250" s="257">
        <f t="shared" si="508"/>
        <v>0</v>
      </c>
      <c r="AR1250">
        <f t="shared" si="513"/>
        <v>7</v>
      </c>
    </row>
    <row r="1251" hidden="1" spans="1:44">
      <c r="A1251" s="220">
        <v>2170303</v>
      </c>
      <c r="B1251" s="220" t="s">
        <v>2146</v>
      </c>
      <c r="C1251" s="216">
        <f t="shared" si="509"/>
        <v>0</v>
      </c>
      <c r="D1251" s="221">
        <v>0</v>
      </c>
      <c r="E1251" s="222">
        <v>0</v>
      </c>
      <c r="F1251" s="223">
        <v>0</v>
      </c>
      <c r="G1251" s="219">
        <f t="shared" si="510"/>
        <v>0</v>
      </c>
      <c r="H1251" s="219">
        <f t="shared" si="511"/>
        <v>0</v>
      </c>
      <c r="I1251" s="219">
        <f t="shared" si="512"/>
        <v>0</v>
      </c>
      <c r="J1251" s="231">
        <f t="shared" si="516"/>
        <v>7</v>
      </c>
      <c r="K1251" s="43">
        <f t="shared" si="524"/>
        <v>0</v>
      </c>
      <c r="L1251" s="43">
        <f t="shared" si="517"/>
        <v>7</v>
      </c>
      <c r="M1251" s="228">
        <v>2200206</v>
      </c>
      <c r="N1251" s="228" t="s">
        <v>2141</v>
      </c>
      <c r="O1251" s="233">
        <v>0</v>
      </c>
      <c r="P1251">
        <f t="shared" si="518"/>
        <v>7</v>
      </c>
      <c r="Q1251">
        <f t="shared" si="519"/>
        <v>0</v>
      </c>
      <c r="U1251">
        <f t="shared" si="499"/>
        <v>0</v>
      </c>
      <c r="V1251">
        <f t="shared" si="500"/>
        <v>0</v>
      </c>
      <c r="W1251">
        <f t="shared" si="520"/>
        <v>0</v>
      </c>
      <c r="Y1251">
        <f t="shared" si="501"/>
        <v>0</v>
      </c>
      <c r="AC1251">
        <f t="shared" si="502"/>
        <v>0</v>
      </c>
      <c r="AD1251">
        <f t="shared" si="503"/>
        <v>0</v>
      </c>
      <c r="AE1251">
        <f t="shared" si="521"/>
        <v>0</v>
      </c>
      <c r="AG1251" s="228">
        <v>2200209</v>
      </c>
      <c r="AH1251" s="247" t="s">
        <v>2147</v>
      </c>
      <c r="AI1251" s="233">
        <v>0</v>
      </c>
      <c r="AJ1251" s="248">
        <f t="shared" si="514"/>
        <v>0</v>
      </c>
      <c r="AK1251" s="246">
        <f t="shared" si="515"/>
        <v>0</v>
      </c>
      <c r="AL1251" s="240">
        <v>2170302</v>
      </c>
      <c r="AM1251" s="240" t="s">
        <v>2144</v>
      </c>
      <c r="AN1251" s="249">
        <v>0</v>
      </c>
      <c r="AO1251" s="249">
        <v>0</v>
      </c>
      <c r="AP1251" s="256">
        <f t="shared" si="507"/>
        <v>0</v>
      </c>
      <c r="AQ1251" s="257">
        <f t="shared" si="508"/>
        <v>0</v>
      </c>
      <c r="AR1251">
        <f t="shared" si="513"/>
        <v>7</v>
      </c>
    </row>
    <row r="1252" hidden="1" spans="1:44">
      <c r="A1252" s="220">
        <v>2170304</v>
      </c>
      <c r="B1252" s="220" t="s">
        <v>2148</v>
      </c>
      <c r="C1252" s="216">
        <f t="shared" si="509"/>
        <v>0</v>
      </c>
      <c r="D1252" s="221">
        <v>0</v>
      </c>
      <c r="E1252" s="222">
        <v>0</v>
      </c>
      <c r="F1252" s="223">
        <v>0</v>
      </c>
      <c r="G1252" s="219">
        <f t="shared" si="510"/>
        <v>0</v>
      </c>
      <c r="H1252" s="219">
        <f t="shared" si="511"/>
        <v>0</v>
      </c>
      <c r="I1252" s="219">
        <f t="shared" si="512"/>
        <v>0</v>
      </c>
      <c r="J1252" s="231">
        <f t="shared" si="516"/>
        <v>7</v>
      </c>
      <c r="K1252" s="43">
        <f t="shared" si="524"/>
        <v>0</v>
      </c>
      <c r="L1252" s="43">
        <f t="shared" si="517"/>
        <v>7</v>
      </c>
      <c r="M1252" s="228">
        <v>2200207</v>
      </c>
      <c r="N1252" s="228" t="s">
        <v>2143</v>
      </c>
      <c r="O1252" s="233">
        <v>0</v>
      </c>
      <c r="P1252">
        <f t="shared" si="518"/>
        <v>7</v>
      </c>
      <c r="Q1252">
        <f t="shared" si="519"/>
        <v>0</v>
      </c>
      <c r="U1252">
        <f t="shared" si="499"/>
        <v>0</v>
      </c>
      <c r="V1252">
        <f t="shared" si="500"/>
        <v>0</v>
      </c>
      <c r="W1252">
        <f t="shared" si="520"/>
        <v>0</v>
      </c>
      <c r="Y1252">
        <f t="shared" si="501"/>
        <v>0</v>
      </c>
      <c r="AC1252">
        <f t="shared" si="502"/>
        <v>0</v>
      </c>
      <c r="AD1252">
        <f t="shared" si="503"/>
        <v>0</v>
      </c>
      <c r="AE1252">
        <f t="shared" si="521"/>
        <v>0</v>
      </c>
      <c r="AG1252" s="228">
        <v>2200210</v>
      </c>
      <c r="AH1252" s="247" t="s">
        <v>2149</v>
      </c>
      <c r="AI1252" s="233">
        <v>0</v>
      </c>
      <c r="AJ1252" s="248">
        <f t="shared" si="514"/>
        <v>0</v>
      </c>
      <c r="AK1252" s="246">
        <f t="shared" si="515"/>
        <v>0</v>
      </c>
      <c r="AL1252" s="240">
        <v>2170303</v>
      </c>
      <c r="AM1252" s="240" t="s">
        <v>2146</v>
      </c>
      <c r="AN1252" s="249">
        <v>0</v>
      </c>
      <c r="AO1252" s="249">
        <v>0</v>
      </c>
      <c r="AP1252" s="256">
        <f t="shared" si="507"/>
        <v>0</v>
      </c>
      <c r="AQ1252" s="257">
        <f t="shared" si="508"/>
        <v>0</v>
      </c>
      <c r="AR1252">
        <f t="shared" si="513"/>
        <v>7</v>
      </c>
    </row>
    <row r="1253" hidden="1" spans="1:44">
      <c r="A1253" s="220">
        <v>2170399</v>
      </c>
      <c r="B1253" s="220" t="s">
        <v>2150</v>
      </c>
      <c r="C1253" s="216">
        <f t="shared" si="509"/>
        <v>0</v>
      </c>
      <c r="D1253" s="221">
        <v>0</v>
      </c>
      <c r="E1253" s="222">
        <v>0</v>
      </c>
      <c r="F1253" s="223">
        <v>0</v>
      </c>
      <c r="G1253" s="219">
        <f t="shared" si="510"/>
        <v>0</v>
      </c>
      <c r="H1253" s="219">
        <f t="shared" si="511"/>
        <v>0</v>
      </c>
      <c r="I1253" s="219">
        <f t="shared" si="512"/>
        <v>0</v>
      </c>
      <c r="J1253" s="231">
        <f t="shared" si="516"/>
        <v>7</v>
      </c>
      <c r="K1253" s="43">
        <f t="shared" si="524"/>
        <v>0</v>
      </c>
      <c r="L1253" s="43">
        <f t="shared" si="517"/>
        <v>7</v>
      </c>
      <c r="M1253" s="228">
        <v>2200208</v>
      </c>
      <c r="N1253" s="228" t="s">
        <v>2145</v>
      </c>
      <c r="O1253" s="233">
        <v>0</v>
      </c>
      <c r="P1253">
        <f t="shared" si="518"/>
        <v>7</v>
      </c>
      <c r="Q1253">
        <f t="shared" si="519"/>
        <v>0</v>
      </c>
      <c r="U1253">
        <f t="shared" si="499"/>
        <v>0</v>
      </c>
      <c r="V1253">
        <f t="shared" si="500"/>
        <v>0</v>
      </c>
      <c r="W1253">
        <f t="shared" si="520"/>
        <v>0</v>
      </c>
      <c r="Y1253">
        <f t="shared" si="501"/>
        <v>0</v>
      </c>
      <c r="AC1253">
        <f t="shared" si="502"/>
        <v>0</v>
      </c>
      <c r="AD1253">
        <f t="shared" si="503"/>
        <v>0</v>
      </c>
      <c r="AE1253">
        <f t="shared" si="521"/>
        <v>0</v>
      </c>
      <c r="AG1253" s="228">
        <v>2200211</v>
      </c>
      <c r="AH1253" s="247" t="s">
        <v>2151</v>
      </c>
      <c r="AI1253" s="233">
        <v>0</v>
      </c>
      <c r="AJ1253" s="248">
        <f t="shared" si="514"/>
        <v>0</v>
      </c>
      <c r="AK1253" s="246">
        <f t="shared" si="515"/>
        <v>0</v>
      </c>
      <c r="AL1253" s="240">
        <v>2170304</v>
      </c>
      <c r="AM1253" s="240" t="s">
        <v>2148</v>
      </c>
      <c r="AN1253" s="249">
        <v>0</v>
      </c>
      <c r="AO1253" s="249">
        <v>0</v>
      </c>
      <c r="AP1253" s="256">
        <f t="shared" si="507"/>
        <v>0</v>
      </c>
      <c r="AQ1253" s="257">
        <f t="shared" si="508"/>
        <v>0</v>
      </c>
      <c r="AR1253">
        <f t="shared" si="513"/>
        <v>7</v>
      </c>
    </row>
    <row r="1254" hidden="1" spans="1:44">
      <c r="A1254" s="220">
        <v>21704</v>
      </c>
      <c r="B1254" s="220" t="s">
        <v>2152</v>
      </c>
      <c r="C1254" s="216">
        <f t="shared" si="509"/>
        <v>0</v>
      </c>
      <c r="D1254" s="221">
        <v>0</v>
      </c>
      <c r="E1254" s="222">
        <v>0</v>
      </c>
      <c r="F1254" s="223">
        <v>0</v>
      </c>
      <c r="G1254" s="219">
        <f t="shared" si="510"/>
        <v>0</v>
      </c>
      <c r="H1254" s="219">
        <f t="shared" si="511"/>
        <v>0</v>
      </c>
      <c r="I1254" s="219">
        <f t="shared" si="512"/>
        <v>0</v>
      </c>
      <c r="J1254" s="231">
        <f t="shared" si="516"/>
        <v>5</v>
      </c>
      <c r="K1254" s="43">
        <f t="shared" si="524"/>
        <v>0</v>
      </c>
      <c r="L1254" s="43">
        <f t="shared" si="517"/>
        <v>5</v>
      </c>
      <c r="M1254" s="228">
        <v>2200209</v>
      </c>
      <c r="N1254" s="228" t="s">
        <v>2147</v>
      </c>
      <c r="O1254" s="233">
        <v>0</v>
      </c>
      <c r="P1254">
        <f t="shared" si="518"/>
        <v>7</v>
      </c>
      <c r="Q1254">
        <f t="shared" si="519"/>
        <v>217</v>
      </c>
      <c r="U1254">
        <f t="shared" si="499"/>
        <v>0</v>
      </c>
      <c r="V1254">
        <f t="shared" si="500"/>
        <v>0</v>
      </c>
      <c r="W1254">
        <f t="shared" si="520"/>
        <v>0</v>
      </c>
      <c r="Y1254">
        <f t="shared" si="501"/>
        <v>0</v>
      </c>
      <c r="AC1254">
        <f t="shared" si="502"/>
        <v>0</v>
      </c>
      <c r="AD1254">
        <f t="shared" si="503"/>
        <v>0</v>
      </c>
      <c r="AE1254">
        <f t="shared" si="521"/>
        <v>0</v>
      </c>
      <c r="AG1254" s="228">
        <v>2200212</v>
      </c>
      <c r="AH1254" s="247" t="s">
        <v>2153</v>
      </c>
      <c r="AI1254" s="233">
        <v>0</v>
      </c>
      <c r="AJ1254" s="248">
        <f t="shared" si="514"/>
        <v>0</v>
      </c>
      <c r="AK1254" s="246">
        <f t="shared" si="515"/>
        <v>0</v>
      </c>
      <c r="AL1254" s="240">
        <v>2170399</v>
      </c>
      <c r="AM1254" s="240" t="s">
        <v>2150</v>
      </c>
      <c r="AN1254" s="249">
        <v>0</v>
      </c>
      <c r="AO1254" s="249">
        <v>0</v>
      </c>
      <c r="AP1254" s="256">
        <f t="shared" si="507"/>
        <v>0</v>
      </c>
      <c r="AQ1254" s="257">
        <f t="shared" si="508"/>
        <v>0</v>
      </c>
      <c r="AR1254">
        <f t="shared" si="513"/>
        <v>7</v>
      </c>
    </row>
    <row r="1255" hidden="1" spans="1:44">
      <c r="A1255" s="220">
        <v>2170401</v>
      </c>
      <c r="B1255" s="220" t="s">
        <v>2154</v>
      </c>
      <c r="C1255" s="216">
        <f t="shared" si="509"/>
        <v>0</v>
      </c>
      <c r="D1255" s="221">
        <v>0</v>
      </c>
      <c r="E1255" s="222">
        <v>0</v>
      </c>
      <c r="F1255" s="223">
        <v>0</v>
      </c>
      <c r="G1255" s="219">
        <f t="shared" si="510"/>
        <v>0</v>
      </c>
      <c r="H1255" s="219">
        <f t="shared" si="511"/>
        <v>0</v>
      </c>
      <c r="I1255" s="219">
        <f t="shared" si="512"/>
        <v>0</v>
      </c>
      <c r="J1255" s="231">
        <f t="shared" si="516"/>
        <v>7</v>
      </c>
      <c r="K1255" s="43">
        <f t="shared" si="524"/>
        <v>0</v>
      </c>
      <c r="L1255" s="43">
        <f t="shared" si="517"/>
        <v>7</v>
      </c>
      <c r="M1255" s="228">
        <v>2200210</v>
      </c>
      <c r="N1255" s="228" t="s">
        <v>2149</v>
      </c>
      <c r="O1255" s="233">
        <v>0</v>
      </c>
      <c r="P1255">
        <f t="shared" si="518"/>
        <v>7</v>
      </c>
      <c r="Q1255">
        <f t="shared" si="519"/>
        <v>0</v>
      </c>
      <c r="U1255">
        <f t="shared" si="499"/>
        <v>0</v>
      </c>
      <c r="V1255">
        <f t="shared" si="500"/>
        <v>0</v>
      </c>
      <c r="W1255">
        <f t="shared" si="520"/>
        <v>0</v>
      </c>
      <c r="Y1255">
        <f t="shared" si="501"/>
        <v>0</v>
      </c>
      <c r="AC1255">
        <f t="shared" si="502"/>
        <v>0</v>
      </c>
      <c r="AD1255">
        <f t="shared" si="503"/>
        <v>0</v>
      </c>
      <c r="AE1255">
        <f t="shared" si="521"/>
        <v>0</v>
      </c>
      <c r="AG1255" s="228">
        <v>2200213</v>
      </c>
      <c r="AH1255" s="247" t="s">
        <v>2155</v>
      </c>
      <c r="AI1255" s="233">
        <v>0</v>
      </c>
      <c r="AJ1255" s="248">
        <f t="shared" si="514"/>
        <v>0</v>
      </c>
      <c r="AK1255" s="246">
        <f t="shared" si="515"/>
        <v>0</v>
      </c>
      <c r="AL1255" s="240">
        <v>21704</v>
      </c>
      <c r="AM1255" s="240" t="s">
        <v>2152</v>
      </c>
      <c r="AN1255" s="249">
        <v>0</v>
      </c>
      <c r="AO1255" s="249">
        <v>0</v>
      </c>
      <c r="AP1255" s="256">
        <f t="shared" si="507"/>
        <v>0</v>
      </c>
      <c r="AQ1255" s="257">
        <f t="shared" si="508"/>
        <v>0</v>
      </c>
      <c r="AR1255">
        <f t="shared" si="513"/>
        <v>5</v>
      </c>
    </row>
    <row r="1256" hidden="1" spans="1:44">
      <c r="A1256" s="220">
        <v>2170499</v>
      </c>
      <c r="B1256" s="220" t="s">
        <v>2156</v>
      </c>
      <c r="C1256" s="216">
        <f t="shared" si="509"/>
        <v>0</v>
      </c>
      <c r="D1256" s="221">
        <v>0</v>
      </c>
      <c r="E1256" s="222">
        <v>0</v>
      </c>
      <c r="F1256" s="223">
        <v>0</v>
      </c>
      <c r="G1256" s="219">
        <f t="shared" si="510"/>
        <v>0</v>
      </c>
      <c r="H1256" s="219">
        <f t="shared" si="511"/>
        <v>0</v>
      </c>
      <c r="I1256" s="219">
        <f t="shared" si="512"/>
        <v>0</v>
      </c>
      <c r="J1256" s="231">
        <f t="shared" si="516"/>
        <v>7</v>
      </c>
      <c r="K1256" s="43">
        <f t="shared" si="524"/>
        <v>0</v>
      </c>
      <c r="L1256" s="43">
        <f t="shared" si="517"/>
        <v>7</v>
      </c>
      <c r="M1256" s="228">
        <v>2200211</v>
      </c>
      <c r="N1256" s="228" t="s">
        <v>2151</v>
      </c>
      <c r="O1256" s="233">
        <v>0</v>
      </c>
      <c r="P1256">
        <f t="shared" si="518"/>
        <v>7</v>
      </c>
      <c r="Q1256">
        <f t="shared" si="519"/>
        <v>0</v>
      </c>
      <c r="U1256">
        <f t="shared" si="499"/>
        <v>0</v>
      </c>
      <c r="V1256">
        <f t="shared" si="500"/>
        <v>0</v>
      </c>
      <c r="W1256">
        <f t="shared" si="520"/>
        <v>0</v>
      </c>
      <c r="Y1256">
        <f t="shared" si="501"/>
        <v>0</v>
      </c>
      <c r="AC1256">
        <f t="shared" si="502"/>
        <v>0</v>
      </c>
      <c r="AD1256">
        <f t="shared" si="503"/>
        <v>0</v>
      </c>
      <c r="AE1256">
        <f t="shared" si="521"/>
        <v>0</v>
      </c>
      <c r="AG1256" s="228">
        <v>2200215</v>
      </c>
      <c r="AH1256" s="247" t="s">
        <v>2157</v>
      </c>
      <c r="AI1256" s="233">
        <v>0</v>
      </c>
      <c r="AJ1256" s="248">
        <f t="shared" si="514"/>
        <v>0</v>
      </c>
      <c r="AK1256" s="246">
        <f t="shared" si="515"/>
        <v>0</v>
      </c>
      <c r="AL1256" s="240">
        <v>2170401</v>
      </c>
      <c r="AM1256" s="240" t="s">
        <v>2154</v>
      </c>
      <c r="AN1256" s="249">
        <v>0</v>
      </c>
      <c r="AO1256" s="249">
        <v>0</v>
      </c>
      <c r="AP1256" s="256">
        <f t="shared" si="507"/>
        <v>0</v>
      </c>
      <c r="AQ1256" s="257">
        <f t="shared" si="508"/>
        <v>0</v>
      </c>
      <c r="AR1256">
        <f t="shared" si="513"/>
        <v>7</v>
      </c>
    </row>
    <row r="1257" hidden="1" customHeight="1" spans="1:44">
      <c r="A1257" s="220">
        <v>21799</v>
      </c>
      <c r="B1257" s="220" t="s">
        <v>2158</v>
      </c>
      <c r="C1257" s="216">
        <f t="shared" si="509"/>
        <v>31</v>
      </c>
      <c r="D1257" s="224">
        <v>3</v>
      </c>
      <c r="E1257" s="217">
        <v>84</v>
      </c>
      <c r="F1257" s="218">
        <v>84</v>
      </c>
      <c r="G1257" s="219">
        <f t="shared" si="510"/>
        <v>1.70967741935484</v>
      </c>
      <c r="H1257" s="219">
        <f t="shared" si="511"/>
        <v>28</v>
      </c>
      <c r="I1257" s="219">
        <f t="shared" si="512"/>
        <v>1</v>
      </c>
      <c r="J1257" s="231">
        <f t="shared" si="516"/>
        <v>5</v>
      </c>
      <c r="K1257" s="43">
        <f t="shared" si="524"/>
        <v>202</v>
      </c>
      <c r="L1257" s="43">
        <f t="shared" si="517"/>
        <v>5</v>
      </c>
      <c r="M1257" s="228">
        <v>2200212</v>
      </c>
      <c r="N1257" s="228" t="s">
        <v>2153</v>
      </c>
      <c r="O1257" s="233">
        <v>0</v>
      </c>
      <c r="P1257">
        <f t="shared" si="518"/>
        <v>7</v>
      </c>
      <c r="Q1257">
        <f t="shared" si="519"/>
        <v>217</v>
      </c>
      <c r="U1257">
        <f t="shared" si="499"/>
        <v>0</v>
      </c>
      <c r="V1257">
        <f t="shared" si="500"/>
        <v>0</v>
      </c>
      <c r="W1257">
        <f t="shared" si="520"/>
        <v>0</v>
      </c>
      <c r="Y1257">
        <f t="shared" si="501"/>
        <v>0</v>
      </c>
      <c r="AC1257">
        <f t="shared" si="502"/>
        <v>0</v>
      </c>
      <c r="AD1257">
        <f t="shared" si="503"/>
        <v>0</v>
      </c>
      <c r="AE1257">
        <f t="shared" si="521"/>
        <v>0</v>
      </c>
      <c r="AG1257" s="228">
        <v>2200216</v>
      </c>
      <c r="AH1257" s="247" t="s">
        <v>2159</v>
      </c>
      <c r="AI1257" s="233">
        <v>0</v>
      </c>
      <c r="AJ1257" s="248">
        <f t="shared" si="514"/>
        <v>0</v>
      </c>
      <c r="AK1257" s="246">
        <f t="shared" si="515"/>
        <v>0</v>
      </c>
      <c r="AL1257" s="240">
        <v>2170499</v>
      </c>
      <c r="AM1257" s="240" t="s">
        <v>2156</v>
      </c>
      <c r="AN1257" s="249">
        <v>0</v>
      </c>
      <c r="AO1257" s="249">
        <v>0</v>
      </c>
      <c r="AP1257" s="256">
        <f t="shared" si="507"/>
        <v>0</v>
      </c>
      <c r="AQ1257" s="257">
        <f t="shared" si="508"/>
        <v>0</v>
      </c>
      <c r="AR1257">
        <f t="shared" si="513"/>
        <v>7</v>
      </c>
    </row>
    <row r="1258" customHeight="1" spans="1:44">
      <c r="A1258" s="220">
        <v>2179901</v>
      </c>
      <c r="B1258" s="220" t="s">
        <v>2158</v>
      </c>
      <c r="C1258" s="216">
        <f t="shared" si="509"/>
        <v>31</v>
      </c>
      <c r="D1258" s="224">
        <v>3</v>
      </c>
      <c r="E1258" s="217">
        <v>84</v>
      </c>
      <c r="F1258" s="218">
        <v>84</v>
      </c>
      <c r="G1258" s="219">
        <f t="shared" si="510"/>
        <v>1.70967741935484</v>
      </c>
      <c r="H1258" s="219">
        <f t="shared" si="511"/>
        <v>28</v>
      </c>
      <c r="I1258" s="219">
        <f t="shared" si="512"/>
        <v>1</v>
      </c>
      <c r="J1258" s="231">
        <f t="shared" si="516"/>
        <v>7</v>
      </c>
      <c r="K1258" s="43">
        <f t="shared" si="524"/>
        <v>202</v>
      </c>
      <c r="L1258" s="43">
        <f t="shared" si="517"/>
        <v>7</v>
      </c>
      <c r="M1258" s="228">
        <v>2200213</v>
      </c>
      <c r="N1258" s="228" t="s">
        <v>2155</v>
      </c>
      <c r="O1258" s="233">
        <v>0</v>
      </c>
      <c r="P1258">
        <f t="shared" si="518"/>
        <v>7</v>
      </c>
      <c r="Q1258">
        <f t="shared" si="519"/>
        <v>0</v>
      </c>
      <c r="U1258">
        <f t="shared" si="499"/>
        <v>0</v>
      </c>
      <c r="V1258">
        <f t="shared" si="500"/>
        <v>0</v>
      </c>
      <c r="W1258">
        <f t="shared" si="520"/>
        <v>0</v>
      </c>
      <c r="Y1258">
        <f t="shared" si="501"/>
        <v>0</v>
      </c>
      <c r="AC1258">
        <f t="shared" si="502"/>
        <v>0</v>
      </c>
      <c r="AD1258">
        <f t="shared" si="503"/>
        <v>0</v>
      </c>
      <c r="AE1258">
        <f t="shared" si="521"/>
        <v>0</v>
      </c>
      <c r="AG1258" s="228">
        <v>2200217</v>
      </c>
      <c r="AH1258" s="247" t="s">
        <v>2160</v>
      </c>
      <c r="AI1258" s="233">
        <v>0</v>
      </c>
      <c r="AJ1258" s="248">
        <f t="shared" si="514"/>
        <v>0</v>
      </c>
      <c r="AK1258" s="246">
        <f t="shared" si="515"/>
        <v>0</v>
      </c>
      <c r="AL1258" s="240">
        <v>21799</v>
      </c>
      <c r="AM1258" s="241" t="s">
        <v>2158</v>
      </c>
      <c r="AN1258" s="242">
        <v>3</v>
      </c>
      <c r="AO1258" s="242">
        <v>84</v>
      </c>
      <c r="AP1258" s="256">
        <f t="shared" si="507"/>
        <v>81</v>
      </c>
      <c r="AQ1258" s="257">
        <f t="shared" si="508"/>
        <v>27</v>
      </c>
      <c r="AR1258">
        <f t="shared" si="513"/>
        <v>5</v>
      </c>
    </row>
    <row r="1259" hidden="1" spans="1:44">
      <c r="A1259" s="220">
        <v>219</v>
      </c>
      <c r="B1259" s="220" t="s">
        <v>2161</v>
      </c>
      <c r="C1259" s="216">
        <f t="shared" si="509"/>
        <v>0</v>
      </c>
      <c r="D1259" s="221">
        <v>0</v>
      </c>
      <c r="E1259" s="222">
        <v>0</v>
      </c>
      <c r="F1259" s="223">
        <v>0</v>
      </c>
      <c r="G1259" s="219">
        <f t="shared" si="510"/>
        <v>0</v>
      </c>
      <c r="H1259" s="219">
        <f t="shared" si="511"/>
        <v>0</v>
      </c>
      <c r="I1259" s="219">
        <f t="shared" si="512"/>
        <v>0</v>
      </c>
      <c r="J1259" s="231">
        <f t="shared" si="516"/>
        <v>3</v>
      </c>
      <c r="K1259" s="43">
        <f t="shared" si="524"/>
        <v>0</v>
      </c>
      <c r="L1259" s="43">
        <f t="shared" si="517"/>
        <v>3</v>
      </c>
      <c r="M1259" s="228">
        <v>2200215</v>
      </c>
      <c r="N1259" s="228" t="s">
        <v>2157</v>
      </c>
      <c r="O1259" s="233">
        <v>0</v>
      </c>
      <c r="P1259">
        <f t="shared" si="518"/>
        <v>7</v>
      </c>
      <c r="Q1259">
        <f t="shared" si="519"/>
        <v>0</v>
      </c>
      <c r="U1259">
        <f t="shared" si="499"/>
        <v>0</v>
      </c>
      <c r="V1259">
        <f t="shared" si="500"/>
        <v>0</v>
      </c>
      <c r="W1259">
        <f t="shared" si="520"/>
        <v>0</v>
      </c>
      <c r="Y1259">
        <f t="shared" si="501"/>
        <v>0</v>
      </c>
      <c r="AC1259">
        <f t="shared" si="502"/>
        <v>0</v>
      </c>
      <c r="AD1259">
        <f t="shared" si="503"/>
        <v>0</v>
      </c>
      <c r="AE1259">
        <f t="shared" si="521"/>
        <v>0</v>
      </c>
      <c r="AG1259" s="228">
        <v>2200218</v>
      </c>
      <c r="AH1259" s="247" t="s">
        <v>2162</v>
      </c>
      <c r="AI1259" s="233">
        <v>0</v>
      </c>
      <c r="AJ1259" s="248">
        <f t="shared" si="514"/>
        <v>0</v>
      </c>
      <c r="AK1259" s="246">
        <f t="shared" si="515"/>
        <v>0</v>
      </c>
      <c r="AL1259" s="240">
        <v>2179901</v>
      </c>
      <c r="AM1259" s="241" t="s">
        <v>2158</v>
      </c>
      <c r="AN1259" s="242">
        <v>3</v>
      </c>
      <c r="AO1259" s="242">
        <v>84</v>
      </c>
      <c r="AP1259" s="256">
        <f t="shared" si="507"/>
        <v>81</v>
      </c>
      <c r="AQ1259" s="257">
        <f t="shared" si="508"/>
        <v>27</v>
      </c>
      <c r="AR1259">
        <f t="shared" si="513"/>
        <v>7</v>
      </c>
    </row>
    <row r="1260" hidden="1" spans="1:44">
      <c r="A1260" s="220">
        <v>21901</v>
      </c>
      <c r="B1260" s="220" t="s">
        <v>2163</v>
      </c>
      <c r="C1260" s="216">
        <f t="shared" si="509"/>
        <v>0</v>
      </c>
      <c r="D1260" s="221">
        <v>0</v>
      </c>
      <c r="E1260" s="222">
        <v>0</v>
      </c>
      <c r="F1260" s="223">
        <v>0</v>
      </c>
      <c r="G1260" s="219">
        <f t="shared" si="510"/>
        <v>0</v>
      </c>
      <c r="H1260" s="219">
        <f t="shared" si="511"/>
        <v>0</v>
      </c>
      <c r="I1260" s="219">
        <f t="shared" si="512"/>
        <v>0</v>
      </c>
      <c r="J1260" s="231">
        <f t="shared" si="516"/>
        <v>5</v>
      </c>
      <c r="K1260" s="43">
        <f t="shared" si="524"/>
        <v>0</v>
      </c>
      <c r="L1260" s="43">
        <f t="shared" si="517"/>
        <v>5</v>
      </c>
      <c r="M1260" s="228">
        <v>2200216</v>
      </c>
      <c r="N1260" s="228" t="s">
        <v>2159</v>
      </c>
      <c r="O1260" s="233">
        <v>0</v>
      </c>
      <c r="P1260">
        <f t="shared" si="518"/>
        <v>7</v>
      </c>
      <c r="Q1260">
        <f t="shared" si="519"/>
        <v>219</v>
      </c>
      <c r="U1260">
        <f t="shared" si="499"/>
        <v>0</v>
      </c>
      <c r="V1260">
        <f t="shared" si="500"/>
        <v>0</v>
      </c>
      <c r="W1260">
        <f t="shared" si="520"/>
        <v>0</v>
      </c>
      <c r="Y1260">
        <f t="shared" si="501"/>
        <v>0</v>
      </c>
      <c r="AC1260">
        <f t="shared" si="502"/>
        <v>0</v>
      </c>
      <c r="AD1260">
        <f t="shared" si="503"/>
        <v>0</v>
      </c>
      <c r="AE1260">
        <f t="shared" si="521"/>
        <v>0</v>
      </c>
      <c r="AG1260" s="228">
        <v>2200250</v>
      </c>
      <c r="AH1260" s="247" t="s">
        <v>213</v>
      </c>
      <c r="AI1260" s="233">
        <v>0</v>
      </c>
      <c r="AJ1260" s="248">
        <f t="shared" si="514"/>
        <v>0</v>
      </c>
      <c r="AK1260" s="246">
        <f t="shared" si="515"/>
        <v>0</v>
      </c>
      <c r="AL1260" s="240">
        <v>219</v>
      </c>
      <c r="AM1260" s="240" t="s">
        <v>2161</v>
      </c>
      <c r="AN1260" s="249">
        <v>0</v>
      </c>
      <c r="AO1260" s="249">
        <v>0</v>
      </c>
      <c r="AP1260" s="256">
        <f t="shared" si="507"/>
        <v>0</v>
      </c>
      <c r="AQ1260" s="257">
        <f t="shared" si="508"/>
        <v>0</v>
      </c>
      <c r="AR1260">
        <f t="shared" si="513"/>
        <v>3</v>
      </c>
    </row>
    <row r="1261" hidden="1" spans="1:44">
      <c r="A1261" s="220">
        <v>21902</v>
      </c>
      <c r="B1261" s="220" t="s">
        <v>2164</v>
      </c>
      <c r="C1261" s="216">
        <f t="shared" si="509"/>
        <v>0</v>
      </c>
      <c r="D1261" s="221">
        <v>0</v>
      </c>
      <c r="E1261" s="222">
        <v>0</v>
      </c>
      <c r="F1261" s="223">
        <v>0</v>
      </c>
      <c r="G1261" s="219">
        <f t="shared" si="510"/>
        <v>0</v>
      </c>
      <c r="H1261" s="219">
        <f t="shared" si="511"/>
        <v>0</v>
      </c>
      <c r="I1261" s="219">
        <f t="shared" si="512"/>
        <v>0</v>
      </c>
      <c r="J1261" s="231">
        <f t="shared" si="516"/>
        <v>5</v>
      </c>
      <c r="K1261" s="43">
        <f t="shared" si="524"/>
        <v>0</v>
      </c>
      <c r="L1261" s="43">
        <f t="shared" si="517"/>
        <v>5</v>
      </c>
      <c r="M1261" s="228">
        <v>2200217</v>
      </c>
      <c r="N1261" s="228" t="s">
        <v>2160</v>
      </c>
      <c r="O1261" s="233">
        <v>0</v>
      </c>
      <c r="P1261">
        <f t="shared" si="518"/>
        <v>7</v>
      </c>
      <c r="Q1261">
        <f t="shared" si="519"/>
        <v>219</v>
      </c>
      <c r="U1261">
        <f t="shared" si="499"/>
        <v>0</v>
      </c>
      <c r="V1261">
        <f t="shared" si="500"/>
        <v>0</v>
      </c>
      <c r="W1261">
        <f t="shared" si="520"/>
        <v>0</v>
      </c>
      <c r="Y1261">
        <f t="shared" si="501"/>
        <v>0</v>
      </c>
      <c r="AC1261">
        <f t="shared" si="502"/>
        <v>0</v>
      </c>
      <c r="AD1261">
        <f t="shared" si="503"/>
        <v>0</v>
      </c>
      <c r="AE1261">
        <f t="shared" si="521"/>
        <v>0</v>
      </c>
      <c r="AG1261" s="228">
        <v>2200299</v>
      </c>
      <c r="AH1261" s="247" t="s">
        <v>2165</v>
      </c>
      <c r="AI1261" s="233">
        <v>0</v>
      </c>
      <c r="AJ1261" s="248">
        <f t="shared" si="514"/>
        <v>0</v>
      </c>
      <c r="AK1261" s="246">
        <f t="shared" si="515"/>
        <v>0</v>
      </c>
      <c r="AL1261" s="240">
        <v>21901</v>
      </c>
      <c r="AM1261" s="240" t="s">
        <v>2163</v>
      </c>
      <c r="AN1261" s="249">
        <v>0</v>
      </c>
      <c r="AO1261" s="249">
        <v>0</v>
      </c>
      <c r="AP1261" s="256">
        <f t="shared" si="507"/>
        <v>0</v>
      </c>
      <c r="AQ1261" s="257">
        <f t="shared" si="508"/>
        <v>0</v>
      </c>
      <c r="AR1261">
        <f t="shared" si="513"/>
        <v>5</v>
      </c>
    </row>
    <row r="1262" hidden="1" spans="1:44">
      <c r="A1262" s="220">
        <v>21903</v>
      </c>
      <c r="B1262" s="220" t="s">
        <v>2166</v>
      </c>
      <c r="C1262" s="216">
        <f t="shared" si="509"/>
        <v>0</v>
      </c>
      <c r="D1262" s="221">
        <v>0</v>
      </c>
      <c r="E1262" s="222">
        <v>0</v>
      </c>
      <c r="F1262" s="223">
        <v>0</v>
      </c>
      <c r="G1262" s="219">
        <f t="shared" si="510"/>
        <v>0</v>
      </c>
      <c r="H1262" s="219">
        <f t="shared" si="511"/>
        <v>0</v>
      </c>
      <c r="I1262" s="219">
        <f t="shared" si="512"/>
        <v>0</v>
      </c>
      <c r="J1262" s="231">
        <f t="shared" si="516"/>
        <v>5</v>
      </c>
      <c r="K1262" s="43">
        <f t="shared" si="524"/>
        <v>0</v>
      </c>
      <c r="L1262" s="43">
        <f t="shared" si="517"/>
        <v>5</v>
      </c>
      <c r="M1262" s="228">
        <v>2200218</v>
      </c>
      <c r="N1262" s="228" t="s">
        <v>2162</v>
      </c>
      <c r="O1262" s="233">
        <v>0</v>
      </c>
      <c r="P1262">
        <f t="shared" si="518"/>
        <v>7</v>
      </c>
      <c r="Q1262">
        <f t="shared" si="519"/>
        <v>219</v>
      </c>
      <c r="U1262">
        <f t="shared" ref="U1262:U1325" si="525">SUMIF(A:A,T1262,F:F)</f>
        <v>0</v>
      </c>
      <c r="V1262">
        <f t="shared" ref="V1262:V1325" si="526">SUMIF(M:M,T1262,O:O)</f>
        <v>0</v>
      </c>
      <c r="W1262">
        <f t="shared" si="520"/>
        <v>0</v>
      </c>
      <c r="Y1262">
        <f t="shared" ref="Y1262:Y1325" si="527">SUMIF(A:A,X1262,F:F)</f>
        <v>0</v>
      </c>
      <c r="AC1262">
        <f t="shared" ref="AC1262:AC1325" si="528">SUMIF(A:A,AB1262,F:F)</f>
        <v>0</v>
      </c>
      <c r="AD1262">
        <f t="shared" ref="AD1262:AD1325" si="529">SUMIF(M:M,AB1262,O:O)</f>
        <v>0</v>
      </c>
      <c r="AE1262">
        <f t="shared" si="521"/>
        <v>0</v>
      </c>
      <c r="AG1262" s="228">
        <v>22003</v>
      </c>
      <c r="AH1262" s="238" t="s">
        <v>2167</v>
      </c>
      <c r="AI1262" s="232">
        <f>SUM(AI1263:AI1270)</f>
        <v>0</v>
      </c>
      <c r="AJ1262" s="239">
        <f t="shared" si="514"/>
        <v>0</v>
      </c>
      <c r="AK1262" s="246">
        <f t="shared" si="515"/>
        <v>0</v>
      </c>
      <c r="AL1262" s="240">
        <v>21902</v>
      </c>
      <c r="AM1262" s="240" t="s">
        <v>2164</v>
      </c>
      <c r="AN1262" s="249">
        <v>0</v>
      </c>
      <c r="AO1262" s="249">
        <v>0</v>
      </c>
      <c r="AP1262" s="256">
        <f t="shared" si="507"/>
        <v>0</v>
      </c>
      <c r="AQ1262" s="257">
        <f t="shared" si="508"/>
        <v>0</v>
      </c>
      <c r="AR1262">
        <f t="shared" si="513"/>
        <v>5</v>
      </c>
    </row>
    <row r="1263" hidden="1" spans="1:44">
      <c r="A1263" s="220">
        <v>21904</v>
      </c>
      <c r="B1263" s="220" t="s">
        <v>2168</v>
      </c>
      <c r="C1263" s="216">
        <f t="shared" si="509"/>
        <v>0</v>
      </c>
      <c r="D1263" s="221">
        <v>0</v>
      </c>
      <c r="E1263" s="222">
        <v>0</v>
      </c>
      <c r="F1263" s="223">
        <v>0</v>
      </c>
      <c r="G1263" s="219">
        <f t="shared" si="510"/>
        <v>0</v>
      </c>
      <c r="H1263" s="219">
        <f t="shared" si="511"/>
        <v>0</v>
      </c>
      <c r="I1263" s="219">
        <f t="shared" si="512"/>
        <v>0</v>
      </c>
      <c r="J1263" s="231">
        <f t="shared" si="516"/>
        <v>5</v>
      </c>
      <c r="K1263" s="43">
        <f t="shared" si="524"/>
        <v>0</v>
      </c>
      <c r="L1263" s="43">
        <f t="shared" si="517"/>
        <v>5</v>
      </c>
      <c r="M1263" s="228">
        <v>2200250</v>
      </c>
      <c r="N1263" s="228" t="s">
        <v>213</v>
      </c>
      <c r="O1263" s="233">
        <v>0</v>
      </c>
      <c r="P1263">
        <f t="shared" si="518"/>
        <v>7</v>
      </c>
      <c r="Q1263">
        <f t="shared" si="519"/>
        <v>219</v>
      </c>
      <c r="U1263">
        <f t="shared" si="525"/>
        <v>0</v>
      </c>
      <c r="V1263">
        <f t="shared" si="526"/>
        <v>0</v>
      </c>
      <c r="W1263">
        <f t="shared" si="520"/>
        <v>0</v>
      </c>
      <c r="Y1263">
        <f t="shared" si="527"/>
        <v>0</v>
      </c>
      <c r="AC1263">
        <f t="shared" si="528"/>
        <v>0</v>
      </c>
      <c r="AD1263">
        <f t="shared" si="529"/>
        <v>0</v>
      </c>
      <c r="AE1263">
        <f t="shared" si="521"/>
        <v>0</v>
      </c>
      <c r="AG1263" s="228">
        <v>2200301</v>
      </c>
      <c r="AH1263" s="247" t="s">
        <v>195</v>
      </c>
      <c r="AI1263" s="233">
        <v>0</v>
      </c>
      <c r="AJ1263" s="248">
        <f t="shared" si="514"/>
        <v>0</v>
      </c>
      <c r="AK1263" s="246">
        <f t="shared" si="515"/>
        <v>0</v>
      </c>
      <c r="AL1263" s="240">
        <v>21903</v>
      </c>
      <c r="AM1263" s="240" t="s">
        <v>2166</v>
      </c>
      <c r="AN1263" s="249">
        <v>0</v>
      </c>
      <c r="AO1263" s="249">
        <v>0</v>
      </c>
      <c r="AP1263" s="256">
        <f t="shared" si="507"/>
        <v>0</v>
      </c>
      <c r="AQ1263" s="257">
        <f t="shared" si="508"/>
        <v>0</v>
      </c>
      <c r="AR1263">
        <f t="shared" si="513"/>
        <v>5</v>
      </c>
    </row>
    <row r="1264" hidden="1" spans="1:44">
      <c r="A1264" s="220">
        <v>21905</v>
      </c>
      <c r="B1264" s="220" t="s">
        <v>2169</v>
      </c>
      <c r="C1264" s="216">
        <f t="shared" si="509"/>
        <v>0</v>
      </c>
      <c r="D1264" s="221">
        <v>0</v>
      </c>
      <c r="E1264" s="222">
        <v>0</v>
      </c>
      <c r="F1264" s="223">
        <v>0</v>
      </c>
      <c r="G1264" s="219">
        <f t="shared" si="510"/>
        <v>0</v>
      </c>
      <c r="H1264" s="219">
        <f t="shared" si="511"/>
        <v>0</v>
      </c>
      <c r="I1264" s="219">
        <f t="shared" si="512"/>
        <v>0</v>
      </c>
      <c r="J1264" s="231">
        <f t="shared" si="516"/>
        <v>5</v>
      </c>
      <c r="K1264" s="43">
        <f t="shared" si="524"/>
        <v>0</v>
      </c>
      <c r="L1264" s="43">
        <f t="shared" si="517"/>
        <v>5</v>
      </c>
      <c r="M1264" s="228">
        <v>2200299</v>
      </c>
      <c r="N1264" s="228" t="s">
        <v>2165</v>
      </c>
      <c r="O1264" s="233">
        <v>0</v>
      </c>
      <c r="P1264">
        <f t="shared" si="518"/>
        <v>7</v>
      </c>
      <c r="Q1264">
        <f t="shared" si="519"/>
        <v>219</v>
      </c>
      <c r="U1264">
        <f t="shared" si="525"/>
        <v>0</v>
      </c>
      <c r="V1264">
        <f t="shared" si="526"/>
        <v>0</v>
      </c>
      <c r="W1264">
        <f t="shared" si="520"/>
        <v>0</v>
      </c>
      <c r="Y1264">
        <f t="shared" si="527"/>
        <v>0</v>
      </c>
      <c r="AC1264">
        <f t="shared" si="528"/>
        <v>0</v>
      </c>
      <c r="AD1264">
        <f t="shared" si="529"/>
        <v>0</v>
      </c>
      <c r="AE1264">
        <f t="shared" si="521"/>
        <v>0</v>
      </c>
      <c r="AG1264" s="228">
        <v>2200302</v>
      </c>
      <c r="AH1264" s="247" t="s">
        <v>197</v>
      </c>
      <c r="AI1264" s="233">
        <v>0</v>
      </c>
      <c r="AJ1264" s="248">
        <f t="shared" si="514"/>
        <v>0</v>
      </c>
      <c r="AK1264" s="246">
        <f t="shared" si="515"/>
        <v>0</v>
      </c>
      <c r="AL1264" s="240">
        <v>21904</v>
      </c>
      <c r="AM1264" s="240" t="s">
        <v>2168</v>
      </c>
      <c r="AN1264" s="249">
        <v>0</v>
      </c>
      <c r="AO1264" s="249">
        <v>0</v>
      </c>
      <c r="AP1264" s="256">
        <f t="shared" si="507"/>
        <v>0</v>
      </c>
      <c r="AQ1264" s="257">
        <f t="shared" si="508"/>
        <v>0</v>
      </c>
      <c r="AR1264">
        <f t="shared" si="513"/>
        <v>5</v>
      </c>
    </row>
    <row r="1265" hidden="1" spans="1:44">
      <c r="A1265" s="220">
        <v>21906</v>
      </c>
      <c r="B1265" s="220" t="s">
        <v>1640</v>
      </c>
      <c r="C1265" s="216">
        <f t="shared" si="509"/>
        <v>0</v>
      </c>
      <c r="D1265" s="221">
        <v>0</v>
      </c>
      <c r="E1265" s="222">
        <v>0</v>
      </c>
      <c r="F1265" s="223">
        <v>0</v>
      </c>
      <c r="G1265" s="219">
        <f t="shared" si="510"/>
        <v>0</v>
      </c>
      <c r="H1265" s="219">
        <f t="shared" si="511"/>
        <v>0</v>
      </c>
      <c r="I1265" s="219">
        <f t="shared" si="512"/>
        <v>0</v>
      </c>
      <c r="J1265" s="231">
        <f t="shared" si="516"/>
        <v>5</v>
      </c>
      <c r="K1265" s="43">
        <f t="shared" si="524"/>
        <v>0</v>
      </c>
      <c r="L1265" s="43">
        <f t="shared" si="517"/>
        <v>5</v>
      </c>
      <c r="M1265" s="228">
        <v>22003</v>
      </c>
      <c r="N1265" s="229" t="s">
        <v>2167</v>
      </c>
      <c r="O1265" s="232">
        <f>SUM(O1266:O1273)</f>
        <v>0</v>
      </c>
      <c r="P1265">
        <f t="shared" si="518"/>
        <v>5</v>
      </c>
      <c r="Q1265">
        <f t="shared" si="519"/>
        <v>219</v>
      </c>
      <c r="U1265">
        <f t="shared" si="525"/>
        <v>0</v>
      </c>
      <c r="V1265">
        <f t="shared" si="526"/>
        <v>0</v>
      </c>
      <c r="W1265">
        <f t="shared" si="520"/>
        <v>0</v>
      </c>
      <c r="Y1265">
        <f t="shared" si="527"/>
        <v>0</v>
      </c>
      <c r="AC1265">
        <f t="shared" si="528"/>
        <v>0</v>
      </c>
      <c r="AD1265">
        <f t="shared" si="529"/>
        <v>0</v>
      </c>
      <c r="AE1265">
        <f t="shared" si="521"/>
        <v>0</v>
      </c>
      <c r="AG1265" s="228">
        <v>2200303</v>
      </c>
      <c r="AH1265" s="247" t="s">
        <v>199</v>
      </c>
      <c r="AI1265" s="233">
        <v>0</v>
      </c>
      <c r="AJ1265" s="248">
        <f t="shared" si="514"/>
        <v>0</v>
      </c>
      <c r="AK1265" s="246">
        <f t="shared" si="515"/>
        <v>0</v>
      </c>
      <c r="AL1265" s="240">
        <v>21905</v>
      </c>
      <c r="AM1265" s="240" t="s">
        <v>2169</v>
      </c>
      <c r="AN1265" s="249">
        <v>0</v>
      </c>
      <c r="AO1265" s="249">
        <v>0</v>
      </c>
      <c r="AP1265" s="256">
        <f t="shared" si="507"/>
        <v>0</v>
      </c>
      <c r="AQ1265" s="257">
        <f t="shared" si="508"/>
        <v>0</v>
      </c>
      <c r="AR1265">
        <f t="shared" si="513"/>
        <v>5</v>
      </c>
    </row>
    <row r="1266" hidden="1" spans="1:44">
      <c r="A1266" s="220">
        <v>21907</v>
      </c>
      <c r="B1266" s="220" t="s">
        <v>2170</v>
      </c>
      <c r="C1266" s="216">
        <f t="shared" si="509"/>
        <v>0</v>
      </c>
      <c r="D1266" s="221">
        <v>0</v>
      </c>
      <c r="E1266" s="222">
        <v>0</v>
      </c>
      <c r="F1266" s="223">
        <v>0</v>
      </c>
      <c r="G1266" s="219">
        <f t="shared" si="510"/>
        <v>0</v>
      </c>
      <c r="H1266" s="219">
        <f t="shared" si="511"/>
        <v>0</v>
      </c>
      <c r="I1266" s="219">
        <f t="shared" si="512"/>
        <v>0</v>
      </c>
      <c r="J1266" s="231">
        <f t="shared" si="516"/>
        <v>5</v>
      </c>
      <c r="K1266" s="43">
        <f t="shared" si="524"/>
        <v>0</v>
      </c>
      <c r="L1266" s="43">
        <f t="shared" si="517"/>
        <v>5</v>
      </c>
      <c r="M1266" s="228">
        <v>2200301</v>
      </c>
      <c r="N1266" s="228" t="s">
        <v>195</v>
      </c>
      <c r="O1266" s="233">
        <v>0</v>
      </c>
      <c r="P1266">
        <f t="shared" si="518"/>
        <v>7</v>
      </c>
      <c r="Q1266">
        <f t="shared" si="519"/>
        <v>219</v>
      </c>
      <c r="U1266">
        <f t="shared" si="525"/>
        <v>0</v>
      </c>
      <c r="V1266">
        <f t="shared" si="526"/>
        <v>0</v>
      </c>
      <c r="W1266">
        <f t="shared" si="520"/>
        <v>0</v>
      </c>
      <c r="Y1266">
        <f t="shared" si="527"/>
        <v>0</v>
      </c>
      <c r="AC1266">
        <f t="shared" si="528"/>
        <v>0</v>
      </c>
      <c r="AD1266">
        <f t="shared" si="529"/>
        <v>0</v>
      </c>
      <c r="AE1266">
        <f t="shared" si="521"/>
        <v>0</v>
      </c>
      <c r="AG1266" s="228">
        <v>2200304</v>
      </c>
      <c r="AH1266" s="247" t="s">
        <v>2171</v>
      </c>
      <c r="AI1266" s="233">
        <v>0</v>
      </c>
      <c r="AJ1266" s="248">
        <f t="shared" si="514"/>
        <v>0</v>
      </c>
      <c r="AK1266" s="246">
        <f t="shared" si="515"/>
        <v>0</v>
      </c>
      <c r="AL1266" s="240">
        <v>21906</v>
      </c>
      <c r="AM1266" s="240" t="s">
        <v>1640</v>
      </c>
      <c r="AN1266" s="249">
        <v>0</v>
      </c>
      <c r="AO1266" s="249">
        <v>0</v>
      </c>
      <c r="AP1266" s="256">
        <f t="shared" si="507"/>
        <v>0</v>
      </c>
      <c r="AQ1266" s="257">
        <f t="shared" si="508"/>
        <v>0</v>
      </c>
      <c r="AR1266">
        <f t="shared" si="513"/>
        <v>5</v>
      </c>
    </row>
    <row r="1267" hidden="1" spans="1:44">
      <c r="A1267" s="220">
        <v>21908</v>
      </c>
      <c r="B1267" s="220" t="s">
        <v>2172</v>
      </c>
      <c r="C1267" s="216">
        <f t="shared" si="509"/>
        <v>0</v>
      </c>
      <c r="D1267" s="221">
        <v>0</v>
      </c>
      <c r="E1267" s="222">
        <v>0</v>
      </c>
      <c r="F1267" s="223">
        <v>0</v>
      </c>
      <c r="G1267" s="219">
        <f t="shared" si="510"/>
        <v>0</v>
      </c>
      <c r="H1267" s="219">
        <f t="shared" si="511"/>
        <v>0</v>
      </c>
      <c r="I1267" s="219">
        <f t="shared" si="512"/>
        <v>0</v>
      </c>
      <c r="J1267" s="231">
        <f t="shared" si="516"/>
        <v>5</v>
      </c>
      <c r="K1267" s="43">
        <f t="shared" si="524"/>
        <v>0</v>
      </c>
      <c r="L1267" s="43">
        <f t="shared" si="517"/>
        <v>5</v>
      </c>
      <c r="M1267" s="228">
        <v>2200302</v>
      </c>
      <c r="N1267" s="228" t="s">
        <v>197</v>
      </c>
      <c r="O1267" s="233">
        <v>0</v>
      </c>
      <c r="P1267">
        <f t="shared" si="518"/>
        <v>7</v>
      </c>
      <c r="Q1267">
        <f t="shared" si="519"/>
        <v>219</v>
      </c>
      <c r="U1267">
        <f t="shared" si="525"/>
        <v>0</v>
      </c>
      <c r="V1267">
        <f t="shared" si="526"/>
        <v>0</v>
      </c>
      <c r="W1267">
        <f t="shared" si="520"/>
        <v>0</v>
      </c>
      <c r="Y1267">
        <f t="shared" si="527"/>
        <v>0</v>
      </c>
      <c r="AC1267">
        <f t="shared" si="528"/>
        <v>0</v>
      </c>
      <c r="AD1267">
        <f t="shared" si="529"/>
        <v>0</v>
      </c>
      <c r="AE1267">
        <f t="shared" si="521"/>
        <v>0</v>
      </c>
      <c r="AG1267" s="228">
        <v>2200305</v>
      </c>
      <c r="AH1267" s="247" t="s">
        <v>2173</v>
      </c>
      <c r="AI1267" s="233">
        <v>0</v>
      </c>
      <c r="AJ1267" s="248">
        <f t="shared" si="514"/>
        <v>0</v>
      </c>
      <c r="AK1267" s="246">
        <f t="shared" si="515"/>
        <v>0</v>
      </c>
      <c r="AL1267" s="240">
        <v>21907</v>
      </c>
      <c r="AM1267" s="240" t="s">
        <v>2170</v>
      </c>
      <c r="AN1267" s="249">
        <v>0</v>
      </c>
      <c r="AO1267" s="249">
        <v>0</v>
      </c>
      <c r="AP1267" s="256">
        <f t="shared" si="507"/>
        <v>0</v>
      </c>
      <c r="AQ1267" s="257">
        <f t="shared" si="508"/>
        <v>0</v>
      </c>
      <c r="AR1267">
        <f t="shared" si="513"/>
        <v>5</v>
      </c>
    </row>
    <row r="1268" hidden="1" spans="1:44">
      <c r="A1268" s="220">
        <v>21999</v>
      </c>
      <c r="B1268" s="220" t="s">
        <v>538</v>
      </c>
      <c r="C1268" s="216">
        <f t="shared" si="509"/>
        <v>0</v>
      </c>
      <c r="D1268" s="221">
        <v>0</v>
      </c>
      <c r="E1268" s="222">
        <v>0</v>
      </c>
      <c r="F1268" s="223">
        <v>0</v>
      </c>
      <c r="G1268" s="219">
        <f t="shared" si="510"/>
        <v>0</v>
      </c>
      <c r="H1268" s="219">
        <f t="shared" si="511"/>
        <v>0</v>
      </c>
      <c r="I1268" s="219">
        <f t="shared" si="512"/>
        <v>0</v>
      </c>
      <c r="J1268" s="231">
        <f t="shared" si="516"/>
        <v>5</v>
      </c>
      <c r="K1268" s="43">
        <f t="shared" si="524"/>
        <v>0</v>
      </c>
      <c r="L1268" s="43">
        <f t="shared" si="517"/>
        <v>5</v>
      </c>
      <c r="M1268" s="228">
        <v>2200303</v>
      </c>
      <c r="N1268" s="228" t="s">
        <v>199</v>
      </c>
      <c r="O1268" s="233">
        <v>0</v>
      </c>
      <c r="P1268">
        <f t="shared" si="518"/>
        <v>7</v>
      </c>
      <c r="Q1268">
        <f t="shared" si="519"/>
        <v>219</v>
      </c>
      <c r="U1268">
        <f t="shared" si="525"/>
        <v>0</v>
      </c>
      <c r="V1268">
        <f t="shared" si="526"/>
        <v>0</v>
      </c>
      <c r="W1268">
        <f t="shared" si="520"/>
        <v>0</v>
      </c>
      <c r="Y1268">
        <f t="shared" si="527"/>
        <v>0</v>
      </c>
      <c r="AC1268">
        <f t="shared" si="528"/>
        <v>0</v>
      </c>
      <c r="AD1268">
        <f t="shared" si="529"/>
        <v>0</v>
      </c>
      <c r="AE1268">
        <f t="shared" si="521"/>
        <v>0</v>
      </c>
      <c r="AG1268" s="228">
        <v>2200306</v>
      </c>
      <c r="AH1268" s="247" t="s">
        <v>2174</v>
      </c>
      <c r="AI1268" s="233">
        <v>0</v>
      </c>
      <c r="AJ1268" s="248">
        <f t="shared" si="514"/>
        <v>0</v>
      </c>
      <c r="AK1268" s="246">
        <f t="shared" si="515"/>
        <v>0</v>
      </c>
      <c r="AL1268" s="240">
        <v>21908</v>
      </c>
      <c r="AM1268" s="240" t="s">
        <v>2172</v>
      </c>
      <c r="AN1268" s="249">
        <v>0</v>
      </c>
      <c r="AO1268" s="249">
        <v>0</v>
      </c>
      <c r="AP1268" s="256">
        <f t="shared" si="507"/>
        <v>0</v>
      </c>
      <c r="AQ1268" s="257">
        <f t="shared" si="508"/>
        <v>0</v>
      </c>
      <c r="AR1268">
        <f t="shared" si="513"/>
        <v>5</v>
      </c>
    </row>
    <row r="1269" hidden="1" customHeight="1" spans="1:44">
      <c r="A1269" s="220">
        <v>220</v>
      </c>
      <c r="B1269" s="220" t="s">
        <v>2175</v>
      </c>
      <c r="C1269" s="216">
        <f t="shared" si="509"/>
        <v>7175</v>
      </c>
      <c r="D1269" s="224">
        <v>2586</v>
      </c>
      <c r="E1269" s="217">
        <v>4047</v>
      </c>
      <c r="F1269" s="218">
        <v>2768</v>
      </c>
      <c r="G1269" s="219">
        <f t="shared" si="510"/>
        <v>-0.614216027874565</v>
      </c>
      <c r="H1269" s="219">
        <f t="shared" si="511"/>
        <v>1.07037896365043</v>
      </c>
      <c r="I1269" s="219">
        <f t="shared" si="512"/>
        <v>0.683963429701013</v>
      </c>
      <c r="J1269" s="231">
        <f t="shared" si="516"/>
        <v>3</v>
      </c>
      <c r="K1269" s="43">
        <f t="shared" si="524"/>
        <v>16576</v>
      </c>
      <c r="L1269" s="43">
        <f t="shared" si="517"/>
        <v>3</v>
      </c>
      <c r="M1269" s="228">
        <v>2200304</v>
      </c>
      <c r="N1269" s="228" t="s">
        <v>2171</v>
      </c>
      <c r="O1269" s="233">
        <v>0</v>
      </c>
      <c r="P1269">
        <f t="shared" si="518"/>
        <v>7</v>
      </c>
      <c r="Q1269">
        <f t="shared" si="519"/>
        <v>0</v>
      </c>
      <c r="U1269">
        <f t="shared" si="525"/>
        <v>0</v>
      </c>
      <c r="V1269">
        <f t="shared" si="526"/>
        <v>0</v>
      </c>
      <c r="W1269">
        <f t="shared" si="520"/>
        <v>0</v>
      </c>
      <c r="Y1269">
        <f t="shared" si="527"/>
        <v>0</v>
      </c>
      <c r="AC1269">
        <f t="shared" si="528"/>
        <v>0</v>
      </c>
      <c r="AD1269">
        <f t="shared" si="529"/>
        <v>0</v>
      </c>
      <c r="AE1269">
        <f t="shared" si="521"/>
        <v>0</v>
      </c>
      <c r="AG1269" s="228">
        <v>2200350</v>
      </c>
      <c r="AH1269" s="247" t="s">
        <v>213</v>
      </c>
      <c r="AI1269" s="233">
        <v>0</v>
      </c>
      <c r="AJ1269" s="248">
        <f t="shared" si="514"/>
        <v>0</v>
      </c>
      <c r="AK1269" s="246">
        <f t="shared" si="515"/>
        <v>0</v>
      </c>
      <c r="AL1269" s="240">
        <v>21999</v>
      </c>
      <c r="AM1269" s="240" t="s">
        <v>538</v>
      </c>
      <c r="AN1269" s="249">
        <v>0</v>
      </c>
      <c r="AO1269" s="249">
        <v>0</v>
      </c>
      <c r="AP1269" s="256">
        <f t="shared" si="507"/>
        <v>0</v>
      </c>
      <c r="AQ1269" s="257">
        <f t="shared" si="508"/>
        <v>0</v>
      </c>
      <c r="AR1269">
        <f t="shared" si="513"/>
        <v>5</v>
      </c>
    </row>
    <row r="1270" hidden="1" customHeight="1" spans="1:44">
      <c r="A1270" s="220">
        <v>22001</v>
      </c>
      <c r="B1270" s="220" t="s">
        <v>2176</v>
      </c>
      <c r="C1270" s="216">
        <f t="shared" si="509"/>
        <v>6982</v>
      </c>
      <c r="D1270" s="224">
        <v>2424</v>
      </c>
      <c r="E1270" s="217">
        <v>3829</v>
      </c>
      <c r="F1270" s="218">
        <v>2549</v>
      </c>
      <c r="G1270" s="219">
        <f t="shared" si="510"/>
        <v>-0.634918361501003</v>
      </c>
      <c r="H1270" s="219">
        <f t="shared" si="511"/>
        <v>1.05156765676568</v>
      </c>
      <c r="I1270" s="219">
        <f t="shared" si="512"/>
        <v>0.665709062418386</v>
      </c>
      <c r="J1270" s="231">
        <f t="shared" si="516"/>
        <v>5</v>
      </c>
      <c r="K1270" s="43">
        <f t="shared" si="524"/>
        <v>15784</v>
      </c>
      <c r="L1270" s="43">
        <f t="shared" si="517"/>
        <v>5</v>
      </c>
      <c r="M1270" s="228">
        <v>2200305</v>
      </c>
      <c r="N1270" s="228" t="s">
        <v>2173</v>
      </c>
      <c r="O1270" s="233">
        <v>0</v>
      </c>
      <c r="P1270">
        <f t="shared" si="518"/>
        <v>7</v>
      </c>
      <c r="Q1270">
        <f t="shared" si="519"/>
        <v>220</v>
      </c>
      <c r="U1270">
        <f t="shared" si="525"/>
        <v>0</v>
      </c>
      <c r="V1270">
        <f t="shared" si="526"/>
        <v>0</v>
      </c>
      <c r="W1270">
        <f t="shared" si="520"/>
        <v>0</v>
      </c>
      <c r="Y1270">
        <f t="shared" si="527"/>
        <v>0</v>
      </c>
      <c r="AC1270">
        <f t="shared" si="528"/>
        <v>0</v>
      </c>
      <c r="AD1270">
        <f t="shared" si="529"/>
        <v>0</v>
      </c>
      <c r="AE1270">
        <f t="shared" si="521"/>
        <v>0</v>
      </c>
      <c r="AG1270" s="228">
        <v>2200399</v>
      </c>
      <c r="AH1270" s="247" t="s">
        <v>2177</v>
      </c>
      <c r="AI1270" s="233">
        <v>0</v>
      </c>
      <c r="AJ1270" s="248">
        <f t="shared" si="514"/>
        <v>0</v>
      </c>
      <c r="AK1270" s="246">
        <f t="shared" si="515"/>
        <v>0</v>
      </c>
      <c r="AL1270" s="240">
        <v>220</v>
      </c>
      <c r="AM1270" s="241" t="s">
        <v>2175</v>
      </c>
      <c r="AN1270" s="242">
        <v>2586</v>
      </c>
      <c r="AO1270" s="242">
        <v>4047</v>
      </c>
      <c r="AP1270" s="256">
        <f t="shared" si="507"/>
        <v>1461</v>
      </c>
      <c r="AQ1270" s="257">
        <f t="shared" si="508"/>
        <v>0.564965197215777</v>
      </c>
      <c r="AR1270">
        <f t="shared" si="513"/>
        <v>3</v>
      </c>
    </row>
    <row r="1271" customHeight="1" spans="1:44">
      <c r="A1271" s="220">
        <v>2200101</v>
      </c>
      <c r="B1271" s="220" t="s">
        <v>194</v>
      </c>
      <c r="C1271" s="216">
        <f t="shared" si="509"/>
        <v>782</v>
      </c>
      <c r="D1271" s="224">
        <v>869</v>
      </c>
      <c r="E1271" s="217">
        <v>978</v>
      </c>
      <c r="F1271" s="218">
        <v>948</v>
      </c>
      <c r="G1271" s="219">
        <f t="shared" si="510"/>
        <v>0.21227621483376</v>
      </c>
      <c r="H1271" s="219">
        <f t="shared" si="511"/>
        <v>1.09090909090909</v>
      </c>
      <c r="I1271" s="219">
        <f t="shared" si="512"/>
        <v>0.969325153374233</v>
      </c>
      <c r="J1271" s="231">
        <f t="shared" si="516"/>
        <v>7</v>
      </c>
      <c r="K1271" s="43">
        <f t="shared" ref="K1271:K1290" si="530">SUM(C1271:F1271)</f>
        <v>3577</v>
      </c>
      <c r="L1271" s="43">
        <f t="shared" si="517"/>
        <v>7</v>
      </c>
      <c r="M1271" s="228">
        <v>2200306</v>
      </c>
      <c r="N1271" s="228" t="s">
        <v>2174</v>
      </c>
      <c r="O1271" s="233">
        <v>0</v>
      </c>
      <c r="P1271">
        <f t="shared" si="518"/>
        <v>7</v>
      </c>
      <c r="Q1271">
        <f t="shared" si="519"/>
        <v>0</v>
      </c>
      <c r="U1271">
        <f t="shared" si="525"/>
        <v>0</v>
      </c>
      <c r="V1271">
        <f t="shared" si="526"/>
        <v>0</v>
      </c>
      <c r="W1271">
        <f t="shared" si="520"/>
        <v>0</v>
      </c>
      <c r="Y1271">
        <f t="shared" si="527"/>
        <v>0</v>
      </c>
      <c r="AC1271">
        <f t="shared" si="528"/>
        <v>0</v>
      </c>
      <c r="AD1271">
        <f t="shared" si="529"/>
        <v>0</v>
      </c>
      <c r="AE1271">
        <f t="shared" si="521"/>
        <v>0</v>
      </c>
      <c r="AG1271" s="228">
        <v>22004</v>
      </c>
      <c r="AH1271" s="238" t="s">
        <v>2178</v>
      </c>
      <c r="AI1271" s="232">
        <f>SUM(AI1272:AI1283)</f>
        <v>125</v>
      </c>
      <c r="AJ1271" s="239">
        <f t="shared" si="514"/>
        <v>125</v>
      </c>
      <c r="AK1271" s="246">
        <f t="shared" si="515"/>
        <v>0</v>
      </c>
      <c r="AL1271" s="240">
        <v>22001</v>
      </c>
      <c r="AM1271" s="241" t="s">
        <v>2176</v>
      </c>
      <c r="AN1271" s="242">
        <v>2424</v>
      </c>
      <c r="AO1271" s="242">
        <v>3829</v>
      </c>
      <c r="AP1271" s="256">
        <f t="shared" si="507"/>
        <v>1405</v>
      </c>
      <c r="AQ1271" s="257">
        <f t="shared" si="508"/>
        <v>0.579620462046205</v>
      </c>
      <c r="AR1271">
        <f t="shared" si="513"/>
        <v>5</v>
      </c>
    </row>
    <row r="1272" customHeight="1" spans="1:44">
      <c r="A1272" s="220">
        <v>2200102</v>
      </c>
      <c r="B1272" s="220" t="s">
        <v>196</v>
      </c>
      <c r="C1272" s="216">
        <f t="shared" si="509"/>
        <v>13</v>
      </c>
      <c r="D1272" s="224">
        <v>0</v>
      </c>
      <c r="E1272" s="217">
        <v>0</v>
      </c>
      <c r="F1272" s="218">
        <v>0</v>
      </c>
      <c r="G1272" s="219">
        <f t="shared" si="510"/>
        <v>0</v>
      </c>
      <c r="H1272" s="219">
        <f t="shared" si="511"/>
        <v>0</v>
      </c>
      <c r="I1272" s="219">
        <f t="shared" si="512"/>
        <v>0</v>
      </c>
      <c r="J1272" s="231">
        <f t="shared" si="516"/>
        <v>7</v>
      </c>
      <c r="K1272" s="43">
        <f t="shared" si="530"/>
        <v>13</v>
      </c>
      <c r="L1272" s="43">
        <f t="shared" si="517"/>
        <v>7</v>
      </c>
      <c r="M1272" s="228">
        <v>2200350</v>
      </c>
      <c r="N1272" s="228" t="s">
        <v>213</v>
      </c>
      <c r="O1272" s="233">
        <v>0</v>
      </c>
      <c r="P1272">
        <f t="shared" si="518"/>
        <v>7</v>
      </c>
      <c r="Q1272">
        <f t="shared" si="519"/>
        <v>0</v>
      </c>
      <c r="U1272">
        <f t="shared" si="525"/>
        <v>0</v>
      </c>
      <c r="V1272">
        <f t="shared" si="526"/>
        <v>0</v>
      </c>
      <c r="W1272">
        <f t="shared" si="520"/>
        <v>0</v>
      </c>
      <c r="Y1272">
        <f t="shared" si="527"/>
        <v>0</v>
      </c>
      <c r="AC1272">
        <f t="shared" si="528"/>
        <v>0</v>
      </c>
      <c r="AD1272">
        <f t="shared" si="529"/>
        <v>0</v>
      </c>
      <c r="AE1272">
        <f t="shared" si="521"/>
        <v>0</v>
      </c>
      <c r="AG1272" s="228">
        <v>2200401</v>
      </c>
      <c r="AH1272" s="247" t="s">
        <v>195</v>
      </c>
      <c r="AI1272" s="233">
        <v>74</v>
      </c>
      <c r="AJ1272" s="248">
        <f t="shared" si="514"/>
        <v>74</v>
      </c>
      <c r="AK1272" s="246">
        <f t="shared" si="515"/>
        <v>0</v>
      </c>
      <c r="AL1272" s="240">
        <v>2200101</v>
      </c>
      <c r="AM1272" s="241" t="s">
        <v>194</v>
      </c>
      <c r="AN1272" s="242">
        <v>869</v>
      </c>
      <c r="AO1272" s="242">
        <v>978</v>
      </c>
      <c r="AP1272" s="256">
        <f t="shared" si="507"/>
        <v>109</v>
      </c>
      <c r="AQ1272" s="257">
        <f t="shared" si="508"/>
        <v>0.125431530494822</v>
      </c>
      <c r="AR1272">
        <f t="shared" si="513"/>
        <v>7</v>
      </c>
    </row>
    <row r="1273" hidden="1" spans="1:44">
      <c r="A1273" s="220">
        <v>2200103</v>
      </c>
      <c r="B1273" s="220" t="s">
        <v>198</v>
      </c>
      <c r="C1273" s="216">
        <f t="shared" si="509"/>
        <v>0</v>
      </c>
      <c r="D1273" s="221">
        <v>0</v>
      </c>
      <c r="E1273" s="222">
        <v>0</v>
      </c>
      <c r="F1273" s="223">
        <v>0</v>
      </c>
      <c r="G1273" s="219">
        <f t="shared" si="510"/>
        <v>0</v>
      </c>
      <c r="H1273" s="219">
        <f t="shared" si="511"/>
        <v>0</v>
      </c>
      <c r="I1273" s="219">
        <f t="shared" si="512"/>
        <v>0</v>
      </c>
      <c r="J1273" s="231">
        <f t="shared" si="516"/>
        <v>7</v>
      </c>
      <c r="K1273" s="43">
        <f t="shared" si="530"/>
        <v>0</v>
      </c>
      <c r="L1273" s="43">
        <f t="shared" si="517"/>
        <v>7</v>
      </c>
      <c r="M1273" s="228">
        <v>2200399</v>
      </c>
      <c r="N1273" s="228" t="s">
        <v>2177</v>
      </c>
      <c r="O1273" s="233">
        <v>0</v>
      </c>
      <c r="P1273">
        <f t="shared" si="518"/>
        <v>7</v>
      </c>
      <c r="Q1273">
        <f t="shared" si="519"/>
        <v>0</v>
      </c>
      <c r="U1273">
        <f t="shared" si="525"/>
        <v>0</v>
      </c>
      <c r="V1273">
        <f t="shared" si="526"/>
        <v>0</v>
      </c>
      <c r="W1273">
        <f t="shared" si="520"/>
        <v>0</v>
      </c>
      <c r="Y1273">
        <f t="shared" si="527"/>
        <v>0</v>
      </c>
      <c r="AC1273">
        <f t="shared" si="528"/>
        <v>0</v>
      </c>
      <c r="AD1273">
        <f t="shared" si="529"/>
        <v>0</v>
      </c>
      <c r="AE1273">
        <f t="shared" si="521"/>
        <v>0</v>
      </c>
      <c r="AG1273" s="228">
        <v>2200402</v>
      </c>
      <c r="AH1273" s="247" t="s">
        <v>197</v>
      </c>
      <c r="AI1273" s="233">
        <v>0</v>
      </c>
      <c r="AJ1273" s="248">
        <f t="shared" si="514"/>
        <v>0</v>
      </c>
      <c r="AK1273" s="246">
        <f t="shared" si="515"/>
        <v>0</v>
      </c>
      <c r="AL1273" s="240">
        <v>2200102</v>
      </c>
      <c r="AM1273" s="240" t="s">
        <v>196</v>
      </c>
      <c r="AN1273" s="249">
        <v>0</v>
      </c>
      <c r="AO1273" s="249">
        <v>0</v>
      </c>
      <c r="AP1273" s="256">
        <f t="shared" si="507"/>
        <v>0</v>
      </c>
      <c r="AQ1273" s="257">
        <f t="shared" si="508"/>
        <v>0</v>
      </c>
      <c r="AR1273">
        <f t="shared" si="513"/>
        <v>7</v>
      </c>
    </row>
    <row r="1274" hidden="1" spans="1:44">
      <c r="A1274" s="220">
        <v>2200104</v>
      </c>
      <c r="B1274" s="220" t="s">
        <v>2179</v>
      </c>
      <c r="C1274" s="216">
        <f t="shared" si="509"/>
        <v>0</v>
      </c>
      <c r="D1274" s="221">
        <v>0</v>
      </c>
      <c r="E1274" s="222">
        <v>0</v>
      </c>
      <c r="F1274" s="223">
        <v>0</v>
      </c>
      <c r="G1274" s="219">
        <f t="shared" si="510"/>
        <v>0</v>
      </c>
      <c r="H1274" s="219">
        <f t="shared" si="511"/>
        <v>0</v>
      </c>
      <c r="I1274" s="219">
        <f t="shared" si="512"/>
        <v>0</v>
      </c>
      <c r="J1274" s="231">
        <f t="shared" si="516"/>
        <v>7</v>
      </c>
      <c r="K1274" s="43">
        <f t="shared" si="530"/>
        <v>0</v>
      </c>
      <c r="L1274" s="43">
        <f t="shared" si="517"/>
        <v>7</v>
      </c>
      <c r="M1274" s="228">
        <v>22004</v>
      </c>
      <c r="N1274" s="229" t="s">
        <v>2178</v>
      </c>
      <c r="O1274" s="232">
        <f>SUM(O1275:O1286)</f>
        <v>163</v>
      </c>
      <c r="P1274">
        <f t="shared" si="518"/>
        <v>5</v>
      </c>
      <c r="Q1274">
        <f t="shared" si="519"/>
        <v>0</v>
      </c>
      <c r="U1274">
        <f t="shared" si="525"/>
        <v>0</v>
      </c>
      <c r="V1274">
        <f t="shared" si="526"/>
        <v>0</v>
      </c>
      <c r="W1274">
        <f t="shared" si="520"/>
        <v>0</v>
      </c>
      <c r="Y1274">
        <f t="shared" si="527"/>
        <v>0</v>
      </c>
      <c r="AC1274">
        <f t="shared" si="528"/>
        <v>0</v>
      </c>
      <c r="AD1274">
        <f t="shared" si="529"/>
        <v>0</v>
      </c>
      <c r="AE1274">
        <f t="shared" si="521"/>
        <v>0</v>
      </c>
      <c r="AG1274" s="228">
        <v>2200403</v>
      </c>
      <c r="AH1274" s="247" t="s">
        <v>199</v>
      </c>
      <c r="AI1274" s="233">
        <v>0</v>
      </c>
      <c r="AJ1274" s="248">
        <f t="shared" si="514"/>
        <v>0</v>
      </c>
      <c r="AK1274" s="246">
        <f t="shared" si="515"/>
        <v>0</v>
      </c>
      <c r="AL1274" s="240">
        <v>2200103</v>
      </c>
      <c r="AM1274" s="240" t="s">
        <v>198</v>
      </c>
      <c r="AN1274" s="249">
        <v>0</v>
      </c>
      <c r="AO1274" s="249">
        <v>0</v>
      </c>
      <c r="AP1274" s="256">
        <f t="shared" si="507"/>
        <v>0</v>
      </c>
      <c r="AQ1274" s="257">
        <f t="shared" si="508"/>
        <v>0</v>
      </c>
      <c r="AR1274">
        <f t="shared" si="513"/>
        <v>7</v>
      </c>
    </row>
    <row r="1275" hidden="1" spans="1:44">
      <c r="A1275" s="220">
        <v>2200105</v>
      </c>
      <c r="B1275" s="220" t="s">
        <v>2180</v>
      </c>
      <c r="C1275" s="216">
        <f t="shared" si="509"/>
        <v>0</v>
      </c>
      <c r="D1275" s="221">
        <v>0</v>
      </c>
      <c r="E1275" s="222">
        <v>0</v>
      </c>
      <c r="F1275" s="223">
        <v>0</v>
      </c>
      <c r="G1275" s="219">
        <f t="shared" si="510"/>
        <v>0</v>
      </c>
      <c r="H1275" s="219">
        <f t="shared" si="511"/>
        <v>0</v>
      </c>
      <c r="I1275" s="219">
        <f t="shared" si="512"/>
        <v>0</v>
      </c>
      <c r="J1275" s="231">
        <f t="shared" si="516"/>
        <v>7</v>
      </c>
      <c r="K1275" s="43">
        <f t="shared" si="530"/>
        <v>0</v>
      </c>
      <c r="L1275" s="43">
        <f t="shared" si="517"/>
        <v>7</v>
      </c>
      <c r="M1275" s="228">
        <v>2200401</v>
      </c>
      <c r="N1275" s="228" t="s">
        <v>195</v>
      </c>
      <c r="O1275" s="233">
        <v>106</v>
      </c>
      <c r="P1275">
        <f t="shared" si="518"/>
        <v>7</v>
      </c>
      <c r="Q1275">
        <f t="shared" si="519"/>
        <v>0</v>
      </c>
      <c r="U1275">
        <f t="shared" si="525"/>
        <v>0</v>
      </c>
      <c r="V1275">
        <f t="shared" si="526"/>
        <v>0</v>
      </c>
      <c r="W1275">
        <f t="shared" si="520"/>
        <v>0</v>
      </c>
      <c r="Y1275">
        <f t="shared" si="527"/>
        <v>0</v>
      </c>
      <c r="AC1275">
        <f t="shared" si="528"/>
        <v>0</v>
      </c>
      <c r="AD1275">
        <f t="shared" si="529"/>
        <v>0</v>
      </c>
      <c r="AE1275">
        <f t="shared" si="521"/>
        <v>0</v>
      </c>
      <c r="AG1275" s="228">
        <v>2200404</v>
      </c>
      <c r="AH1275" s="247" t="s">
        <v>2181</v>
      </c>
      <c r="AI1275" s="233">
        <v>0</v>
      </c>
      <c r="AJ1275" s="248">
        <f t="shared" si="514"/>
        <v>0</v>
      </c>
      <c r="AK1275" s="246">
        <f t="shared" si="515"/>
        <v>0</v>
      </c>
      <c r="AL1275" s="240">
        <v>2200104</v>
      </c>
      <c r="AM1275" s="240" t="s">
        <v>2179</v>
      </c>
      <c r="AN1275" s="249">
        <v>0</v>
      </c>
      <c r="AO1275" s="249">
        <v>0</v>
      </c>
      <c r="AP1275" s="256">
        <f t="shared" si="507"/>
        <v>0</v>
      </c>
      <c r="AQ1275" s="257">
        <f t="shared" si="508"/>
        <v>0</v>
      </c>
      <c r="AR1275">
        <f t="shared" si="513"/>
        <v>7</v>
      </c>
    </row>
    <row r="1276" customHeight="1" spans="1:44">
      <c r="A1276" s="220">
        <v>2200106</v>
      </c>
      <c r="B1276" s="220" t="s">
        <v>2182</v>
      </c>
      <c r="C1276" s="216">
        <f t="shared" si="509"/>
        <v>5700</v>
      </c>
      <c r="D1276" s="224">
        <v>1197</v>
      </c>
      <c r="E1276" s="217">
        <v>1000</v>
      </c>
      <c r="F1276" s="218">
        <v>1000</v>
      </c>
      <c r="G1276" s="219">
        <f t="shared" si="510"/>
        <v>-0.824561403508772</v>
      </c>
      <c r="H1276" s="219">
        <f t="shared" si="511"/>
        <v>0.835421888053467</v>
      </c>
      <c r="I1276" s="219">
        <f t="shared" si="512"/>
        <v>1</v>
      </c>
      <c r="J1276" s="231">
        <f t="shared" si="516"/>
        <v>7</v>
      </c>
      <c r="K1276" s="43">
        <f t="shared" si="530"/>
        <v>8897</v>
      </c>
      <c r="L1276" s="43">
        <f t="shared" si="517"/>
        <v>7</v>
      </c>
      <c r="M1276" s="228">
        <v>2200402</v>
      </c>
      <c r="N1276" s="228" t="s">
        <v>197</v>
      </c>
      <c r="O1276" s="233">
        <v>2</v>
      </c>
      <c r="P1276">
        <f t="shared" si="518"/>
        <v>7</v>
      </c>
      <c r="Q1276">
        <f t="shared" si="519"/>
        <v>0</v>
      </c>
      <c r="U1276">
        <f t="shared" si="525"/>
        <v>0</v>
      </c>
      <c r="V1276">
        <f t="shared" si="526"/>
        <v>0</v>
      </c>
      <c r="W1276">
        <f t="shared" si="520"/>
        <v>0</v>
      </c>
      <c r="Y1276">
        <f t="shared" si="527"/>
        <v>0</v>
      </c>
      <c r="AC1276">
        <f t="shared" si="528"/>
        <v>0</v>
      </c>
      <c r="AD1276">
        <f t="shared" si="529"/>
        <v>0</v>
      </c>
      <c r="AE1276">
        <f t="shared" si="521"/>
        <v>0</v>
      </c>
      <c r="AG1276" s="228">
        <v>2200405</v>
      </c>
      <c r="AH1276" s="247" t="s">
        <v>2183</v>
      </c>
      <c r="AI1276" s="233">
        <v>5</v>
      </c>
      <c r="AJ1276" s="248">
        <f t="shared" si="514"/>
        <v>5</v>
      </c>
      <c r="AK1276" s="246">
        <f t="shared" si="515"/>
        <v>0</v>
      </c>
      <c r="AL1276" s="240">
        <v>2200105</v>
      </c>
      <c r="AM1276" s="240" t="s">
        <v>2180</v>
      </c>
      <c r="AN1276" s="249">
        <v>0</v>
      </c>
      <c r="AO1276" s="249">
        <v>0</v>
      </c>
      <c r="AP1276" s="256">
        <f t="shared" si="507"/>
        <v>0</v>
      </c>
      <c r="AQ1276" s="257">
        <f t="shared" si="508"/>
        <v>0</v>
      </c>
      <c r="AR1276">
        <f t="shared" si="513"/>
        <v>7</v>
      </c>
    </row>
    <row r="1277" customHeight="1" spans="1:44">
      <c r="A1277" s="220">
        <v>2200107</v>
      </c>
      <c r="B1277" s="220" t="s">
        <v>2184</v>
      </c>
      <c r="C1277" s="216">
        <f t="shared" si="509"/>
        <v>0</v>
      </c>
      <c r="D1277" s="224">
        <v>67</v>
      </c>
      <c r="E1277" s="217">
        <v>61</v>
      </c>
      <c r="F1277" s="218">
        <v>61</v>
      </c>
      <c r="G1277" s="219"/>
      <c r="H1277" s="219">
        <f t="shared" si="511"/>
        <v>0.91044776119403</v>
      </c>
      <c r="I1277" s="219">
        <f t="shared" si="512"/>
        <v>1</v>
      </c>
      <c r="J1277" s="231">
        <f t="shared" si="516"/>
        <v>7</v>
      </c>
      <c r="K1277" s="43">
        <f t="shared" si="530"/>
        <v>189</v>
      </c>
      <c r="L1277" s="43">
        <f t="shared" si="517"/>
        <v>7</v>
      </c>
      <c r="M1277" s="228">
        <v>2200403</v>
      </c>
      <c r="N1277" s="228" t="s">
        <v>199</v>
      </c>
      <c r="O1277" s="233">
        <v>0</v>
      </c>
      <c r="P1277">
        <f t="shared" si="518"/>
        <v>7</v>
      </c>
      <c r="Q1277">
        <f t="shared" si="519"/>
        <v>0</v>
      </c>
      <c r="U1277">
        <f t="shared" si="525"/>
        <v>0</v>
      </c>
      <c r="V1277">
        <f t="shared" si="526"/>
        <v>0</v>
      </c>
      <c r="W1277">
        <f t="shared" si="520"/>
        <v>0</v>
      </c>
      <c r="Y1277">
        <f t="shared" si="527"/>
        <v>0</v>
      </c>
      <c r="AC1277">
        <f t="shared" si="528"/>
        <v>0</v>
      </c>
      <c r="AD1277">
        <f t="shared" si="529"/>
        <v>0</v>
      </c>
      <c r="AE1277">
        <f t="shared" si="521"/>
        <v>0</v>
      </c>
      <c r="AG1277" s="228">
        <v>2200406</v>
      </c>
      <c r="AH1277" s="247" t="s">
        <v>2185</v>
      </c>
      <c r="AI1277" s="233">
        <v>0</v>
      </c>
      <c r="AJ1277" s="248">
        <f t="shared" si="514"/>
        <v>0</v>
      </c>
      <c r="AK1277" s="246">
        <f t="shared" si="515"/>
        <v>0</v>
      </c>
      <c r="AL1277" s="240">
        <v>2200106</v>
      </c>
      <c r="AM1277" s="241" t="s">
        <v>2182</v>
      </c>
      <c r="AN1277" s="242">
        <v>1197</v>
      </c>
      <c r="AO1277" s="242">
        <v>1000</v>
      </c>
      <c r="AP1277" s="256">
        <f t="shared" si="507"/>
        <v>-197</v>
      </c>
      <c r="AQ1277" s="257">
        <f t="shared" si="508"/>
        <v>-0.164578111946533</v>
      </c>
      <c r="AR1277">
        <f t="shared" si="513"/>
        <v>7</v>
      </c>
    </row>
    <row r="1278" hidden="1" spans="1:44">
      <c r="A1278" s="215">
        <v>2200108</v>
      </c>
      <c r="B1278" s="215" t="s">
        <v>2186</v>
      </c>
      <c r="C1278" s="216">
        <f t="shared" si="509"/>
        <v>0</v>
      </c>
      <c r="D1278" s="222">
        <v>0</v>
      </c>
      <c r="E1278" s="222">
        <v>0</v>
      </c>
      <c r="F1278" s="223">
        <v>0</v>
      </c>
      <c r="G1278" s="219">
        <f t="shared" si="510"/>
        <v>0</v>
      </c>
      <c r="H1278" s="219">
        <f t="shared" si="511"/>
        <v>0</v>
      </c>
      <c r="I1278" s="219">
        <f t="shared" si="512"/>
        <v>0</v>
      </c>
      <c r="J1278" s="231">
        <f t="shared" si="516"/>
        <v>7</v>
      </c>
      <c r="K1278" s="43">
        <f t="shared" si="530"/>
        <v>0</v>
      </c>
      <c r="L1278" s="43">
        <f t="shared" si="517"/>
        <v>7</v>
      </c>
      <c r="M1278" s="228">
        <v>2200404</v>
      </c>
      <c r="N1278" s="228" t="s">
        <v>2181</v>
      </c>
      <c r="O1278" s="233">
        <v>0</v>
      </c>
      <c r="P1278">
        <f t="shared" si="518"/>
        <v>7</v>
      </c>
      <c r="Q1278">
        <f t="shared" si="519"/>
        <v>0</v>
      </c>
      <c r="U1278">
        <f t="shared" si="525"/>
        <v>0</v>
      </c>
      <c r="V1278">
        <f t="shared" si="526"/>
        <v>0</v>
      </c>
      <c r="W1278">
        <f t="shared" si="520"/>
        <v>0</v>
      </c>
      <c r="Y1278">
        <f t="shared" si="527"/>
        <v>0</v>
      </c>
      <c r="AC1278">
        <f t="shared" si="528"/>
        <v>0</v>
      </c>
      <c r="AD1278">
        <f t="shared" si="529"/>
        <v>0</v>
      </c>
      <c r="AE1278">
        <f t="shared" si="521"/>
        <v>0</v>
      </c>
      <c r="AG1278" s="228">
        <v>2200407</v>
      </c>
      <c r="AH1278" s="247" t="s">
        <v>2187</v>
      </c>
      <c r="AI1278" s="233">
        <v>46</v>
      </c>
      <c r="AJ1278" s="248">
        <f t="shared" si="514"/>
        <v>46</v>
      </c>
      <c r="AK1278" s="246">
        <f t="shared" si="515"/>
        <v>0</v>
      </c>
      <c r="AL1278" s="240">
        <v>2200107</v>
      </c>
      <c r="AM1278" s="241" t="s">
        <v>2184</v>
      </c>
      <c r="AN1278" s="242">
        <v>67</v>
      </c>
      <c r="AO1278" s="242">
        <v>61</v>
      </c>
      <c r="AP1278" s="256">
        <f t="shared" si="507"/>
        <v>-6</v>
      </c>
      <c r="AQ1278" s="257">
        <f t="shared" si="508"/>
        <v>-0.0895522388059701</v>
      </c>
      <c r="AR1278">
        <f t="shared" si="513"/>
        <v>7</v>
      </c>
    </row>
    <row r="1279" hidden="1" spans="1:44">
      <c r="A1279" s="215">
        <v>2200109</v>
      </c>
      <c r="B1279" s="215" t="s">
        <v>2188</v>
      </c>
      <c r="C1279" s="216">
        <f t="shared" si="509"/>
        <v>0</v>
      </c>
      <c r="D1279" s="222">
        <v>0</v>
      </c>
      <c r="E1279" s="222">
        <v>0</v>
      </c>
      <c r="F1279" s="223">
        <v>0</v>
      </c>
      <c r="G1279" s="219">
        <f t="shared" si="510"/>
        <v>0</v>
      </c>
      <c r="H1279" s="219">
        <f t="shared" si="511"/>
        <v>0</v>
      </c>
      <c r="I1279" s="219">
        <f t="shared" si="512"/>
        <v>0</v>
      </c>
      <c r="J1279" s="231">
        <f t="shared" si="516"/>
        <v>7</v>
      </c>
      <c r="K1279" s="43">
        <f t="shared" si="530"/>
        <v>0</v>
      </c>
      <c r="L1279" s="43">
        <f t="shared" si="517"/>
        <v>7</v>
      </c>
      <c r="M1279" s="228">
        <v>2200405</v>
      </c>
      <c r="N1279" s="228" t="s">
        <v>2183</v>
      </c>
      <c r="O1279" s="233">
        <v>3</v>
      </c>
      <c r="P1279">
        <f t="shared" si="518"/>
        <v>7</v>
      </c>
      <c r="Q1279">
        <f t="shared" si="519"/>
        <v>0</v>
      </c>
      <c r="U1279">
        <f t="shared" si="525"/>
        <v>0</v>
      </c>
      <c r="V1279">
        <f t="shared" si="526"/>
        <v>0</v>
      </c>
      <c r="W1279">
        <f t="shared" si="520"/>
        <v>0</v>
      </c>
      <c r="Y1279">
        <f t="shared" si="527"/>
        <v>0</v>
      </c>
      <c r="AC1279">
        <f t="shared" si="528"/>
        <v>0</v>
      </c>
      <c r="AD1279">
        <f t="shared" si="529"/>
        <v>0</v>
      </c>
      <c r="AE1279">
        <f t="shared" si="521"/>
        <v>0</v>
      </c>
      <c r="AG1279" s="228">
        <v>2200408</v>
      </c>
      <c r="AH1279" s="247" t="s">
        <v>2189</v>
      </c>
      <c r="AI1279" s="233">
        <v>0</v>
      </c>
      <c r="AJ1279" s="248">
        <f t="shared" si="514"/>
        <v>0</v>
      </c>
      <c r="AK1279" s="246">
        <f t="shared" si="515"/>
        <v>0</v>
      </c>
      <c r="AL1279" s="240">
        <v>2200108</v>
      </c>
      <c r="AM1279" s="240" t="s">
        <v>2186</v>
      </c>
      <c r="AN1279" s="249">
        <v>0</v>
      </c>
      <c r="AO1279" s="249">
        <v>0</v>
      </c>
      <c r="AP1279" s="256">
        <f t="shared" si="507"/>
        <v>0</v>
      </c>
      <c r="AQ1279" s="257">
        <f t="shared" si="508"/>
        <v>0</v>
      </c>
      <c r="AR1279">
        <f t="shared" si="513"/>
        <v>7</v>
      </c>
    </row>
    <row r="1280" hidden="1" spans="1:44">
      <c r="A1280" s="220">
        <v>2200110</v>
      </c>
      <c r="B1280" s="220" t="s">
        <v>2190</v>
      </c>
      <c r="C1280" s="216">
        <f t="shared" si="509"/>
        <v>0</v>
      </c>
      <c r="D1280" s="221">
        <v>0</v>
      </c>
      <c r="E1280" s="222">
        <v>0</v>
      </c>
      <c r="F1280" s="223">
        <v>0</v>
      </c>
      <c r="G1280" s="219">
        <f t="shared" si="510"/>
        <v>0</v>
      </c>
      <c r="H1280" s="219">
        <f t="shared" si="511"/>
        <v>0</v>
      </c>
      <c r="I1280" s="219">
        <f t="shared" si="512"/>
        <v>0</v>
      </c>
      <c r="J1280" s="231">
        <f t="shared" si="516"/>
        <v>7</v>
      </c>
      <c r="K1280" s="43">
        <f t="shared" si="530"/>
        <v>0</v>
      </c>
      <c r="L1280" s="43">
        <f t="shared" si="517"/>
        <v>7</v>
      </c>
      <c r="M1280" s="228">
        <v>2200406</v>
      </c>
      <c r="N1280" s="228" t="s">
        <v>2185</v>
      </c>
      <c r="O1280" s="233">
        <v>0</v>
      </c>
      <c r="P1280">
        <f t="shared" si="518"/>
        <v>7</v>
      </c>
      <c r="Q1280">
        <f t="shared" si="519"/>
        <v>0</v>
      </c>
      <c r="U1280">
        <f t="shared" si="525"/>
        <v>0</v>
      </c>
      <c r="V1280">
        <f t="shared" si="526"/>
        <v>0</v>
      </c>
      <c r="W1280">
        <f t="shared" si="520"/>
        <v>0</v>
      </c>
      <c r="Y1280">
        <f t="shared" si="527"/>
        <v>0</v>
      </c>
      <c r="AC1280">
        <f t="shared" si="528"/>
        <v>0</v>
      </c>
      <c r="AD1280">
        <f t="shared" si="529"/>
        <v>0</v>
      </c>
      <c r="AE1280">
        <f t="shared" si="521"/>
        <v>0</v>
      </c>
      <c r="AG1280" s="228">
        <v>2200409</v>
      </c>
      <c r="AH1280" s="247" t="s">
        <v>2191</v>
      </c>
      <c r="AI1280" s="233">
        <v>0</v>
      </c>
      <c r="AJ1280" s="248">
        <f t="shared" si="514"/>
        <v>0</v>
      </c>
      <c r="AK1280" s="246">
        <f t="shared" si="515"/>
        <v>0</v>
      </c>
      <c r="AL1280" s="240">
        <v>2200109</v>
      </c>
      <c r="AM1280" s="240" t="s">
        <v>2188</v>
      </c>
      <c r="AN1280" s="249">
        <v>0</v>
      </c>
      <c r="AO1280" s="249">
        <v>0</v>
      </c>
      <c r="AP1280" s="256">
        <f t="shared" si="507"/>
        <v>0</v>
      </c>
      <c r="AQ1280" s="257">
        <f t="shared" si="508"/>
        <v>0</v>
      </c>
      <c r="AR1280">
        <f t="shared" si="513"/>
        <v>7</v>
      </c>
    </row>
    <row r="1281" customHeight="1" spans="1:44">
      <c r="A1281" s="220">
        <v>2200111</v>
      </c>
      <c r="B1281" s="220" t="s">
        <v>2192</v>
      </c>
      <c r="C1281" s="216">
        <f t="shared" si="509"/>
        <v>484</v>
      </c>
      <c r="D1281" s="224">
        <v>290</v>
      </c>
      <c r="E1281" s="217">
        <v>560</v>
      </c>
      <c r="F1281" s="218">
        <v>538</v>
      </c>
      <c r="G1281" s="219">
        <f t="shared" si="510"/>
        <v>0.111570247933884</v>
      </c>
      <c r="H1281" s="219">
        <f t="shared" si="511"/>
        <v>1.8551724137931</v>
      </c>
      <c r="I1281" s="219">
        <f t="shared" si="512"/>
        <v>0.960714285714286</v>
      </c>
      <c r="J1281" s="231">
        <f t="shared" si="516"/>
        <v>7</v>
      </c>
      <c r="K1281" s="43">
        <f t="shared" si="530"/>
        <v>1872</v>
      </c>
      <c r="L1281" s="43">
        <f t="shared" si="517"/>
        <v>7</v>
      </c>
      <c r="M1281" s="228">
        <v>2200407</v>
      </c>
      <c r="N1281" s="228" t="s">
        <v>2187</v>
      </c>
      <c r="O1281" s="233">
        <v>52</v>
      </c>
      <c r="P1281">
        <f t="shared" si="518"/>
        <v>7</v>
      </c>
      <c r="Q1281">
        <f t="shared" si="519"/>
        <v>0</v>
      </c>
      <c r="U1281">
        <f t="shared" si="525"/>
        <v>0</v>
      </c>
      <c r="V1281">
        <f t="shared" si="526"/>
        <v>0</v>
      </c>
      <c r="W1281">
        <f t="shared" si="520"/>
        <v>0</v>
      </c>
      <c r="Y1281">
        <f t="shared" si="527"/>
        <v>0</v>
      </c>
      <c r="AC1281">
        <f t="shared" si="528"/>
        <v>0</v>
      </c>
      <c r="AD1281">
        <f t="shared" si="529"/>
        <v>0</v>
      </c>
      <c r="AE1281">
        <f t="shared" si="521"/>
        <v>0</v>
      </c>
      <c r="AG1281" s="228">
        <v>2200410</v>
      </c>
      <c r="AH1281" s="247" t="s">
        <v>2193</v>
      </c>
      <c r="AI1281" s="233">
        <v>0</v>
      </c>
      <c r="AJ1281" s="248">
        <f t="shared" si="514"/>
        <v>0</v>
      </c>
      <c r="AK1281" s="246">
        <f t="shared" si="515"/>
        <v>0</v>
      </c>
      <c r="AL1281" s="240">
        <v>2200110</v>
      </c>
      <c r="AM1281" s="240" t="s">
        <v>2190</v>
      </c>
      <c r="AN1281" s="249">
        <v>0</v>
      </c>
      <c r="AO1281" s="249">
        <v>0</v>
      </c>
      <c r="AP1281" s="256">
        <f t="shared" si="507"/>
        <v>0</v>
      </c>
      <c r="AQ1281" s="257">
        <f t="shared" si="508"/>
        <v>0</v>
      </c>
      <c r="AR1281">
        <f t="shared" si="513"/>
        <v>7</v>
      </c>
    </row>
    <row r="1282" hidden="1" spans="1:44">
      <c r="A1282" s="220">
        <v>2200112</v>
      </c>
      <c r="B1282" s="220" t="s">
        <v>2194</v>
      </c>
      <c r="C1282" s="216">
        <f t="shared" si="509"/>
        <v>0</v>
      </c>
      <c r="D1282" s="221">
        <v>0</v>
      </c>
      <c r="E1282" s="222">
        <v>0</v>
      </c>
      <c r="F1282" s="223">
        <v>0</v>
      </c>
      <c r="G1282" s="219">
        <f t="shared" si="510"/>
        <v>0</v>
      </c>
      <c r="H1282" s="219">
        <f t="shared" si="511"/>
        <v>0</v>
      </c>
      <c r="I1282" s="219">
        <f t="shared" si="512"/>
        <v>0</v>
      </c>
      <c r="J1282" s="231">
        <f t="shared" si="516"/>
        <v>7</v>
      </c>
      <c r="K1282" s="43">
        <f t="shared" si="530"/>
        <v>0</v>
      </c>
      <c r="L1282" s="43">
        <f t="shared" si="517"/>
        <v>7</v>
      </c>
      <c r="M1282" s="228">
        <v>2200408</v>
      </c>
      <c r="N1282" s="228" t="s">
        <v>2189</v>
      </c>
      <c r="O1282" s="233">
        <v>0</v>
      </c>
      <c r="P1282">
        <f t="shared" si="518"/>
        <v>7</v>
      </c>
      <c r="Q1282">
        <f t="shared" si="519"/>
        <v>0</v>
      </c>
      <c r="U1282">
        <f t="shared" si="525"/>
        <v>0</v>
      </c>
      <c r="V1282">
        <f t="shared" si="526"/>
        <v>0</v>
      </c>
      <c r="W1282">
        <f t="shared" si="520"/>
        <v>0</v>
      </c>
      <c r="Y1282">
        <f t="shared" si="527"/>
        <v>0</v>
      </c>
      <c r="AC1282">
        <f t="shared" si="528"/>
        <v>0</v>
      </c>
      <c r="AD1282">
        <f t="shared" si="529"/>
        <v>0</v>
      </c>
      <c r="AE1282">
        <f t="shared" si="521"/>
        <v>0</v>
      </c>
      <c r="AG1282" s="228">
        <v>2200450</v>
      </c>
      <c r="AH1282" s="247" t="s">
        <v>2195</v>
      </c>
      <c r="AI1282" s="233">
        <v>0</v>
      </c>
      <c r="AJ1282" s="248">
        <f t="shared" si="514"/>
        <v>0</v>
      </c>
      <c r="AK1282" s="246">
        <f t="shared" si="515"/>
        <v>0</v>
      </c>
      <c r="AL1282" s="240">
        <v>2200111</v>
      </c>
      <c r="AM1282" s="241" t="s">
        <v>2192</v>
      </c>
      <c r="AN1282" s="242">
        <v>290</v>
      </c>
      <c r="AO1282" s="242">
        <v>560</v>
      </c>
      <c r="AP1282" s="256">
        <f t="shared" si="507"/>
        <v>270</v>
      </c>
      <c r="AQ1282" s="257">
        <f t="shared" si="508"/>
        <v>0.931034482758621</v>
      </c>
      <c r="AR1282">
        <f t="shared" si="513"/>
        <v>7</v>
      </c>
    </row>
    <row r="1283" hidden="1" spans="1:44">
      <c r="A1283" s="215">
        <v>2200113</v>
      </c>
      <c r="B1283" s="215" t="s">
        <v>2196</v>
      </c>
      <c r="C1283" s="216">
        <f t="shared" si="509"/>
        <v>0</v>
      </c>
      <c r="D1283" s="222">
        <v>0</v>
      </c>
      <c r="E1283" s="222">
        <v>0</v>
      </c>
      <c r="F1283" s="223">
        <v>0</v>
      </c>
      <c r="G1283" s="219">
        <f t="shared" si="510"/>
        <v>0</v>
      </c>
      <c r="H1283" s="219">
        <f t="shared" si="511"/>
        <v>0</v>
      </c>
      <c r="I1283" s="219">
        <f t="shared" si="512"/>
        <v>0</v>
      </c>
      <c r="J1283" s="231">
        <f t="shared" si="516"/>
        <v>7</v>
      </c>
      <c r="K1283" s="43">
        <f t="shared" si="530"/>
        <v>0</v>
      </c>
      <c r="L1283" s="43">
        <f t="shared" si="517"/>
        <v>7</v>
      </c>
      <c r="M1283" s="228">
        <v>2200409</v>
      </c>
      <c r="N1283" s="228" t="s">
        <v>2191</v>
      </c>
      <c r="O1283" s="233">
        <v>0</v>
      </c>
      <c r="P1283">
        <f t="shared" si="518"/>
        <v>7</v>
      </c>
      <c r="Q1283">
        <f t="shared" si="519"/>
        <v>0</v>
      </c>
      <c r="U1283">
        <f t="shared" si="525"/>
        <v>0</v>
      </c>
      <c r="V1283">
        <f t="shared" si="526"/>
        <v>0</v>
      </c>
      <c r="W1283">
        <f t="shared" si="520"/>
        <v>0</v>
      </c>
      <c r="Y1283">
        <f t="shared" si="527"/>
        <v>0</v>
      </c>
      <c r="AC1283">
        <f t="shared" si="528"/>
        <v>0</v>
      </c>
      <c r="AD1283">
        <f t="shared" si="529"/>
        <v>0</v>
      </c>
      <c r="AE1283">
        <f t="shared" si="521"/>
        <v>0</v>
      </c>
      <c r="AG1283" s="228">
        <v>2200499</v>
      </c>
      <c r="AH1283" s="247" t="s">
        <v>2197</v>
      </c>
      <c r="AI1283" s="233">
        <v>0</v>
      </c>
      <c r="AJ1283" s="248">
        <f t="shared" si="514"/>
        <v>0</v>
      </c>
      <c r="AK1283" s="246">
        <f t="shared" si="515"/>
        <v>0</v>
      </c>
      <c r="AL1283" s="240">
        <v>2200112</v>
      </c>
      <c r="AM1283" s="240" t="s">
        <v>2194</v>
      </c>
      <c r="AN1283" s="249">
        <v>0</v>
      </c>
      <c r="AO1283" s="249">
        <v>0</v>
      </c>
      <c r="AP1283" s="256">
        <f t="shared" si="507"/>
        <v>0</v>
      </c>
      <c r="AQ1283" s="257">
        <f t="shared" si="508"/>
        <v>0</v>
      </c>
      <c r="AR1283">
        <f t="shared" si="513"/>
        <v>7</v>
      </c>
    </row>
    <row r="1284" hidden="1" spans="1:44">
      <c r="A1284" s="220">
        <v>2200114</v>
      </c>
      <c r="B1284" s="220" t="s">
        <v>2198</v>
      </c>
      <c r="C1284" s="216">
        <f t="shared" si="509"/>
        <v>0</v>
      </c>
      <c r="D1284" s="221">
        <v>0</v>
      </c>
      <c r="E1284" s="222">
        <v>0</v>
      </c>
      <c r="F1284" s="223">
        <v>0</v>
      </c>
      <c r="G1284" s="219">
        <f t="shared" si="510"/>
        <v>0</v>
      </c>
      <c r="H1284" s="219">
        <f t="shared" si="511"/>
        <v>0</v>
      </c>
      <c r="I1284" s="219">
        <f t="shared" si="512"/>
        <v>0</v>
      </c>
      <c r="J1284" s="231">
        <f t="shared" si="516"/>
        <v>7</v>
      </c>
      <c r="K1284" s="43">
        <f t="shared" si="530"/>
        <v>0</v>
      </c>
      <c r="L1284" s="43">
        <f t="shared" si="517"/>
        <v>7</v>
      </c>
      <c r="M1284" s="228">
        <v>2200410</v>
      </c>
      <c r="N1284" s="228" t="s">
        <v>2193</v>
      </c>
      <c r="O1284" s="233">
        <v>0</v>
      </c>
      <c r="P1284">
        <f t="shared" si="518"/>
        <v>7</v>
      </c>
      <c r="Q1284">
        <f t="shared" si="519"/>
        <v>0</v>
      </c>
      <c r="U1284">
        <f t="shared" si="525"/>
        <v>0</v>
      </c>
      <c r="V1284">
        <f t="shared" si="526"/>
        <v>0</v>
      </c>
      <c r="W1284">
        <f t="shared" si="520"/>
        <v>0</v>
      </c>
      <c r="Y1284">
        <f t="shared" si="527"/>
        <v>0</v>
      </c>
      <c r="AC1284">
        <f t="shared" si="528"/>
        <v>0</v>
      </c>
      <c r="AD1284">
        <f t="shared" si="529"/>
        <v>0</v>
      </c>
      <c r="AE1284">
        <f t="shared" si="521"/>
        <v>0</v>
      </c>
      <c r="AG1284" s="228">
        <v>22005</v>
      </c>
      <c r="AH1284" s="238" t="s">
        <v>2199</v>
      </c>
      <c r="AI1284" s="232">
        <f>SUM(AI1285:AI1298)</f>
        <v>68</v>
      </c>
      <c r="AJ1284" s="239">
        <f t="shared" si="514"/>
        <v>68</v>
      </c>
      <c r="AK1284" s="246">
        <f t="shared" si="515"/>
        <v>0</v>
      </c>
      <c r="AL1284" s="240">
        <v>2200113</v>
      </c>
      <c r="AM1284" s="240" t="s">
        <v>2196</v>
      </c>
      <c r="AN1284" s="249">
        <v>0</v>
      </c>
      <c r="AO1284" s="249">
        <v>0</v>
      </c>
      <c r="AP1284" s="256">
        <f t="shared" si="507"/>
        <v>0</v>
      </c>
      <c r="AQ1284" s="257">
        <f t="shared" si="508"/>
        <v>0</v>
      </c>
      <c r="AR1284">
        <f t="shared" si="513"/>
        <v>7</v>
      </c>
    </row>
    <row r="1285" hidden="1" spans="1:44">
      <c r="A1285" s="215">
        <v>2200115</v>
      </c>
      <c r="B1285" s="215" t="s">
        <v>2200</v>
      </c>
      <c r="C1285" s="216">
        <f t="shared" si="509"/>
        <v>0</v>
      </c>
      <c r="D1285" s="222">
        <v>0</v>
      </c>
      <c r="E1285" s="222">
        <v>0</v>
      </c>
      <c r="F1285" s="223">
        <v>0</v>
      </c>
      <c r="G1285" s="219">
        <f t="shared" si="510"/>
        <v>0</v>
      </c>
      <c r="H1285" s="219">
        <f t="shared" si="511"/>
        <v>0</v>
      </c>
      <c r="I1285" s="219">
        <f t="shared" si="512"/>
        <v>0</v>
      </c>
      <c r="J1285" s="231">
        <f t="shared" si="516"/>
        <v>7</v>
      </c>
      <c r="K1285" s="43">
        <f t="shared" si="530"/>
        <v>0</v>
      </c>
      <c r="L1285" s="43">
        <f t="shared" si="517"/>
        <v>7</v>
      </c>
      <c r="M1285" s="228">
        <v>2200450</v>
      </c>
      <c r="N1285" s="228" t="s">
        <v>2195</v>
      </c>
      <c r="O1285" s="233">
        <v>0</v>
      </c>
      <c r="P1285">
        <f t="shared" si="518"/>
        <v>7</v>
      </c>
      <c r="Q1285">
        <f t="shared" si="519"/>
        <v>0</v>
      </c>
      <c r="U1285">
        <f t="shared" si="525"/>
        <v>0</v>
      </c>
      <c r="V1285">
        <f t="shared" si="526"/>
        <v>0</v>
      </c>
      <c r="W1285">
        <f t="shared" si="520"/>
        <v>0</v>
      </c>
      <c r="Y1285">
        <f t="shared" si="527"/>
        <v>0</v>
      </c>
      <c r="AC1285">
        <f t="shared" si="528"/>
        <v>0</v>
      </c>
      <c r="AD1285">
        <f t="shared" si="529"/>
        <v>0</v>
      </c>
      <c r="AE1285">
        <f t="shared" si="521"/>
        <v>0</v>
      </c>
      <c r="AG1285" s="228">
        <v>2200501</v>
      </c>
      <c r="AH1285" s="247" t="s">
        <v>195</v>
      </c>
      <c r="AI1285" s="233">
        <v>36</v>
      </c>
      <c r="AJ1285" s="248">
        <f t="shared" si="514"/>
        <v>36</v>
      </c>
      <c r="AK1285" s="246">
        <f t="shared" si="515"/>
        <v>0</v>
      </c>
      <c r="AL1285" s="240">
        <v>2200114</v>
      </c>
      <c r="AM1285" s="240" t="s">
        <v>2198</v>
      </c>
      <c r="AN1285" s="249">
        <v>0</v>
      </c>
      <c r="AO1285" s="249">
        <v>0</v>
      </c>
      <c r="AP1285" s="256">
        <f t="shared" si="507"/>
        <v>0</v>
      </c>
      <c r="AQ1285" s="257">
        <f t="shared" si="508"/>
        <v>0</v>
      </c>
      <c r="AR1285">
        <f t="shared" si="513"/>
        <v>7</v>
      </c>
    </row>
    <row r="1286" hidden="1" spans="1:44">
      <c r="A1286" s="220">
        <v>2200116</v>
      </c>
      <c r="B1286" s="220" t="s">
        <v>2201</v>
      </c>
      <c r="C1286" s="216">
        <f t="shared" si="509"/>
        <v>0</v>
      </c>
      <c r="D1286" s="221">
        <v>0</v>
      </c>
      <c r="E1286" s="222">
        <v>0</v>
      </c>
      <c r="F1286" s="223">
        <v>0</v>
      </c>
      <c r="G1286" s="219">
        <f t="shared" si="510"/>
        <v>0</v>
      </c>
      <c r="H1286" s="219">
        <f t="shared" si="511"/>
        <v>0</v>
      </c>
      <c r="I1286" s="219">
        <f t="shared" si="512"/>
        <v>0</v>
      </c>
      <c r="J1286" s="231">
        <f t="shared" si="516"/>
        <v>7</v>
      </c>
      <c r="K1286" s="43">
        <f t="shared" si="530"/>
        <v>0</v>
      </c>
      <c r="L1286" s="43">
        <f t="shared" si="517"/>
        <v>7</v>
      </c>
      <c r="M1286" s="228">
        <v>2200499</v>
      </c>
      <c r="N1286" s="228" t="s">
        <v>2197</v>
      </c>
      <c r="O1286" s="233">
        <v>0</v>
      </c>
      <c r="P1286">
        <f t="shared" si="518"/>
        <v>7</v>
      </c>
      <c r="Q1286">
        <f t="shared" si="519"/>
        <v>0</v>
      </c>
      <c r="U1286">
        <f t="shared" si="525"/>
        <v>0</v>
      </c>
      <c r="V1286">
        <f t="shared" si="526"/>
        <v>0</v>
      </c>
      <c r="W1286">
        <f t="shared" si="520"/>
        <v>0</v>
      </c>
      <c r="Y1286">
        <f t="shared" si="527"/>
        <v>0</v>
      </c>
      <c r="AC1286">
        <f t="shared" si="528"/>
        <v>0</v>
      </c>
      <c r="AD1286">
        <f t="shared" si="529"/>
        <v>0</v>
      </c>
      <c r="AE1286">
        <f t="shared" si="521"/>
        <v>0</v>
      </c>
      <c r="AG1286" s="228">
        <v>2200502</v>
      </c>
      <c r="AH1286" s="247" t="s">
        <v>197</v>
      </c>
      <c r="AI1286" s="233">
        <v>0</v>
      </c>
      <c r="AJ1286" s="248">
        <f t="shared" si="514"/>
        <v>0</v>
      </c>
      <c r="AK1286" s="246">
        <f t="shared" si="515"/>
        <v>0</v>
      </c>
      <c r="AL1286" s="240">
        <v>2200115</v>
      </c>
      <c r="AM1286" s="240" t="s">
        <v>2200</v>
      </c>
      <c r="AN1286" s="249">
        <v>0</v>
      </c>
      <c r="AO1286" s="249">
        <v>0</v>
      </c>
      <c r="AP1286" s="256">
        <f t="shared" ref="AP1286:AP1349" si="531">AO1286-AN1286</f>
        <v>0</v>
      </c>
      <c r="AQ1286" s="257">
        <f t="shared" ref="AQ1286:AQ1349" si="532">IF(AN1286&lt;&gt;0,AP1286/AN1286,)</f>
        <v>0</v>
      </c>
      <c r="AR1286">
        <f t="shared" si="513"/>
        <v>7</v>
      </c>
    </row>
    <row r="1287" hidden="1" spans="1:44">
      <c r="A1287" s="220">
        <v>2200119</v>
      </c>
      <c r="B1287" s="220" t="s">
        <v>2202</v>
      </c>
      <c r="C1287" s="216">
        <f t="shared" ref="C1287:C1350" si="533">SUMIF(AG:AG,A1287,AI:AI)</f>
        <v>0</v>
      </c>
      <c r="D1287" s="221">
        <v>0</v>
      </c>
      <c r="E1287" s="222">
        <v>0</v>
      </c>
      <c r="F1287" s="223">
        <v>0</v>
      </c>
      <c r="G1287" s="219">
        <f t="shared" ref="G1287:G1350" si="534">IF(F1287&lt;&gt;0,F1287/C1287-1,)</f>
        <v>0</v>
      </c>
      <c r="H1287" s="219">
        <f t="shared" ref="H1287:H1350" si="535">IF(F1287&lt;&gt;0,F1287/D1287,)</f>
        <v>0</v>
      </c>
      <c r="I1287" s="219">
        <f t="shared" ref="I1287:I1350" si="536">IF(F1287&lt;&gt;0,F1287/E1287,)</f>
        <v>0</v>
      </c>
      <c r="J1287" s="231">
        <f t="shared" si="516"/>
        <v>7</v>
      </c>
      <c r="K1287" s="43">
        <f t="shared" si="530"/>
        <v>0</v>
      </c>
      <c r="L1287" s="43">
        <f t="shared" si="517"/>
        <v>7</v>
      </c>
      <c r="M1287" s="228">
        <v>22005</v>
      </c>
      <c r="N1287" s="229" t="s">
        <v>2199</v>
      </c>
      <c r="O1287" s="232">
        <f>SUM(O1288:O1301)</f>
        <v>56</v>
      </c>
      <c r="P1287">
        <f t="shared" si="518"/>
        <v>5</v>
      </c>
      <c r="Q1287">
        <f t="shared" si="519"/>
        <v>0</v>
      </c>
      <c r="U1287">
        <f t="shared" si="525"/>
        <v>0</v>
      </c>
      <c r="V1287">
        <f t="shared" si="526"/>
        <v>0</v>
      </c>
      <c r="W1287">
        <f t="shared" si="520"/>
        <v>0</v>
      </c>
      <c r="Y1287">
        <f t="shared" si="527"/>
        <v>0</v>
      </c>
      <c r="AC1287">
        <f t="shared" si="528"/>
        <v>0</v>
      </c>
      <c r="AD1287">
        <f t="shared" si="529"/>
        <v>0</v>
      </c>
      <c r="AE1287">
        <f t="shared" si="521"/>
        <v>0</v>
      </c>
      <c r="AG1287" s="228">
        <v>2200503</v>
      </c>
      <c r="AH1287" s="247" t="s">
        <v>199</v>
      </c>
      <c r="AI1287" s="233">
        <v>0</v>
      </c>
      <c r="AJ1287" s="248">
        <f t="shared" si="514"/>
        <v>0</v>
      </c>
      <c r="AK1287" s="246">
        <f t="shared" si="515"/>
        <v>0</v>
      </c>
      <c r="AL1287" s="240">
        <v>2200116</v>
      </c>
      <c r="AM1287" s="240" t="s">
        <v>2201</v>
      </c>
      <c r="AN1287" s="249">
        <v>0</v>
      </c>
      <c r="AO1287" s="249">
        <v>0</v>
      </c>
      <c r="AP1287" s="256">
        <f t="shared" si="531"/>
        <v>0</v>
      </c>
      <c r="AQ1287" s="257">
        <f t="shared" si="532"/>
        <v>0</v>
      </c>
      <c r="AR1287">
        <f t="shared" si="513"/>
        <v>7</v>
      </c>
    </row>
    <row r="1288" hidden="1" spans="1:44">
      <c r="A1288" s="220">
        <v>2200150</v>
      </c>
      <c r="B1288" s="220" t="s">
        <v>212</v>
      </c>
      <c r="C1288" s="216">
        <f t="shared" si="533"/>
        <v>0</v>
      </c>
      <c r="D1288" s="221">
        <v>0</v>
      </c>
      <c r="E1288" s="222">
        <v>0</v>
      </c>
      <c r="F1288" s="223">
        <v>0</v>
      </c>
      <c r="G1288" s="219">
        <f t="shared" si="534"/>
        <v>0</v>
      </c>
      <c r="H1288" s="219">
        <f t="shared" si="535"/>
        <v>0</v>
      </c>
      <c r="I1288" s="219">
        <f t="shared" si="536"/>
        <v>0</v>
      </c>
      <c r="J1288" s="231">
        <f t="shared" si="516"/>
        <v>7</v>
      </c>
      <c r="K1288" s="43">
        <f t="shared" si="530"/>
        <v>0</v>
      </c>
      <c r="L1288" s="43">
        <f t="shared" si="517"/>
        <v>7</v>
      </c>
      <c r="M1288" s="228">
        <v>2200501</v>
      </c>
      <c r="N1288" s="228" t="s">
        <v>195</v>
      </c>
      <c r="O1288" s="233">
        <v>42</v>
      </c>
      <c r="P1288">
        <f t="shared" si="518"/>
        <v>7</v>
      </c>
      <c r="Q1288">
        <f t="shared" si="519"/>
        <v>0</v>
      </c>
      <c r="U1288">
        <f t="shared" si="525"/>
        <v>0</v>
      </c>
      <c r="V1288">
        <f t="shared" si="526"/>
        <v>0</v>
      </c>
      <c r="W1288">
        <f t="shared" si="520"/>
        <v>0</v>
      </c>
      <c r="Y1288">
        <f t="shared" si="527"/>
        <v>0</v>
      </c>
      <c r="AC1288">
        <f t="shared" si="528"/>
        <v>0</v>
      </c>
      <c r="AD1288">
        <f t="shared" si="529"/>
        <v>0</v>
      </c>
      <c r="AE1288">
        <f t="shared" si="521"/>
        <v>0</v>
      </c>
      <c r="AG1288" s="228">
        <v>2200504</v>
      </c>
      <c r="AH1288" s="247" t="s">
        <v>2203</v>
      </c>
      <c r="AI1288" s="233">
        <v>0</v>
      </c>
      <c r="AJ1288" s="248">
        <f t="shared" si="514"/>
        <v>0</v>
      </c>
      <c r="AK1288" s="246">
        <f t="shared" si="515"/>
        <v>0</v>
      </c>
      <c r="AL1288" s="240">
        <v>2200119</v>
      </c>
      <c r="AM1288" s="240" t="s">
        <v>2202</v>
      </c>
      <c r="AN1288" s="249">
        <v>0</v>
      </c>
      <c r="AO1288" s="249">
        <v>0</v>
      </c>
      <c r="AP1288" s="256">
        <f t="shared" si="531"/>
        <v>0</v>
      </c>
      <c r="AQ1288" s="257">
        <f t="shared" si="532"/>
        <v>0</v>
      </c>
      <c r="AR1288">
        <f t="shared" ref="AR1288:AR1351" si="537">LEN(AL1288)</f>
        <v>7</v>
      </c>
    </row>
    <row r="1289" customHeight="1" spans="1:44">
      <c r="A1289" s="220">
        <v>2200199</v>
      </c>
      <c r="B1289" s="220" t="s">
        <v>2204</v>
      </c>
      <c r="C1289" s="216">
        <f t="shared" si="533"/>
        <v>3</v>
      </c>
      <c r="D1289" s="224">
        <v>1</v>
      </c>
      <c r="E1289" s="217">
        <v>1230</v>
      </c>
      <c r="F1289" s="218">
        <v>2</v>
      </c>
      <c r="G1289" s="219">
        <f t="shared" si="534"/>
        <v>-0.333333333333333</v>
      </c>
      <c r="H1289" s="219">
        <f t="shared" si="535"/>
        <v>2</v>
      </c>
      <c r="I1289" s="219">
        <f t="shared" si="536"/>
        <v>0.0016260162601626</v>
      </c>
      <c r="J1289" s="231">
        <f t="shared" si="516"/>
        <v>7</v>
      </c>
      <c r="K1289" s="43">
        <f t="shared" si="530"/>
        <v>1236</v>
      </c>
      <c r="L1289" s="43">
        <f t="shared" si="517"/>
        <v>7</v>
      </c>
      <c r="M1289" s="228">
        <v>2200502</v>
      </c>
      <c r="N1289" s="228" t="s">
        <v>197</v>
      </c>
      <c r="O1289" s="233">
        <v>0</v>
      </c>
      <c r="P1289">
        <f t="shared" si="518"/>
        <v>7</v>
      </c>
      <c r="Q1289">
        <f t="shared" si="519"/>
        <v>0</v>
      </c>
      <c r="U1289">
        <f t="shared" si="525"/>
        <v>0</v>
      </c>
      <c r="V1289">
        <f t="shared" si="526"/>
        <v>0</v>
      </c>
      <c r="W1289">
        <f t="shared" si="520"/>
        <v>0</v>
      </c>
      <c r="Y1289">
        <f t="shared" si="527"/>
        <v>0</v>
      </c>
      <c r="AC1289">
        <f t="shared" si="528"/>
        <v>0</v>
      </c>
      <c r="AD1289">
        <f t="shared" si="529"/>
        <v>0</v>
      </c>
      <c r="AE1289">
        <f t="shared" si="521"/>
        <v>0</v>
      </c>
      <c r="AG1289" s="228">
        <v>2200506</v>
      </c>
      <c r="AH1289" s="247" t="s">
        <v>2205</v>
      </c>
      <c r="AI1289" s="233">
        <v>0</v>
      </c>
      <c r="AJ1289" s="248">
        <f t="shared" ref="AJ1289:AJ1352" si="538">SUMIF(A:A,AG1289,C:C)</f>
        <v>0</v>
      </c>
      <c r="AK1289" s="246">
        <f t="shared" ref="AK1289:AK1352" si="539">AI1289-AJ1289</f>
        <v>0</v>
      </c>
      <c r="AL1289" s="240">
        <v>2200150</v>
      </c>
      <c r="AM1289" s="240" t="s">
        <v>212</v>
      </c>
      <c r="AN1289" s="249">
        <v>0</v>
      </c>
      <c r="AO1289" s="249">
        <v>0</v>
      </c>
      <c r="AP1289" s="256">
        <f t="shared" si="531"/>
        <v>0</v>
      </c>
      <c r="AQ1289" s="257">
        <f t="shared" si="532"/>
        <v>0</v>
      </c>
      <c r="AR1289">
        <f t="shared" si="537"/>
        <v>7</v>
      </c>
    </row>
    <row r="1290" hidden="1" spans="1:44">
      <c r="A1290" s="215">
        <v>22002</v>
      </c>
      <c r="B1290" s="215" t="s">
        <v>2206</v>
      </c>
      <c r="C1290" s="216">
        <f t="shared" si="533"/>
        <v>0</v>
      </c>
      <c r="D1290" s="222">
        <v>0</v>
      </c>
      <c r="E1290" s="222">
        <v>0</v>
      </c>
      <c r="F1290" s="223">
        <v>0</v>
      </c>
      <c r="G1290" s="219">
        <f t="shared" si="534"/>
        <v>0</v>
      </c>
      <c r="H1290" s="219">
        <f t="shared" si="535"/>
        <v>0</v>
      </c>
      <c r="I1290" s="219">
        <f t="shared" si="536"/>
        <v>0</v>
      </c>
      <c r="J1290" s="231">
        <f t="shared" ref="J1290:J1353" si="540">LEN(A1290)</f>
        <v>5</v>
      </c>
      <c r="K1290" s="43">
        <f t="shared" si="530"/>
        <v>0</v>
      </c>
      <c r="L1290" s="43">
        <f t="shared" ref="L1290:L1353" si="541">LEN(A1290)</f>
        <v>5</v>
      </c>
      <c r="M1290" s="228">
        <v>2200503</v>
      </c>
      <c r="N1290" s="228" t="s">
        <v>199</v>
      </c>
      <c r="O1290" s="233">
        <v>0</v>
      </c>
      <c r="P1290">
        <f t="shared" ref="P1290:P1353" si="542">LEN(M1290)</f>
        <v>7</v>
      </c>
      <c r="Q1290">
        <f t="shared" si="519"/>
        <v>220</v>
      </c>
      <c r="U1290">
        <f t="shared" si="525"/>
        <v>0</v>
      </c>
      <c r="V1290">
        <f t="shared" si="526"/>
        <v>0</v>
      </c>
      <c r="W1290">
        <f t="shared" si="520"/>
        <v>0</v>
      </c>
      <c r="Y1290">
        <f t="shared" si="527"/>
        <v>0</v>
      </c>
      <c r="AC1290">
        <f t="shared" si="528"/>
        <v>0</v>
      </c>
      <c r="AD1290">
        <f t="shared" si="529"/>
        <v>0</v>
      </c>
      <c r="AE1290">
        <f t="shared" si="521"/>
        <v>0</v>
      </c>
      <c r="AG1290" s="228">
        <v>2200507</v>
      </c>
      <c r="AH1290" s="247" t="s">
        <v>2207</v>
      </c>
      <c r="AI1290" s="233">
        <v>0</v>
      </c>
      <c r="AJ1290" s="248">
        <f t="shared" si="538"/>
        <v>0</v>
      </c>
      <c r="AK1290" s="246">
        <f t="shared" si="539"/>
        <v>0</v>
      </c>
      <c r="AL1290" s="240">
        <v>2200199</v>
      </c>
      <c r="AM1290" s="241" t="s">
        <v>2204</v>
      </c>
      <c r="AN1290" s="242">
        <v>1</v>
      </c>
      <c r="AO1290" s="242">
        <v>1230</v>
      </c>
      <c r="AP1290" s="256">
        <f t="shared" si="531"/>
        <v>1229</v>
      </c>
      <c r="AQ1290" s="257">
        <f t="shared" si="532"/>
        <v>1229</v>
      </c>
      <c r="AR1290">
        <f t="shared" si="537"/>
        <v>7</v>
      </c>
    </row>
    <row r="1291" hidden="1" spans="1:44">
      <c r="A1291" s="215">
        <v>2200201</v>
      </c>
      <c r="B1291" s="215" t="s">
        <v>194</v>
      </c>
      <c r="C1291" s="216">
        <f t="shared" si="533"/>
        <v>0</v>
      </c>
      <c r="D1291" s="222">
        <v>0</v>
      </c>
      <c r="E1291" s="222">
        <v>0</v>
      </c>
      <c r="F1291" s="223">
        <v>0</v>
      </c>
      <c r="G1291" s="219">
        <f t="shared" si="534"/>
        <v>0</v>
      </c>
      <c r="H1291" s="219">
        <f t="shared" si="535"/>
        <v>0</v>
      </c>
      <c r="I1291" s="219">
        <f t="shared" si="536"/>
        <v>0</v>
      </c>
      <c r="J1291" s="231">
        <f t="shared" si="540"/>
        <v>7</v>
      </c>
      <c r="K1291" s="43">
        <f t="shared" ref="K1291:K1310" si="543">SUM(C1291:F1291)</f>
        <v>0</v>
      </c>
      <c r="L1291" s="43">
        <f t="shared" si="541"/>
        <v>7</v>
      </c>
      <c r="M1291" s="228">
        <v>2200504</v>
      </c>
      <c r="N1291" s="228" t="s">
        <v>2203</v>
      </c>
      <c r="O1291" s="233">
        <v>0</v>
      </c>
      <c r="P1291">
        <f t="shared" si="542"/>
        <v>7</v>
      </c>
      <c r="Q1291">
        <f t="shared" ref="Q1291:Q1354" si="544">IF(LEN(A1291)=5,--LEFT(A1291,3),)</f>
        <v>0</v>
      </c>
      <c r="U1291">
        <f t="shared" si="525"/>
        <v>0</v>
      </c>
      <c r="V1291">
        <f t="shared" si="526"/>
        <v>0</v>
      </c>
      <c r="W1291">
        <f t="shared" ref="W1291:W1354" si="545">U1291-V1291</f>
        <v>0</v>
      </c>
      <c r="Y1291">
        <f t="shared" si="527"/>
        <v>0</v>
      </c>
      <c r="AC1291">
        <f t="shared" si="528"/>
        <v>0</v>
      </c>
      <c r="AD1291">
        <f t="shared" si="529"/>
        <v>0</v>
      </c>
      <c r="AE1291">
        <f t="shared" ref="AE1291:AE1354" si="546">AC1291-AD1291</f>
        <v>0</v>
      </c>
      <c r="AG1291" s="228">
        <v>2200508</v>
      </c>
      <c r="AH1291" s="247" t="s">
        <v>2208</v>
      </c>
      <c r="AI1291" s="233">
        <v>0</v>
      </c>
      <c r="AJ1291" s="248">
        <f t="shared" si="538"/>
        <v>0</v>
      </c>
      <c r="AK1291" s="246">
        <f t="shared" si="539"/>
        <v>0</v>
      </c>
      <c r="AL1291" s="240">
        <v>22002</v>
      </c>
      <c r="AM1291" s="240" t="s">
        <v>2206</v>
      </c>
      <c r="AN1291" s="249">
        <v>0</v>
      </c>
      <c r="AO1291" s="249">
        <v>0</v>
      </c>
      <c r="AP1291" s="256">
        <f t="shared" si="531"/>
        <v>0</v>
      </c>
      <c r="AQ1291" s="257">
        <f t="shared" si="532"/>
        <v>0</v>
      </c>
      <c r="AR1291">
        <f t="shared" si="537"/>
        <v>5</v>
      </c>
    </row>
    <row r="1292" hidden="1" spans="1:44">
      <c r="A1292" s="215">
        <v>2200202</v>
      </c>
      <c r="B1292" s="215" t="s">
        <v>196</v>
      </c>
      <c r="C1292" s="216">
        <f t="shared" si="533"/>
        <v>0</v>
      </c>
      <c r="D1292" s="222">
        <v>0</v>
      </c>
      <c r="E1292" s="222">
        <v>0</v>
      </c>
      <c r="F1292" s="223">
        <v>0</v>
      </c>
      <c r="G1292" s="219">
        <f t="shared" si="534"/>
        <v>0</v>
      </c>
      <c r="H1292" s="219">
        <f t="shared" si="535"/>
        <v>0</v>
      </c>
      <c r="I1292" s="219">
        <f t="shared" si="536"/>
        <v>0</v>
      </c>
      <c r="J1292" s="231">
        <f t="shared" si="540"/>
        <v>7</v>
      </c>
      <c r="K1292" s="43">
        <f t="shared" si="543"/>
        <v>0</v>
      </c>
      <c r="L1292" s="43">
        <f t="shared" si="541"/>
        <v>7</v>
      </c>
      <c r="M1292" s="228">
        <v>2200506</v>
      </c>
      <c r="N1292" s="228" t="s">
        <v>2205</v>
      </c>
      <c r="O1292" s="233">
        <v>0</v>
      </c>
      <c r="P1292">
        <f t="shared" si="542"/>
        <v>7</v>
      </c>
      <c r="Q1292">
        <f t="shared" si="544"/>
        <v>0</v>
      </c>
      <c r="U1292">
        <f t="shared" si="525"/>
        <v>0</v>
      </c>
      <c r="V1292">
        <f t="shared" si="526"/>
        <v>0</v>
      </c>
      <c r="W1292">
        <f t="shared" si="545"/>
        <v>0</v>
      </c>
      <c r="Y1292">
        <f t="shared" si="527"/>
        <v>0</v>
      </c>
      <c r="AC1292">
        <f t="shared" si="528"/>
        <v>0</v>
      </c>
      <c r="AD1292">
        <f t="shared" si="529"/>
        <v>0</v>
      </c>
      <c r="AE1292">
        <f t="shared" si="546"/>
        <v>0</v>
      </c>
      <c r="AG1292" s="228">
        <v>2200509</v>
      </c>
      <c r="AH1292" s="247" t="s">
        <v>2209</v>
      </c>
      <c r="AI1292" s="233">
        <v>24</v>
      </c>
      <c r="AJ1292" s="248">
        <f t="shared" si="538"/>
        <v>24</v>
      </c>
      <c r="AK1292" s="246">
        <f t="shared" si="539"/>
        <v>0</v>
      </c>
      <c r="AL1292" s="240">
        <v>2200201</v>
      </c>
      <c r="AM1292" s="240" t="s">
        <v>194</v>
      </c>
      <c r="AN1292" s="249">
        <v>0</v>
      </c>
      <c r="AO1292" s="249">
        <v>0</v>
      </c>
      <c r="AP1292" s="256">
        <f t="shared" si="531"/>
        <v>0</v>
      </c>
      <c r="AQ1292" s="257">
        <f t="shared" si="532"/>
        <v>0</v>
      </c>
      <c r="AR1292">
        <f t="shared" si="537"/>
        <v>7</v>
      </c>
    </row>
    <row r="1293" hidden="1" spans="1:44">
      <c r="A1293" s="220">
        <v>2200203</v>
      </c>
      <c r="B1293" s="220" t="s">
        <v>198</v>
      </c>
      <c r="C1293" s="216">
        <f t="shared" si="533"/>
        <v>0</v>
      </c>
      <c r="D1293" s="221">
        <v>0</v>
      </c>
      <c r="E1293" s="222">
        <v>0</v>
      </c>
      <c r="F1293" s="223">
        <v>0</v>
      </c>
      <c r="G1293" s="219">
        <f t="shared" si="534"/>
        <v>0</v>
      </c>
      <c r="H1293" s="219">
        <f t="shared" si="535"/>
        <v>0</v>
      </c>
      <c r="I1293" s="219">
        <f t="shared" si="536"/>
        <v>0</v>
      </c>
      <c r="J1293" s="231">
        <f t="shared" si="540"/>
        <v>7</v>
      </c>
      <c r="K1293" s="43">
        <f t="shared" si="543"/>
        <v>0</v>
      </c>
      <c r="L1293" s="43">
        <f t="shared" si="541"/>
        <v>7</v>
      </c>
      <c r="M1293" s="228">
        <v>2200507</v>
      </c>
      <c r="N1293" s="228" t="s">
        <v>2207</v>
      </c>
      <c r="O1293" s="233">
        <v>0</v>
      </c>
      <c r="P1293">
        <f t="shared" si="542"/>
        <v>7</v>
      </c>
      <c r="Q1293">
        <f t="shared" si="544"/>
        <v>0</v>
      </c>
      <c r="U1293">
        <f t="shared" si="525"/>
        <v>0</v>
      </c>
      <c r="V1293">
        <f t="shared" si="526"/>
        <v>0</v>
      </c>
      <c r="W1293">
        <f t="shared" si="545"/>
        <v>0</v>
      </c>
      <c r="Y1293">
        <f t="shared" si="527"/>
        <v>0</v>
      </c>
      <c r="AC1293">
        <f t="shared" si="528"/>
        <v>0</v>
      </c>
      <c r="AD1293">
        <f t="shared" si="529"/>
        <v>0</v>
      </c>
      <c r="AE1293">
        <f t="shared" si="546"/>
        <v>0</v>
      </c>
      <c r="AG1293" s="228">
        <v>2200510</v>
      </c>
      <c r="AH1293" s="247" t="s">
        <v>2210</v>
      </c>
      <c r="AI1293" s="233">
        <v>8</v>
      </c>
      <c r="AJ1293" s="248">
        <f t="shared" si="538"/>
        <v>8</v>
      </c>
      <c r="AK1293" s="246">
        <f t="shared" si="539"/>
        <v>0</v>
      </c>
      <c r="AL1293" s="240">
        <v>2200202</v>
      </c>
      <c r="AM1293" s="240" t="s">
        <v>196</v>
      </c>
      <c r="AN1293" s="249">
        <v>0</v>
      </c>
      <c r="AO1293" s="249">
        <v>0</v>
      </c>
      <c r="AP1293" s="256">
        <f t="shared" si="531"/>
        <v>0</v>
      </c>
      <c r="AQ1293" s="257">
        <f t="shared" si="532"/>
        <v>0</v>
      </c>
      <c r="AR1293">
        <f t="shared" si="537"/>
        <v>7</v>
      </c>
    </row>
    <row r="1294" hidden="1" spans="1:44">
      <c r="A1294" s="220">
        <v>2200204</v>
      </c>
      <c r="B1294" s="220" t="s">
        <v>2211</v>
      </c>
      <c r="C1294" s="216">
        <f t="shared" si="533"/>
        <v>0</v>
      </c>
      <c r="D1294" s="221">
        <v>0</v>
      </c>
      <c r="E1294" s="222">
        <v>0</v>
      </c>
      <c r="F1294" s="223">
        <v>0</v>
      </c>
      <c r="G1294" s="219">
        <f t="shared" si="534"/>
        <v>0</v>
      </c>
      <c r="H1294" s="219">
        <f t="shared" si="535"/>
        <v>0</v>
      </c>
      <c r="I1294" s="219">
        <f t="shared" si="536"/>
        <v>0</v>
      </c>
      <c r="J1294" s="231">
        <f t="shared" si="540"/>
        <v>7</v>
      </c>
      <c r="K1294" s="43">
        <f t="shared" si="543"/>
        <v>0</v>
      </c>
      <c r="L1294" s="43">
        <f t="shared" si="541"/>
        <v>7</v>
      </c>
      <c r="M1294" s="228">
        <v>2200508</v>
      </c>
      <c r="N1294" s="228" t="s">
        <v>2208</v>
      </c>
      <c r="O1294" s="233">
        <v>0</v>
      </c>
      <c r="P1294">
        <f t="shared" si="542"/>
        <v>7</v>
      </c>
      <c r="Q1294">
        <f t="shared" si="544"/>
        <v>0</v>
      </c>
      <c r="U1294">
        <f t="shared" si="525"/>
        <v>0</v>
      </c>
      <c r="V1294">
        <f t="shared" si="526"/>
        <v>0</v>
      </c>
      <c r="W1294">
        <f t="shared" si="545"/>
        <v>0</v>
      </c>
      <c r="Y1294">
        <f t="shared" si="527"/>
        <v>0</v>
      </c>
      <c r="AC1294">
        <f t="shared" si="528"/>
        <v>0</v>
      </c>
      <c r="AD1294">
        <f t="shared" si="529"/>
        <v>0</v>
      </c>
      <c r="AE1294">
        <f t="shared" si="546"/>
        <v>0</v>
      </c>
      <c r="AG1294" s="228">
        <v>2200511</v>
      </c>
      <c r="AH1294" s="247" t="s">
        <v>2212</v>
      </c>
      <c r="AI1294" s="233">
        <v>0</v>
      </c>
      <c r="AJ1294" s="248">
        <f t="shared" si="538"/>
        <v>0</v>
      </c>
      <c r="AK1294" s="246">
        <f t="shared" si="539"/>
        <v>0</v>
      </c>
      <c r="AL1294" s="240">
        <v>2200203</v>
      </c>
      <c r="AM1294" s="240" t="s">
        <v>198</v>
      </c>
      <c r="AN1294" s="249">
        <v>0</v>
      </c>
      <c r="AO1294" s="249">
        <v>0</v>
      </c>
      <c r="AP1294" s="256">
        <f t="shared" si="531"/>
        <v>0</v>
      </c>
      <c r="AQ1294" s="257">
        <f t="shared" si="532"/>
        <v>0</v>
      </c>
      <c r="AR1294">
        <f t="shared" si="537"/>
        <v>7</v>
      </c>
    </row>
    <row r="1295" hidden="1" spans="1:44">
      <c r="A1295" s="220">
        <v>2200205</v>
      </c>
      <c r="B1295" s="220" t="s">
        <v>2213</v>
      </c>
      <c r="C1295" s="216">
        <f t="shared" si="533"/>
        <v>0</v>
      </c>
      <c r="D1295" s="221">
        <v>0</v>
      </c>
      <c r="E1295" s="222">
        <v>0</v>
      </c>
      <c r="F1295" s="223">
        <v>0</v>
      </c>
      <c r="G1295" s="219">
        <f t="shared" si="534"/>
        <v>0</v>
      </c>
      <c r="H1295" s="219">
        <f t="shared" si="535"/>
        <v>0</v>
      </c>
      <c r="I1295" s="219">
        <f t="shared" si="536"/>
        <v>0</v>
      </c>
      <c r="J1295" s="231">
        <f t="shared" si="540"/>
        <v>7</v>
      </c>
      <c r="K1295" s="43">
        <f t="shared" si="543"/>
        <v>0</v>
      </c>
      <c r="L1295" s="43">
        <f t="shared" si="541"/>
        <v>7</v>
      </c>
      <c r="M1295" s="228">
        <v>2200509</v>
      </c>
      <c r="N1295" s="228" t="s">
        <v>2209</v>
      </c>
      <c r="O1295" s="233">
        <v>14</v>
      </c>
      <c r="P1295">
        <f t="shared" si="542"/>
        <v>7</v>
      </c>
      <c r="Q1295">
        <f t="shared" si="544"/>
        <v>0</v>
      </c>
      <c r="U1295">
        <f t="shared" si="525"/>
        <v>0</v>
      </c>
      <c r="V1295">
        <f t="shared" si="526"/>
        <v>0</v>
      </c>
      <c r="W1295">
        <f t="shared" si="545"/>
        <v>0</v>
      </c>
      <c r="Y1295">
        <f t="shared" si="527"/>
        <v>0</v>
      </c>
      <c r="AC1295">
        <f t="shared" si="528"/>
        <v>0</v>
      </c>
      <c r="AD1295">
        <f t="shared" si="529"/>
        <v>0</v>
      </c>
      <c r="AE1295">
        <f t="shared" si="546"/>
        <v>0</v>
      </c>
      <c r="AG1295" s="228">
        <v>2200512</v>
      </c>
      <c r="AH1295" s="247" t="s">
        <v>2214</v>
      </c>
      <c r="AI1295" s="233">
        <v>0</v>
      </c>
      <c r="AJ1295" s="248">
        <f t="shared" si="538"/>
        <v>0</v>
      </c>
      <c r="AK1295" s="246">
        <f t="shared" si="539"/>
        <v>0</v>
      </c>
      <c r="AL1295" s="240">
        <v>2200204</v>
      </c>
      <c r="AM1295" s="240" t="s">
        <v>2211</v>
      </c>
      <c r="AN1295" s="249">
        <v>0</v>
      </c>
      <c r="AO1295" s="249">
        <v>0</v>
      </c>
      <c r="AP1295" s="256">
        <f t="shared" si="531"/>
        <v>0</v>
      </c>
      <c r="AQ1295" s="257">
        <f t="shared" si="532"/>
        <v>0</v>
      </c>
      <c r="AR1295">
        <f t="shared" si="537"/>
        <v>7</v>
      </c>
    </row>
    <row r="1296" hidden="1" spans="1:44">
      <c r="A1296" s="220">
        <v>2200206</v>
      </c>
      <c r="B1296" s="220" t="s">
        <v>2215</v>
      </c>
      <c r="C1296" s="216">
        <f t="shared" si="533"/>
        <v>0</v>
      </c>
      <c r="D1296" s="221">
        <v>0</v>
      </c>
      <c r="E1296" s="222">
        <v>0</v>
      </c>
      <c r="F1296" s="223">
        <v>0</v>
      </c>
      <c r="G1296" s="219">
        <f t="shared" si="534"/>
        <v>0</v>
      </c>
      <c r="H1296" s="219">
        <f t="shared" si="535"/>
        <v>0</v>
      </c>
      <c r="I1296" s="219">
        <f t="shared" si="536"/>
        <v>0</v>
      </c>
      <c r="J1296" s="231">
        <f t="shared" si="540"/>
        <v>7</v>
      </c>
      <c r="K1296" s="43">
        <f t="shared" si="543"/>
        <v>0</v>
      </c>
      <c r="L1296" s="43">
        <f t="shared" si="541"/>
        <v>7</v>
      </c>
      <c r="M1296" s="228">
        <v>2200510</v>
      </c>
      <c r="N1296" s="228" t="s">
        <v>2210</v>
      </c>
      <c r="O1296" s="233">
        <v>0</v>
      </c>
      <c r="P1296">
        <f t="shared" si="542"/>
        <v>7</v>
      </c>
      <c r="Q1296">
        <f t="shared" si="544"/>
        <v>0</v>
      </c>
      <c r="U1296">
        <f t="shared" si="525"/>
        <v>0</v>
      </c>
      <c r="V1296">
        <f t="shared" si="526"/>
        <v>0</v>
      </c>
      <c r="W1296">
        <f t="shared" si="545"/>
        <v>0</v>
      </c>
      <c r="Y1296">
        <f t="shared" si="527"/>
        <v>0</v>
      </c>
      <c r="AC1296">
        <f t="shared" si="528"/>
        <v>0</v>
      </c>
      <c r="AD1296">
        <f t="shared" si="529"/>
        <v>0</v>
      </c>
      <c r="AE1296">
        <f t="shared" si="546"/>
        <v>0</v>
      </c>
      <c r="AG1296" s="228">
        <v>2200513</v>
      </c>
      <c r="AH1296" s="247" t="s">
        <v>2216</v>
      </c>
      <c r="AI1296" s="233">
        <v>0</v>
      </c>
      <c r="AJ1296" s="248">
        <f t="shared" si="538"/>
        <v>0</v>
      </c>
      <c r="AK1296" s="246">
        <f t="shared" si="539"/>
        <v>0</v>
      </c>
      <c r="AL1296" s="240">
        <v>2200205</v>
      </c>
      <c r="AM1296" s="240" t="s">
        <v>2213</v>
      </c>
      <c r="AN1296" s="249">
        <v>0</v>
      </c>
      <c r="AO1296" s="249">
        <v>0</v>
      </c>
      <c r="AP1296" s="256">
        <f t="shared" si="531"/>
        <v>0</v>
      </c>
      <c r="AQ1296" s="257">
        <f t="shared" si="532"/>
        <v>0</v>
      </c>
      <c r="AR1296">
        <f t="shared" si="537"/>
        <v>7</v>
      </c>
    </row>
    <row r="1297" hidden="1" spans="1:44">
      <c r="A1297" s="220">
        <v>2200207</v>
      </c>
      <c r="B1297" s="220" t="s">
        <v>2217</v>
      </c>
      <c r="C1297" s="216">
        <f t="shared" si="533"/>
        <v>0</v>
      </c>
      <c r="D1297" s="221">
        <v>0</v>
      </c>
      <c r="E1297" s="222">
        <v>0</v>
      </c>
      <c r="F1297" s="223">
        <v>0</v>
      </c>
      <c r="G1297" s="219">
        <f t="shared" si="534"/>
        <v>0</v>
      </c>
      <c r="H1297" s="219">
        <f t="shared" si="535"/>
        <v>0</v>
      </c>
      <c r="I1297" s="219">
        <f t="shared" si="536"/>
        <v>0</v>
      </c>
      <c r="J1297" s="231">
        <f t="shared" si="540"/>
        <v>7</v>
      </c>
      <c r="K1297" s="43">
        <f t="shared" si="543"/>
        <v>0</v>
      </c>
      <c r="L1297" s="43">
        <f t="shared" si="541"/>
        <v>7</v>
      </c>
      <c r="M1297" s="228">
        <v>2200511</v>
      </c>
      <c r="N1297" s="228" t="s">
        <v>2212</v>
      </c>
      <c r="O1297" s="233">
        <v>0</v>
      </c>
      <c r="P1297">
        <f t="shared" si="542"/>
        <v>7</v>
      </c>
      <c r="Q1297">
        <f t="shared" si="544"/>
        <v>0</v>
      </c>
      <c r="U1297">
        <f t="shared" si="525"/>
        <v>0</v>
      </c>
      <c r="V1297">
        <f t="shared" si="526"/>
        <v>0</v>
      </c>
      <c r="W1297">
        <f t="shared" si="545"/>
        <v>0</v>
      </c>
      <c r="Y1297">
        <f t="shared" si="527"/>
        <v>0</v>
      </c>
      <c r="AC1297">
        <f t="shared" si="528"/>
        <v>0</v>
      </c>
      <c r="AD1297">
        <f t="shared" si="529"/>
        <v>0</v>
      </c>
      <c r="AE1297">
        <f t="shared" si="546"/>
        <v>0</v>
      </c>
      <c r="AG1297" s="228">
        <v>2200514</v>
      </c>
      <c r="AH1297" s="247" t="s">
        <v>2218</v>
      </c>
      <c r="AI1297" s="233">
        <v>0</v>
      </c>
      <c r="AJ1297" s="248">
        <f t="shared" si="538"/>
        <v>0</v>
      </c>
      <c r="AK1297" s="246">
        <f t="shared" si="539"/>
        <v>0</v>
      </c>
      <c r="AL1297" s="240">
        <v>2200206</v>
      </c>
      <c r="AM1297" s="240" t="s">
        <v>2215</v>
      </c>
      <c r="AN1297" s="249">
        <v>0</v>
      </c>
      <c r="AO1297" s="249">
        <v>0</v>
      </c>
      <c r="AP1297" s="256">
        <f t="shared" si="531"/>
        <v>0</v>
      </c>
      <c r="AQ1297" s="257">
        <f t="shared" si="532"/>
        <v>0</v>
      </c>
      <c r="AR1297">
        <f t="shared" si="537"/>
        <v>7</v>
      </c>
    </row>
    <row r="1298" hidden="1" spans="1:44">
      <c r="A1298" s="220">
        <v>2200208</v>
      </c>
      <c r="B1298" s="220" t="s">
        <v>2219</v>
      </c>
      <c r="C1298" s="216">
        <f t="shared" si="533"/>
        <v>0</v>
      </c>
      <c r="D1298" s="221">
        <v>0</v>
      </c>
      <c r="E1298" s="222">
        <v>0</v>
      </c>
      <c r="F1298" s="223">
        <v>0</v>
      </c>
      <c r="G1298" s="219">
        <f t="shared" si="534"/>
        <v>0</v>
      </c>
      <c r="H1298" s="219">
        <f t="shared" si="535"/>
        <v>0</v>
      </c>
      <c r="I1298" s="219">
        <f t="shared" si="536"/>
        <v>0</v>
      </c>
      <c r="J1298" s="231">
        <f t="shared" si="540"/>
        <v>7</v>
      </c>
      <c r="K1298" s="43">
        <f t="shared" si="543"/>
        <v>0</v>
      </c>
      <c r="L1298" s="43">
        <f t="shared" si="541"/>
        <v>7</v>
      </c>
      <c r="M1298" s="228">
        <v>2200512</v>
      </c>
      <c r="N1298" s="228" t="s">
        <v>2214</v>
      </c>
      <c r="O1298" s="233">
        <v>0</v>
      </c>
      <c r="P1298">
        <f t="shared" si="542"/>
        <v>7</v>
      </c>
      <c r="Q1298">
        <f t="shared" si="544"/>
        <v>0</v>
      </c>
      <c r="U1298">
        <f t="shared" si="525"/>
        <v>0</v>
      </c>
      <c r="V1298">
        <f t="shared" si="526"/>
        <v>0</v>
      </c>
      <c r="W1298">
        <f t="shared" si="545"/>
        <v>0</v>
      </c>
      <c r="Y1298">
        <f t="shared" si="527"/>
        <v>0</v>
      </c>
      <c r="AC1298">
        <f t="shared" si="528"/>
        <v>0</v>
      </c>
      <c r="AD1298">
        <f t="shared" si="529"/>
        <v>0</v>
      </c>
      <c r="AE1298">
        <f t="shared" si="546"/>
        <v>0</v>
      </c>
      <c r="AG1298" s="228">
        <v>2200599</v>
      </c>
      <c r="AH1298" s="247" t="s">
        <v>2220</v>
      </c>
      <c r="AI1298" s="233">
        <v>0</v>
      </c>
      <c r="AJ1298" s="248">
        <f t="shared" si="538"/>
        <v>0</v>
      </c>
      <c r="AK1298" s="246">
        <f t="shared" si="539"/>
        <v>0</v>
      </c>
      <c r="AL1298" s="240">
        <v>2200207</v>
      </c>
      <c r="AM1298" s="240" t="s">
        <v>2217</v>
      </c>
      <c r="AN1298" s="249">
        <v>0</v>
      </c>
      <c r="AO1298" s="249">
        <v>0</v>
      </c>
      <c r="AP1298" s="256">
        <f t="shared" si="531"/>
        <v>0</v>
      </c>
      <c r="AQ1298" s="257">
        <f t="shared" si="532"/>
        <v>0</v>
      </c>
      <c r="AR1298">
        <f t="shared" si="537"/>
        <v>7</v>
      </c>
    </row>
    <row r="1299" hidden="1" spans="1:44">
      <c r="A1299" s="220">
        <v>2200209</v>
      </c>
      <c r="B1299" s="220" t="s">
        <v>2221</v>
      </c>
      <c r="C1299" s="216">
        <f t="shared" si="533"/>
        <v>0</v>
      </c>
      <c r="D1299" s="221">
        <v>0</v>
      </c>
      <c r="E1299" s="222">
        <v>0</v>
      </c>
      <c r="F1299" s="223">
        <v>0</v>
      </c>
      <c r="G1299" s="219">
        <f t="shared" si="534"/>
        <v>0</v>
      </c>
      <c r="H1299" s="219">
        <f t="shared" si="535"/>
        <v>0</v>
      </c>
      <c r="I1299" s="219">
        <f t="shared" si="536"/>
        <v>0</v>
      </c>
      <c r="J1299" s="231">
        <f t="shared" si="540"/>
        <v>7</v>
      </c>
      <c r="K1299" s="43">
        <f t="shared" si="543"/>
        <v>0</v>
      </c>
      <c r="L1299" s="43">
        <f t="shared" si="541"/>
        <v>7</v>
      </c>
      <c r="M1299" s="228">
        <v>2200513</v>
      </c>
      <c r="N1299" s="228" t="s">
        <v>2216</v>
      </c>
      <c r="O1299" s="233">
        <v>0</v>
      </c>
      <c r="P1299">
        <f t="shared" si="542"/>
        <v>7</v>
      </c>
      <c r="Q1299">
        <f t="shared" si="544"/>
        <v>0</v>
      </c>
      <c r="U1299">
        <f t="shared" si="525"/>
        <v>0</v>
      </c>
      <c r="V1299">
        <f t="shared" si="526"/>
        <v>0</v>
      </c>
      <c r="W1299">
        <f t="shared" si="545"/>
        <v>0</v>
      </c>
      <c r="Y1299">
        <f t="shared" si="527"/>
        <v>0</v>
      </c>
      <c r="AC1299">
        <f t="shared" si="528"/>
        <v>0</v>
      </c>
      <c r="AD1299">
        <f t="shared" si="529"/>
        <v>0</v>
      </c>
      <c r="AE1299">
        <f t="shared" si="546"/>
        <v>0</v>
      </c>
      <c r="AG1299" s="228">
        <v>22099</v>
      </c>
      <c r="AH1299" s="238" t="s">
        <v>2222</v>
      </c>
      <c r="AI1299" s="232">
        <f>AI1300</f>
        <v>0</v>
      </c>
      <c r="AJ1299" s="239">
        <f t="shared" si="538"/>
        <v>0</v>
      </c>
      <c r="AK1299" s="246">
        <f t="shared" si="539"/>
        <v>0</v>
      </c>
      <c r="AL1299" s="240">
        <v>2200208</v>
      </c>
      <c r="AM1299" s="240" t="s">
        <v>2219</v>
      </c>
      <c r="AN1299" s="249">
        <v>0</v>
      </c>
      <c r="AO1299" s="249">
        <v>0</v>
      </c>
      <c r="AP1299" s="256">
        <f t="shared" si="531"/>
        <v>0</v>
      </c>
      <c r="AQ1299" s="257">
        <f t="shared" si="532"/>
        <v>0</v>
      </c>
      <c r="AR1299">
        <f t="shared" si="537"/>
        <v>7</v>
      </c>
    </row>
    <row r="1300" hidden="1" spans="1:44">
      <c r="A1300" s="215">
        <v>2200210</v>
      </c>
      <c r="B1300" s="215" t="s">
        <v>2223</v>
      </c>
      <c r="C1300" s="216">
        <f t="shared" si="533"/>
        <v>0</v>
      </c>
      <c r="D1300" s="222">
        <v>0</v>
      </c>
      <c r="E1300" s="222">
        <v>0</v>
      </c>
      <c r="F1300" s="223">
        <v>0</v>
      </c>
      <c r="G1300" s="219">
        <f t="shared" si="534"/>
        <v>0</v>
      </c>
      <c r="H1300" s="219">
        <f t="shared" si="535"/>
        <v>0</v>
      </c>
      <c r="I1300" s="219">
        <f t="shared" si="536"/>
        <v>0</v>
      </c>
      <c r="J1300" s="231">
        <f t="shared" si="540"/>
        <v>7</v>
      </c>
      <c r="K1300" s="43">
        <f t="shared" si="543"/>
        <v>0</v>
      </c>
      <c r="L1300" s="43">
        <f t="shared" si="541"/>
        <v>7</v>
      </c>
      <c r="M1300" s="228">
        <v>2200514</v>
      </c>
      <c r="N1300" s="228" t="s">
        <v>2218</v>
      </c>
      <c r="O1300" s="233">
        <v>0</v>
      </c>
      <c r="P1300">
        <f t="shared" si="542"/>
        <v>7</v>
      </c>
      <c r="Q1300">
        <f t="shared" si="544"/>
        <v>0</v>
      </c>
      <c r="U1300">
        <f t="shared" si="525"/>
        <v>0</v>
      </c>
      <c r="V1300">
        <f t="shared" si="526"/>
        <v>0</v>
      </c>
      <c r="W1300">
        <f t="shared" si="545"/>
        <v>0</v>
      </c>
      <c r="Y1300">
        <f t="shared" si="527"/>
        <v>0</v>
      </c>
      <c r="AC1300">
        <f t="shared" si="528"/>
        <v>0</v>
      </c>
      <c r="AD1300">
        <f t="shared" si="529"/>
        <v>0</v>
      </c>
      <c r="AE1300">
        <f t="shared" si="546"/>
        <v>0</v>
      </c>
      <c r="AG1300" s="228">
        <v>2209901</v>
      </c>
      <c r="AH1300" s="247" t="s">
        <v>2224</v>
      </c>
      <c r="AI1300" s="233">
        <v>0</v>
      </c>
      <c r="AJ1300" s="248">
        <f t="shared" si="538"/>
        <v>0</v>
      </c>
      <c r="AK1300" s="246">
        <f t="shared" si="539"/>
        <v>0</v>
      </c>
      <c r="AL1300" s="240">
        <v>2200209</v>
      </c>
      <c r="AM1300" s="240" t="s">
        <v>2221</v>
      </c>
      <c r="AN1300" s="249">
        <v>0</v>
      </c>
      <c r="AO1300" s="249">
        <v>0</v>
      </c>
      <c r="AP1300" s="256">
        <f t="shared" si="531"/>
        <v>0</v>
      </c>
      <c r="AQ1300" s="257">
        <f t="shared" si="532"/>
        <v>0</v>
      </c>
      <c r="AR1300">
        <f t="shared" si="537"/>
        <v>7</v>
      </c>
    </row>
    <row r="1301" hidden="1" spans="1:44">
      <c r="A1301" s="215">
        <v>2200211</v>
      </c>
      <c r="B1301" s="215" t="s">
        <v>2225</v>
      </c>
      <c r="C1301" s="216">
        <f t="shared" si="533"/>
        <v>0</v>
      </c>
      <c r="D1301" s="222">
        <v>0</v>
      </c>
      <c r="E1301" s="222">
        <v>0</v>
      </c>
      <c r="F1301" s="223">
        <v>0</v>
      </c>
      <c r="G1301" s="219">
        <f t="shared" si="534"/>
        <v>0</v>
      </c>
      <c r="H1301" s="219">
        <f t="shared" si="535"/>
        <v>0</v>
      </c>
      <c r="I1301" s="219">
        <f t="shared" si="536"/>
        <v>0</v>
      </c>
      <c r="J1301" s="231">
        <f t="shared" si="540"/>
        <v>7</v>
      </c>
      <c r="K1301" s="43">
        <f t="shared" si="543"/>
        <v>0</v>
      </c>
      <c r="L1301" s="43">
        <f t="shared" si="541"/>
        <v>7</v>
      </c>
      <c r="M1301" s="228">
        <v>2200599</v>
      </c>
      <c r="N1301" s="228" t="s">
        <v>2220</v>
      </c>
      <c r="O1301" s="233">
        <v>0</v>
      </c>
      <c r="P1301">
        <f t="shared" si="542"/>
        <v>7</v>
      </c>
      <c r="Q1301">
        <f t="shared" si="544"/>
        <v>0</v>
      </c>
      <c r="U1301">
        <f t="shared" si="525"/>
        <v>0</v>
      </c>
      <c r="V1301">
        <f t="shared" si="526"/>
        <v>0</v>
      </c>
      <c r="W1301">
        <f t="shared" si="545"/>
        <v>0</v>
      </c>
      <c r="Y1301">
        <f t="shared" si="527"/>
        <v>0</v>
      </c>
      <c r="AC1301">
        <f t="shared" si="528"/>
        <v>0</v>
      </c>
      <c r="AD1301">
        <f t="shared" si="529"/>
        <v>0</v>
      </c>
      <c r="AE1301">
        <f t="shared" si="546"/>
        <v>0</v>
      </c>
      <c r="AG1301" s="228">
        <v>221</v>
      </c>
      <c r="AH1301" s="238" t="s">
        <v>2226</v>
      </c>
      <c r="AI1301" s="232">
        <f>SUM(AI1302,AI1311,AI1315)</f>
        <v>7690</v>
      </c>
      <c r="AJ1301" s="239">
        <f t="shared" si="538"/>
        <v>7690</v>
      </c>
      <c r="AK1301" s="246">
        <f t="shared" si="539"/>
        <v>0</v>
      </c>
      <c r="AL1301" s="240">
        <v>2200210</v>
      </c>
      <c r="AM1301" s="240" t="s">
        <v>2223</v>
      </c>
      <c r="AN1301" s="249">
        <v>0</v>
      </c>
      <c r="AO1301" s="249">
        <v>0</v>
      </c>
      <c r="AP1301" s="256">
        <f t="shared" si="531"/>
        <v>0</v>
      </c>
      <c r="AQ1301" s="257">
        <f t="shared" si="532"/>
        <v>0</v>
      </c>
      <c r="AR1301">
        <f t="shared" si="537"/>
        <v>7</v>
      </c>
    </row>
    <row r="1302" hidden="1" spans="1:44">
      <c r="A1302" s="220">
        <v>2200212</v>
      </c>
      <c r="B1302" s="220" t="s">
        <v>2227</v>
      </c>
      <c r="C1302" s="216">
        <f t="shared" si="533"/>
        <v>0</v>
      </c>
      <c r="D1302" s="221">
        <v>0</v>
      </c>
      <c r="E1302" s="222">
        <v>0</v>
      </c>
      <c r="F1302" s="223">
        <v>0</v>
      </c>
      <c r="G1302" s="219">
        <f t="shared" si="534"/>
        <v>0</v>
      </c>
      <c r="H1302" s="219">
        <f t="shared" si="535"/>
        <v>0</v>
      </c>
      <c r="I1302" s="219">
        <f t="shared" si="536"/>
        <v>0</v>
      </c>
      <c r="J1302" s="231">
        <f t="shared" si="540"/>
        <v>7</v>
      </c>
      <c r="K1302" s="43">
        <f t="shared" si="543"/>
        <v>0</v>
      </c>
      <c r="L1302" s="43">
        <f t="shared" si="541"/>
        <v>7</v>
      </c>
      <c r="M1302" s="228">
        <v>22099</v>
      </c>
      <c r="N1302" s="229" t="s">
        <v>2222</v>
      </c>
      <c r="O1302" s="232">
        <f>O1303</f>
        <v>0</v>
      </c>
      <c r="P1302">
        <f t="shared" si="542"/>
        <v>5</v>
      </c>
      <c r="Q1302">
        <f t="shared" si="544"/>
        <v>0</v>
      </c>
      <c r="U1302">
        <f t="shared" si="525"/>
        <v>0</v>
      </c>
      <c r="V1302">
        <f t="shared" si="526"/>
        <v>0</v>
      </c>
      <c r="W1302">
        <f t="shared" si="545"/>
        <v>0</v>
      </c>
      <c r="Y1302">
        <f t="shared" si="527"/>
        <v>0</v>
      </c>
      <c r="AC1302">
        <f t="shared" si="528"/>
        <v>0</v>
      </c>
      <c r="AD1302">
        <f t="shared" si="529"/>
        <v>0</v>
      </c>
      <c r="AE1302">
        <f t="shared" si="546"/>
        <v>0</v>
      </c>
      <c r="AG1302" s="228">
        <v>22101</v>
      </c>
      <c r="AH1302" s="238" t="s">
        <v>2228</v>
      </c>
      <c r="AI1302" s="232">
        <f>SUM(AI1303:AI1310)</f>
        <v>3690</v>
      </c>
      <c r="AJ1302" s="239">
        <f t="shared" si="538"/>
        <v>3690</v>
      </c>
      <c r="AK1302" s="246">
        <f t="shared" si="539"/>
        <v>0</v>
      </c>
      <c r="AL1302" s="240">
        <v>2200211</v>
      </c>
      <c r="AM1302" s="240" t="s">
        <v>2225</v>
      </c>
      <c r="AN1302" s="249">
        <v>0</v>
      </c>
      <c r="AO1302" s="249">
        <v>0</v>
      </c>
      <c r="AP1302" s="256">
        <f t="shared" si="531"/>
        <v>0</v>
      </c>
      <c r="AQ1302" s="257">
        <f t="shared" si="532"/>
        <v>0</v>
      </c>
      <c r="AR1302">
        <f t="shared" si="537"/>
        <v>7</v>
      </c>
    </row>
    <row r="1303" hidden="1" spans="1:44">
      <c r="A1303" s="220">
        <v>2200213</v>
      </c>
      <c r="B1303" s="220" t="s">
        <v>2229</v>
      </c>
      <c r="C1303" s="216">
        <f t="shared" si="533"/>
        <v>0</v>
      </c>
      <c r="D1303" s="221">
        <v>0</v>
      </c>
      <c r="E1303" s="222">
        <v>0</v>
      </c>
      <c r="F1303" s="223">
        <v>0</v>
      </c>
      <c r="G1303" s="219">
        <f t="shared" si="534"/>
        <v>0</v>
      </c>
      <c r="H1303" s="219">
        <f t="shared" si="535"/>
        <v>0</v>
      </c>
      <c r="I1303" s="219">
        <f t="shared" si="536"/>
        <v>0</v>
      </c>
      <c r="J1303" s="231">
        <f t="shared" si="540"/>
        <v>7</v>
      </c>
      <c r="K1303" s="43">
        <f t="shared" si="543"/>
        <v>0</v>
      </c>
      <c r="L1303" s="43">
        <f t="shared" si="541"/>
        <v>7</v>
      </c>
      <c r="M1303" s="228">
        <v>2209901</v>
      </c>
      <c r="N1303" s="228" t="s">
        <v>2224</v>
      </c>
      <c r="O1303" s="233">
        <v>0</v>
      </c>
      <c r="P1303">
        <f t="shared" si="542"/>
        <v>7</v>
      </c>
      <c r="Q1303">
        <f t="shared" si="544"/>
        <v>0</v>
      </c>
      <c r="U1303">
        <f t="shared" si="525"/>
        <v>0</v>
      </c>
      <c r="V1303">
        <f t="shared" si="526"/>
        <v>0</v>
      </c>
      <c r="W1303">
        <f t="shared" si="545"/>
        <v>0</v>
      </c>
      <c r="Y1303">
        <f t="shared" si="527"/>
        <v>0</v>
      </c>
      <c r="AC1303">
        <f t="shared" si="528"/>
        <v>0</v>
      </c>
      <c r="AD1303">
        <f t="shared" si="529"/>
        <v>0</v>
      </c>
      <c r="AE1303">
        <f t="shared" si="546"/>
        <v>0</v>
      </c>
      <c r="AG1303" s="228">
        <v>2210101</v>
      </c>
      <c r="AH1303" s="247" t="s">
        <v>2230</v>
      </c>
      <c r="AI1303" s="233">
        <v>6</v>
      </c>
      <c r="AJ1303" s="248">
        <f t="shared" si="538"/>
        <v>6</v>
      </c>
      <c r="AK1303" s="246">
        <f t="shared" si="539"/>
        <v>0</v>
      </c>
      <c r="AL1303" s="240">
        <v>2200212</v>
      </c>
      <c r="AM1303" s="240" t="s">
        <v>2227</v>
      </c>
      <c r="AN1303" s="249">
        <v>0</v>
      </c>
      <c r="AO1303" s="249">
        <v>0</v>
      </c>
      <c r="AP1303" s="256">
        <f t="shared" si="531"/>
        <v>0</v>
      </c>
      <c r="AQ1303" s="257">
        <f t="shared" si="532"/>
        <v>0</v>
      </c>
      <c r="AR1303">
        <f t="shared" si="537"/>
        <v>7</v>
      </c>
    </row>
    <row r="1304" hidden="1" spans="1:44">
      <c r="A1304" s="220">
        <v>2200215</v>
      </c>
      <c r="B1304" s="220" t="s">
        <v>2231</v>
      </c>
      <c r="C1304" s="216">
        <f t="shared" si="533"/>
        <v>0</v>
      </c>
      <c r="D1304" s="221">
        <v>0</v>
      </c>
      <c r="E1304" s="222">
        <v>0</v>
      </c>
      <c r="F1304" s="223">
        <v>0</v>
      </c>
      <c r="G1304" s="219">
        <f t="shared" si="534"/>
        <v>0</v>
      </c>
      <c r="H1304" s="219">
        <f t="shared" si="535"/>
        <v>0</v>
      </c>
      <c r="I1304" s="219">
        <f t="shared" si="536"/>
        <v>0</v>
      </c>
      <c r="J1304" s="231">
        <f t="shared" si="540"/>
        <v>7</v>
      </c>
      <c r="K1304" s="43">
        <f t="shared" si="543"/>
        <v>0</v>
      </c>
      <c r="L1304" s="43">
        <f t="shared" si="541"/>
        <v>7</v>
      </c>
      <c r="M1304" s="228">
        <v>221</v>
      </c>
      <c r="N1304" s="229" t="s">
        <v>2226</v>
      </c>
      <c r="O1304" s="230">
        <f>SUM(O1305,O1314,O1318)</f>
        <v>7675</v>
      </c>
      <c r="P1304">
        <f t="shared" si="542"/>
        <v>3</v>
      </c>
      <c r="Q1304">
        <f t="shared" si="544"/>
        <v>0</v>
      </c>
      <c r="U1304">
        <f t="shared" si="525"/>
        <v>0</v>
      </c>
      <c r="V1304">
        <f t="shared" si="526"/>
        <v>0</v>
      </c>
      <c r="W1304">
        <f t="shared" si="545"/>
        <v>0</v>
      </c>
      <c r="Y1304">
        <f t="shared" si="527"/>
        <v>0</v>
      </c>
      <c r="AC1304">
        <f t="shared" si="528"/>
        <v>0</v>
      </c>
      <c r="AD1304">
        <f t="shared" si="529"/>
        <v>0</v>
      </c>
      <c r="AE1304">
        <f t="shared" si="546"/>
        <v>0</v>
      </c>
      <c r="AG1304" s="228">
        <v>2210102</v>
      </c>
      <c r="AH1304" s="247" t="s">
        <v>2232</v>
      </c>
      <c r="AI1304" s="233">
        <v>0</v>
      </c>
      <c r="AJ1304" s="248">
        <f t="shared" si="538"/>
        <v>0</v>
      </c>
      <c r="AK1304" s="246">
        <f t="shared" si="539"/>
        <v>0</v>
      </c>
      <c r="AL1304" s="240">
        <v>2200213</v>
      </c>
      <c r="AM1304" s="240" t="s">
        <v>2229</v>
      </c>
      <c r="AN1304" s="249">
        <v>0</v>
      </c>
      <c r="AO1304" s="249">
        <v>0</v>
      </c>
      <c r="AP1304" s="256">
        <f t="shared" si="531"/>
        <v>0</v>
      </c>
      <c r="AQ1304" s="257">
        <f t="shared" si="532"/>
        <v>0</v>
      </c>
      <c r="AR1304">
        <f t="shared" si="537"/>
        <v>7</v>
      </c>
    </row>
    <row r="1305" hidden="1" spans="1:44">
      <c r="A1305" s="220">
        <v>2200216</v>
      </c>
      <c r="B1305" s="220" t="s">
        <v>2233</v>
      </c>
      <c r="C1305" s="216">
        <f t="shared" si="533"/>
        <v>0</v>
      </c>
      <c r="D1305" s="221">
        <v>0</v>
      </c>
      <c r="E1305" s="222">
        <v>0</v>
      </c>
      <c r="F1305" s="223">
        <v>0</v>
      </c>
      <c r="G1305" s="219">
        <f t="shared" si="534"/>
        <v>0</v>
      </c>
      <c r="H1305" s="219">
        <f t="shared" si="535"/>
        <v>0</v>
      </c>
      <c r="I1305" s="219">
        <f t="shared" si="536"/>
        <v>0</v>
      </c>
      <c r="J1305" s="231">
        <f t="shared" si="540"/>
        <v>7</v>
      </c>
      <c r="K1305" s="43">
        <f t="shared" si="543"/>
        <v>0</v>
      </c>
      <c r="L1305" s="43">
        <f t="shared" si="541"/>
        <v>7</v>
      </c>
      <c r="M1305" s="228">
        <v>22101</v>
      </c>
      <c r="N1305" s="229" t="s">
        <v>2228</v>
      </c>
      <c r="O1305" s="232">
        <f>SUM(O1306:O1313)</f>
        <v>2555</v>
      </c>
      <c r="P1305">
        <f t="shared" si="542"/>
        <v>5</v>
      </c>
      <c r="Q1305">
        <f t="shared" si="544"/>
        <v>0</v>
      </c>
      <c r="U1305">
        <f t="shared" si="525"/>
        <v>0</v>
      </c>
      <c r="V1305">
        <f t="shared" si="526"/>
        <v>0</v>
      </c>
      <c r="W1305">
        <f t="shared" si="545"/>
        <v>0</v>
      </c>
      <c r="Y1305">
        <f t="shared" si="527"/>
        <v>0</v>
      </c>
      <c r="AC1305">
        <f t="shared" si="528"/>
        <v>0</v>
      </c>
      <c r="AD1305">
        <f t="shared" si="529"/>
        <v>0</v>
      </c>
      <c r="AE1305">
        <f t="shared" si="546"/>
        <v>0</v>
      </c>
      <c r="AG1305" s="228">
        <v>2210103</v>
      </c>
      <c r="AH1305" s="247" t="s">
        <v>2234</v>
      </c>
      <c r="AI1305" s="233">
        <v>94</v>
      </c>
      <c r="AJ1305" s="248">
        <f t="shared" si="538"/>
        <v>94</v>
      </c>
      <c r="AK1305" s="246">
        <f t="shared" si="539"/>
        <v>0</v>
      </c>
      <c r="AL1305" s="240">
        <v>2200215</v>
      </c>
      <c r="AM1305" s="240" t="s">
        <v>2231</v>
      </c>
      <c r="AN1305" s="249">
        <v>0</v>
      </c>
      <c r="AO1305" s="249">
        <v>0</v>
      </c>
      <c r="AP1305" s="256">
        <f t="shared" si="531"/>
        <v>0</v>
      </c>
      <c r="AQ1305" s="257">
        <f t="shared" si="532"/>
        <v>0</v>
      </c>
      <c r="AR1305">
        <f t="shared" si="537"/>
        <v>7</v>
      </c>
    </row>
    <row r="1306" hidden="1" spans="1:44">
      <c r="A1306" s="215">
        <v>2200217</v>
      </c>
      <c r="B1306" s="215" t="s">
        <v>2235</v>
      </c>
      <c r="C1306" s="216">
        <f t="shared" si="533"/>
        <v>0</v>
      </c>
      <c r="D1306" s="222">
        <v>0</v>
      </c>
      <c r="E1306" s="222">
        <v>0</v>
      </c>
      <c r="F1306" s="223">
        <v>0</v>
      </c>
      <c r="G1306" s="219">
        <f t="shared" si="534"/>
        <v>0</v>
      </c>
      <c r="H1306" s="219">
        <f t="shared" si="535"/>
        <v>0</v>
      </c>
      <c r="I1306" s="219">
        <f t="shared" si="536"/>
        <v>0</v>
      </c>
      <c r="J1306" s="231">
        <f t="shared" si="540"/>
        <v>7</v>
      </c>
      <c r="K1306" s="43">
        <f t="shared" si="543"/>
        <v>0</v>
      </c>
      <c r="L1306" s="43">
        <f t="shared" si="541"/>
        <v>7</v>
      </c>
      <c r="M1306" s="228">
        <v>2210101</v>
      </c>
      <c r="N1306" s="228" t="s">
        <v>2230</v>
      </c>
      <c r="O1306" s="233">
        <v>0</v>
      </c>
      <c r="P1306">
        <f t="shared" si="542"/>
        <v>7</v>
      </c>
      <c r="Q1306">
        <f t="shared" si="544"/>
        <v>0</v>
      </c>
      <c r="U1306">
        <f t="shared" si="525"/>
        <v>0</v>
      </c>
      <c r="V1306">
        <f t="shared" si="526"/>
        <v>0</v>
      </c>
      <c r="W1306">
        <f t="shared" si="545"/>
        <v>0</v>
      </c>
      <c r="Y1306">
        <f t="shared" si="527"/>
        <v>0</v>
      </c>
      <c r="AC1306">
        <f t="shared" si="528"/>
        <v>0</v>
      </c>
      <c r="AD1306">
        <f t="shared" si="529"/>
        <v>0</v>
      </c>
      <c r="AE1306">
        <f t="shared" si="546"/>
        <v>0</v>
      </c>
      <c r="AG1306" s="228">
        <v>2210104</v>
      </c>
      <c r="AH1306" s="247" t="s">
        <v>2236</v>
      </c>
      <c r="AI1306" s="233">
        <v>0</v>
      </c>
      <c r="AJ1306" s="248">
        <f t="shared" si="538"/>
        <v>0</v>
      </c>
      <c r="AK1306" s="246">
        <f t="shared" si="539"/>
        <v>0</v>
      </c>
      <c r="AL1306" s="240">
        <v>2200216</v>
      </c>
      <c r="AM1306" s="240" t="s">
        <v>2233</v>
      </c>
      <c r="AN1306" s="249">
        <v>0</v>
      </c>
      <c r="AO1306" s="249">
        <v>0</v>
      </c>
      <c r="AP1306" s="256">
        <f t="shared" si="531"/>
        <v>0</v>
      </c>
      <c r="AQ1306" s="257">
        <f t="shared" si="532"/>
        <v>0</v>
      </c>
      <c r="AR1306">
        <f t="shared" si="537"/>
        <v>7</v>
      </c>
    </row>
    <row r="1307" hidden="1" spans="1:44">
      <c r="A1307" s="220">
        <v>2200218</v>
      </c>
      <c r="B1307" s="220" t="s">
        <v>2237</v>
      </c>
      <c r="C1307" s="216">
        <f t="shared" si="533"/>
        <v>0</v>
      </c>
      <c r="D1307" s="221">
        <v>0</v>
      </c>
      <c r="E1307" s="222">
        <v>0</v>
      </c>
      <c r="F1307" s="223">
        <v>0</v>
      </c>
      <c r="G1307" s="219">
        <f t="shared" si="534"/>
        <v>0</v>
      </c>
      <c r="H1307" s="219">
        <f t="shared" si="535"/>
        <v>0</v>
      </c>
      <c r="I1307" s="219">
        <f t="shared" si="536"/>
        <v>0</v>
      </c>
      <c r="J1307" s="231">
        <f t="shared" si="540"/>
        <v>7</v>
      </c>
      <c r="K1307" s="43">
        <f t="shared" si="543"/>
        <v>0</v>
      </c>
      <c r="L1307" s="43">
        <f t="shared" si="541"/>
        <v>7</v>
      </c>
      <c r="M1307" s="228">
        <v>2210102</v>
      </c>
      <c r="N1307" s="228" t="s">
        <v>2232</v>
      </c>
      <c r="O1307" s="233">
        <v>0</v>
      </c>
      <c r="P1307">
        <f t="shared" si="542"/>
        <v>7</v>
      </c>
      <c r="Q1307">
        <f t="shared" si="544"/>
        <v>0</v>
      </c>
      <c r="U1307">
        <f t="shared" si="525"/>
        <v>0</v>
      </c>
      <c r="V1307">
        <f t="shared" si="526"/>
        <v>0</v>
      </c>
      <c r="W1307">
        <f t="shared" si="545"/>
        <v>0</v>
      </c>
      <c r="Y1307">
        <f t="shared" si="527"/>
        <v>0</v>
      </c>
      <c r="AC1307">
        <f t="shared" si="528"/>
        <v>0</v>
      </c>
      <c r="AD1307">
        <f t="shared" si="529"/>
        <v>0</v>
      </c>
      <c r="AE1307">
        <f t="shared" si="546"/>
        <v>0</v>
      </c>
      <c r="AG1307" s="228">
        <v>2210105</v>
      </c>
      <c r="AH1307" s="247" t="s">
        <v>2238</v>
      </c>
      <c r="AI1307" s="233">
        <v>866</v>
      </c>
      <c r="AJ1307" s="248">
        <f t="shared" si="538"/>
        <v>866</v>
      </c>
      <c r="AK1307" s="246">
        <f t="shared" si="539"/>
        <v>0</v>
      </c>
      <c r="AL1307" s="240">
        <v>2200217</v>
      </c>
      <c r="AM1307" s="240" t="s">
        <v>2235</v>
      </c>
      <c r="AN1307" s="249">
        <v>0</v>
      </c>
      <c r="AO1307" s="249">
        <v>0</v>
      </c>
      <c r="AP1307" s="256">
        <f t="shared" si="531"/>
        <v>0</v>
      </c>
      <c r="AQ1307" s="257">
        <f t="shared" si="532"/>
        <v>0</v>
      </c>
      <c r="AR1307">
        <f t="shared" si="537"/>
        <v>7</v>
      </c>
    </row>
    <row r="1308" hidden="1" spans="1:44">
      <c r="A1308" s="215">
        <v>2200250</v>
      </c>
      <c r="B1308" s="215" t="s">
        <v>212</v>
      </c>
      <c r="C1308" s="216">
        <f t="shared" si="533"/>
        <v>0</v>
      </c>
      <c r="D1308" s="222">
        <v>0</v>
      </c>
      <c r="E1308" s="222">
        <v>0</v>
      </c>
      <c r="F1308" s="223">
        <v>0</v>
      </c>
      <c r="G1308" s="219">
        <f t="shared" si="534"/>
        <v>0</v>
      </c>
      <c r="H1308" s="219">
        <f t="shared" si="535"/>
        <v>0</v>
      </c>
      <c r="I1308" s="219">
        <f t="shared" si="536"/>
        <v>0</v>
      </c>
      <c r="J1308" s="231">
        <f t="shared" si="540"/>
        <v>7</v>
      </c>
      <c r="K1308" s="43">
        <f t="shared" si="543"/>
        <v>0</v>
      </c>
      <c r="L1308" s="43">
        <f t="shared" si="541"/>
        <v>7</v>
      </c>
      <c r="M1308" s="228">
        <v>2210103</v>
      </c>
      <c r="N1308" s="228" t="s">
        <v>2234</v>
      </c>
      <c r="O1308" s="233">
        <v>0</v>
      </c>
      <c r="P1308">
        <f t="shared" si="542"/>
        <v>7</v>
      </c>
      <c r="Q1308">
        <f t="shared" si="544"/>
        <v>0</v>
      </c>
      <c r="U1308">
        <f t="shared" si="525"/>
        <v>0</v>
      </c>
      <c r="V1308">
        <f t="shared" si="526"/>
        <v>0</v>
      </c>
      <c r="W1308">
        <f t="shared" si="545"/>
        <v>0</v>
      </c>
      <c r="Y1308">
        <f t="shared" si="527"/>
        <v>0</v>
      </c>
      <c r="AC1308">
        <f t="shared" si="528"/>
        <v>0</v>
      </c>
      <c r="AD1308">
        <f t="shared" si="529"/>
        <v>0</v>
      </c>
      <c r="AE1308">
        <f t="shared" si="546"/>
        <v>0</v>
      </c>
      <c r="AG1308" s="228">
        <v>2210106</v>
      </c>
      <c r="AH1308" s="247" t="s">
        <v>2239</v>
      </c>
      <c r="AI1308" s="233">
        <v>224</v>
      </c>
      <c r="AJ1308" s="248">
        <f t="shared" si="538"/>
        <v>224</v>
      </c>
      <c r="AK1308" s="246">
        <f t="shared" si="539"/>
        <v>0</v>
      </c>
      <c r="AL1308" s="240">
        <v>2200218</v>
      </c>
      <c r="AM1308" s="240" t="s">
        <v>2237</v>
      </c>
      <c r="AN1308" s="249">
        <v>0</v>
      </c>
      <c r="AO1308" s="249">
        <v>0</v>
      </c>
      <c r="AP1308" s="256">
        <f t="shared" si="531"/>
        <v>0</v>
      </c>
      <c r="AQ1308" s="257">
        <f t="shared" si="532"/>
        <v>0</v>
      </c>
      <c r="AR1308">
        <f t="shared" si="537"/>
        <v>7</v>
      </c>
    </row>
    <row r="1309" hidden="1" spans="1:44">
      <c r="A1309" s="215">
        <v>2200299</v>
      </c>
      <c r="B1309" s="215" t="s">
        <v>2240</v>
      </c>
      <c r="C1309" s="216">
        <f t="shared" si="533"/>
        <v>0</v>
      </c>
      <c r="D1309" s="222">
        <v>0</v>
      </c>
      <c r="E1309" s="222">
        <v>0</v>
      </c>
      <c r="F1309" s="223">
        <v>0</v>
      </c>
      <c r="G1309" s="219">
        <f t="shared" si="534"/>
        <v>0</v>
      </c>
      <c r="H1309" s="219">
        <f t="shared" si="535"/>
        <v>0</v>
      </c>
      <c r="I1309" s="219">
        <f t="shared" si="536"/>
        <v>0</v>
      </c>
      <c r="J1309" s="231">
        <f t="shared" si="540"/>
        <v>7</v>
      </c>
      <c r="K1309" s="43">
        <f t="shared" si="543"/>
        <v>0</v>
      </c>
      <c r="L1309" s="43">
        <f t="shared" si="541"/>
        <v>7</v>
      </c>
      <c r="M1309" s="228">
        <v>2210104</v>
      </c>
      <c r="N1309" s="228" t="s">
        <v>2236</v>
      </c>
      <c r="O1309" s="233">
        <v>0</v>
      </c>
      <c r="P1309">
        <f t="shared" si="542"/>
        <v>7</v>
      </c>
      <c r="Q1309">
        <f t="shared" si="544"/>
        <v>0</v>
      </c>
      <c r="U1309">
        <f t="shared" si="525"/>
        <v>0</v>
      </c>
      <c r="V1309">
        <f t="shared" si="526"/>
        <v>0</v>
      </c>
      <c r="W1309">
        <f t="shared" si="545"/>
        <v>0</v>
      </c>
      <c r="Y1309">
        <f t="shared" si="527"/>
        <v>0</v>
      </c>
      <c r="AC1309">
        <f t="shared" si="528"/>
        <v>0</v>
      </c>
      <c r="AD1309">
        <f t="shared" si="529"/>
        <v>0</v>
      </c>
      <c r="AE1309">
        <f t="shared" si="546"/>
        <v>0</v>
      </c>
      <c r="AG1309" s="228">
        <v>2210107</v>
      </c>
      <c r="AH1309" s="247" t="s">
        <v>2241</v>
      </c>
      <c r="AI1309" s="233">
        <v>0</v>
      </c>
      <c r="AJ1309" s="248">
        <f t="shared" si="538"/>
        <v>0</v>
      </c>
      <c r="AK1309" s="246">
        <f t="shared" si="539"/>
        <v>0</v>
      </c>
      <c r="AL1309" s="240">
        <v>2200250</v>
      </c>
      <c r="AM1309" s="240" t="s">
        <v>212</v>
      </c>
      <c r="AN1309" s="249">
        <v>0</v>
      </c>
      <c r="AO1309" s="249">
        <v>0</v>
      </c>
      <c r="AP1309" s="256">
        <f t="shared" si="531"/>
        <v>0</v>
      </c>
      <c r="AQ1309" s="257">
        <f t="shared" si="532"/>
        <v>0</v>
      </c>
      <c r="AR1309">
        <f t="shared" si="537"/>
        <v>7</v>
      </c>
    </row>
    <row r="1310" hidden="1" spans="1:44">
      <c r="A1310" s="215">
        <v>22003</v>
      </c>
      <c r="B1310" s="215" t="s">
        <v>2242</v>
      </c>
      <c r="C1310" s="216">
        <f t="shared" si="533"/>
        <v>0</v>
      </c>
      <c r="D1310" s="222">
        <v>0</v>
      </c>
      <c r="E1310" s="222">
        <v>0</v>
      </c>
      <c r="F1310" s="223">
        <v>0</v>
      </c>
      <c r="G1310" s="219">
        <f t="shared" si="534"/>
        <v>0</v>
      </c>
      <c r="H1310" s="219">
        <f t="shared" si="535"/>
        <v>0</v>
      </c>
      <c r="I1310" s="219">
        <f t="shared" si="536"/>
        <v>0</v>
      </c>
      <c r="J1310" s="231">
        <f t="shared" si="540"/>
        <v>5</v>
      </c>
      <c r="K1310" s="43">
        <f t="shared" si="543"/>
        <v>0</v>
      </c>
      <c r="L1310" s="43">
        <f t="shared" si="541"/>
        <v>5</v>
      </c>
      <c r="M1310" s="228">
        <v>2210105</v>
      </c>
      <c r="N1310" s="228" t="s">
        <v>2238</v>
      </c>
      <c r="O1310" s="233">
        <v>1803</v>
      </c>
      <c r="P1310">
        <f t="shared" si="542"/>
        <v>7</v>
      </c>
      <c r="Q1310">
        <f t="shared" si="544"/>
        <v>220</v>
      </c>
      <c r="U1310">
        <f t="shared" si="525"/>
        <v>0</v>
      </c>
      <c r="V1310">
        <f t="shared" si="526"/>
        <v>0</v>
      </c>
      <c r="W1310">
        <f t="shared" si="545"/>
        <v>0</v>
      </c>
      <c r="Y1310">
        <f t="shared" si="527"/>
        <v>0</v>
      </c>
      <c r="AC1310">
        <f t="shared" si="528"/>
        <v>0</v>
      </c>
      <c r="AD1310">
        <f t="shared" si="529"/>
        <v>0</v>
      </c>
      <c r="AE1310">
        <f t="shared" si="546"/>
        <v>0</v>
      </c>
      <c r="AG1310" s="228">
        <v>2210199</v>
      </c>
      <c r="AH1310" s="247" t="s">
        <v>2243</v>
      </c>
      <c r="AI1310" s="233">
        <v>2500</v>
      </c>
      <c r="AJ1310" s="248">
        <f t="shared" si="538"/>
        <v>2500</v>
      </c>
      <c r="AK1310" s="246">
        <f t="shared" si="539"/>
        <v>0</v>
      </c>
      <c r="AL1310" s="240">
        <v>2200299</v>
      </c>
      <c r="AM1310" s="240" t="s">
        <v>2240</v>
      </c>
      <c r="AN1310" s="249">
        <v>0</v>
      </c>
      <c r="AO1310" s="249">
        <v>0</v>
      </c>
      <c r="AP1310" s="256">
        <f t="shared" si="531"/>
        <v>0</v>
      </c>
      <c r="AQ1310" s="257">
        <f t="shared" si="532"/>
        <v>0</v>
      </c>
      <c r="AR1310">
        <f t="shared" si="537"/>
        <v>7</v>
      </c>
    </row>
    <row r="1311" hidden="1" spans="1:44">
      <c r="A1311" s="220">
        <v>2200301</v>
      </c>
      <c r="B1311" s="220" t="s">
        <v>194</v>
      </c>
      <c r="C1311" s="216">
        <f t="shared" si="533"/>
        <v>0</v>
      </c>
      <c r="D1311" s="221">
        <v>0</v>
      </c>
      <c r="E1311" s="222">
        <v>0</v>
      </c>
      <c r="F1311" s="223">
        <v>0</v>
      </c>
      <c r="G1311" s="219">
        <f t="shared" si="534"/>
        <v>0</v>
      </c>
      <c r="H1311" s="219">
        <f t="shared" si="535"/>
        <v>0</v>
      </c>
      <c r="I1311" s="219">
        <f t="shared" si="536"/>
        <v>0</v>
      </c>
      <c r="J1311" s="231">
        <f t="shared" si="540"/>
        <v>7</v>
      </c>
      <c r="K1311" s="43">
        <f t="shared" ref="K1311:K1319" si="547">SUM(C1311:F1311)</f>
        <v>0</v>
      </c>
      <c r="L1311" s="43">
        <f t="shared" si="541"/>
        <v>7</v>
      </c>
      <c r="M1311" s="228">
        <v>2210106</v>
      </c>
      <c r="N1311" s="228" t="s">
        <v>2239</v>
      </c>
      <c r="O1311" s="233">
        <v>425</v>
      </c>
      <c r="P1311">
        <f t="shared" si="542"/>
        <v>7</v>
      </c>
      <c r="Q1311">
        <f t="shared" si="544"/>
        <v>0</v>
      </c>
      <c r="U1311">
        <f t="shared" si="525"/>
        <v>0</v>
      </c>
      <c r="V1311">
        <f t="shared" si="526"/>
        <v>0</v>
      </c>
      <c r="W1311">
        <f t="shared" si="545"/>
        <v>0</v>
      </c>
      <c r="Y1311">
        <f t="shared" si="527"/>
        <v>0</v>
      </c>
      <c r="AC1311">
        <f t="shared" si="528"/>
        <v>0</v>
      </c>
      <c r="AD1311">
        <f t="shared" si="529"/>
        <v>0</v>
      </c>
      <c r="AE1311">
        <f t="shared" si="546"/>
        <v>0</v>
      </c>
      <c r="AG1311" s="228">
        <v>22102</v>
      </c>
      <c r="AH1311" s="238" t="s">
        <v>2244</v>
      </c>
      <c r="AI1311" s="232">
        <f>SUM(AI1312:AI1314)</f>
        <v>4000</v>
      </c>
      <c r="AJ1311" s="239">
        <f t="shared" si="538"/>
        <v>4000</v>
      </c>
      <c r="AK1311" s="246">
        <f t="shared" si="539"/>
        <v>0</v>
      </c>
      <c r="AL1311" s="240">
        <v>22003</v>
      </c>
      <c r="AM1311" s="240" t="s">
        <v>2242</v>
      </c>
      <c r="AN1311" s="249">
        <v>0</v>
      </c>
      <c r="AO1311" s="249">
        <v>0</v>
      </c>
      <c r="AP1311" s="256">
        <f t="shared" si="531"/>
        <v>0</v>
      </c>
      <c r="AQ1311" s="257">
        <f t="shared" si="532"/>
        <v>0</v>
      </c>
      <c r="AR1311">
        <f t="shared" si="537"/>
        <v>5</v>
      </c>
    </row>
    <row r="1312" hidden="1" spans="1:44">
      <c r="A1312" s="215">
        <v>2200302</v>
      </c>
      <c r="B1312" s="215" t="s">
        <v>196</v>
      </c>
      <c r="C1312" s="216">
        <f t="shared" si="533"/>
        <v>0</v>
      </c>
      <c r="D1312" s="222">
        <v>0</v>
      </c>
      <c r="E1312" s="222">
        <v>0</v>
      </c>
      <c r="F1312" s="223">
        <v>0</v>
      </c>
      <c r="G1312" s="219">
        <f t="shared" si="534"/>
        <v>0</v>
      </c>
      <c r="H1312" s="219">
        <f t="shared" si="535"/>
        <v>0</v>
      </c>
      <c r="I1312" s="219">
        <f t="shared" si="536"/>
        <v>0</v>
      </c>
      <c r="J1312" s="231">
        <f t="shared" si="540"/>
        <v>7</v>
      </c>
      <c r="K1312" s="43">
        <f t="shared" si="547"/>
        <v>0</v>
      </c>
      <c r="L1312" s="43">
        <f t="shared" si="541"/>
        <v>7</v>
      </c>
      <c r="M1312" s="228">
        <v>2210107</v>
      </c>
      <c r="N1312" s="228" t="s">
        <v>2241</v>
      </c>
      <c r="O1312" s="233">
        <v>0</v>
      </c>
      <c r="P1312">
        <f t="shared" si="542"/>
        <v>7</v>
      </c>
      <c r="Q1312">
        <f t="shared" si="544"/>
        <v>0</v>
      </c>
      <c r="U1312">
        <f t="shared" si="525"/>
        <v>0</v>
      </c>
      <c r="V1312">
        <f t="shared" si="526"/>
        <v>0</v>
      </c>
      <c r="W1312">
        <f t="shared" si="545"/>
        <v>0</v>
      </c>
      <c r="Y1312">
        <f t="shared" si="527"/>
        <v>0</v>
      </c>
      <c r="AC1312">
        <f t="shared" si="528"/>
        <v>0</v>
      </c>
      <c r="AD1312">
        <f t="shared" si="529"/>
        <v>0</v>
      </c>
      <c r="AE1312">
        <f t="shared" si="546"/>
        <v>0</v>
      </c>
      <c r="AG1312" s="228">
        <v>2210201</v>
      </c>
      <c r="AH1312" s="247" t="s">
        <v>2245</v>
      </c>
      <c r="AI1312" s="233">
        <v>4000</v>
      </c>
      <c r="AJ1312" s="248">
        <f t="shared" si="538"/>
        <v>4000</v>
      </c>
      <c r="AK1312" s="246">
        <f t="shared" si="539"/>
        <v>0</v>
      </c>
      <c r="AL1312" s="240">
        <v>2200301</v>
      </c>
      <c r="AM1312" s="240" t="s">
        <v>194</v>
      </c>
      <c r="AN1312" s="249">
        <v>0</v>
      </c>
      <c r="AO1312" s="249">
        <v>0</v>
      </c>
      <c r="AP1312" s="256">
        <f t="shared" si="531"/>
        <v>0</v>
      </c>
      <c r="AQ1312" s="257">
        <f t="shared" si="532"/>
        <v>0</v>
      </c>
      <c r="AR1312">
        <f t="shared" si="537"/>
        <v>7</v>
      </c>
    </row>
    <row r="1313" hidden="1" spans="1:44">
      <c r="A1313" s="220">
        <v>2200303</v>
      </c>
      <c r="B1313" s="220" t="s">
        <v>198</v>
      </c>
      <c r="C1313" s="216">
        <f t="shared" si="533"/>
        <v>0</v>
      </c>
      <c r="D1313" s="221">
        <v>0</v>
      </c>
      <c r="E1313" s="222">
        <v>0</v>
      </c>
      <c r="F1313" s="223">
        <v>0</v>
      </c>
      <c r="G1313" s="219">
        <f t="shared" si="534"/>
        <v>0</v>
      </c>
      <c r="H1313" s="219">
        <f t="shared" si="535"/>
        <v>0</v>
      </c>
      <c r="I1313" s="219">
        <f t="shared" si="536"/>
        <v>0</v>
      </c>
      <c r="J1313" s="231">
        <f t="shared" si="540"/>
        <v>7</v>
      </c>
      <c r="K1313" s="43">
        <f t="shared" si="547"/>
        <v>0</v>
      </c>
      <c r="L1313" s="43">
        <f t="shared" si="541"/>
        <v>7</v>
      </c>
      <c r="M1313" s="228">
        <v>2210199</v>
      </c>
      <c r="N1313" s="228" t="s">
        <v>2243</v>
      </c>
      <c r="O1313" s="233">
        <v>327</v>
      </c>
      <c r="P1313">
        <f t="shared" si="542"/>
        <v>7</v>
      </c>
      <c r="Q1313">
        <f t="shared" si="544"/>
        <v>0</v>
      </c>
      <c r="U1313">
        <f t="shared" si="525"/>
        <v>0</v>
      </c>
      <c r="V1313">
        <f t="shared" si="526"/>
        <v>0</v>
      </c>
      <c r="W1313">
        <f t="shared" si="545"/>
        <v>0</v>
      </c>
      <c r="Y1313">
        <f t="shared" si="527"/>
        <v>0</v>
      </c>
      <c r="AC1313">
        <f t="shared" si="528"/>
        <v>0</v>
      </c>
      <c r="AD1313">
        <f t="shared" si="529"/>
        <v>0</v>
      </c>
      <c r="AE1313">
        <f t="shared" si="546"/>
        <v>0</v>
      </c>
      <c r="AG1313" s="228">
        <v>2210202</v>
      </c>
      <c r="AH1313" s="247" t="s">
        <v>2246</v>
      </c>
      <c r="AI1313" s="233">
        <v>0</v>
      </c>
      <c r="AJ1313" s="248">
        <f t="shared" si="538"/>
        <v>0</v>
      </c>
      <c r="AK1313" s="246">
        <f t="shared" si="539"/>
        <v>0</v>
      </c>
      <c r="AL1313" s="240">
        <v>2200302</v>
      </c>
      <c r="AM1313" s="240" t="s">
        <v>196</v>
      </c>
      <c r="AN1313" s="249">
        <v>0</v>
      </c>
      <c r="AO1313" s="249">
        <v>0</v>
      </c>
      <c r="AP1313" s="256">
        <f t="shared" si="531"/>
        <v>0</v>
      </c>
      <c r="AQ1313" s="257">
        <f t="shared" si="532"/>
        <v>0</v>
      </c>
      <c r="AR1313">
        <f t="shared" si="537"/>
        <v>7</v>
      </c>
    </row>
    <row r="1314" hidden="1" spans="1:44">
      <c r="A1314" s="215">
        <v>2200304</v>
      </c>
      <c r="B1314" s="215" t="s">
        <v>2247</v>
      </c>
      <c r="C1314" s="216">
        <f t="shared" si="533"/>
        <v>0</v>
      </c>
      <c r="D1314" s="222">
        <v>0</v>
      </c>
      <c r="E1314" s="222">
        <v>0</v>
      </c>
      <c r="F1314" s="223">
        <v>0</v>
      </c>
      <c r="G1314" s="219">
        <f t="shared" si="534"/>
        <v>0</v>
      </c>
      <c r="H1314" s="219">
        <f t="shared" si="535"/>
        <v>0</v>
      </c>
      <c r="I1314" s="219">
        <f t="shared" si="536"/>
        <v>0</v>
      </c>
      <c r="J1314" s="231">
        <f t="shared" si="540"/>
        <v>7</v>
      </c>
      <c r="K1314" s="43">
        <f t="shared" si="547"/>
        <v>0</v>
      </c>
      <c r="L1314" s="43">
        <f t="shared" si="541"/>
        <v>7</v>
      </c>
      <c r="M1314" s="228">
        <v>22102</v>
      </c>
      <c r="N1314" s="229" t="s">
        <v>2244</v>
      </c>
      <c r="O1314" s="232">
        <f>SUM(O1315:O1317)</f>
        <v>5120</v>
      </c>
      <c r="P1314">
        <f t="shared" si="542"/>
        <v>5</v>
      </c>
      <c r="Q1314">
        <f t="shared" si="544"/>
        <v>0</v>
      </c>
      <c r="U1314">
        <f t="shared" si="525"/>
        <v>0</v>
      </c>
      <c r="V1314">
        <f t="shared" si="526"/>
        <v>0</v>
      </c>
      <c r="W1314">
        <f t="shared" si="545"/>
        <v>0</v>
      </c>
      <c r="Y1314">
        <f t="shared" si="527"/>
        <v>0</v>
      </c>
      <c r="AC1314">
        <f t="shared" si="528"/>
        <v>0</v>
      </c>
      <c r="AD1314">
        <f t="shared" si="529"/>
        <v>0</v>
      </c>
      <c r="AE1314">
        <f t="shared" si="546"/>
        <v>0</v>
      </c>
      <c r="AG1314" s="228">
        <v>2210203</v>
      </c>
      <c r="AH1314" s="247" t="s">
        <v>2248</v>
      </c>
      <c r="AI1314" s="233">
        <v>0</v>
      </c>
      <c r="AJ1314" s="248">
        <f t="shared" si="538"/>
        <v>0</v>
      </c>
      <c r="AK1314" s="246">
        <f t="shared" si="539"/>
        <v>0</v>
      </c>
      <c r="AL1314" s="240">
        <v>2200303</v>
      </c>
      <c r="AM1314" s="240" t="s">
        <v>198</v>
      </c>
      <c r="AN1314" s="249">
        <v>0</v>
      </c>
      <c r="AO1314" s="249">
        <v>0</v>
      </c>
      <c r="AP1314" s="256">
        <f t="shared" si="531"/>
        <v>0</v>
      </c>
      <c r="AQ1314" s="257">
        <f t="shared" si="532"/>
        <v>0</v>
      </c>
      <c r="AR1314">
        <f t="shared" si="537"/>
        <v>7</v>
      </c>
    </row>
    <row r="1315" hidden="1" spans="1:44">
      <c r="A1315" s="215">
        <v>2200305</v>
      </c>
      <c r="B1315" s="215" t="s">
        <v>2249</v>
      </c>
      <c r="C1315" s="216">
        <f t="shared" si="533"/>
        <v>0</v>
      </c>
      <c r="D1315" s="222">
        <v>0</v>
      </c>
      <c r="E1315" s="222">
        <v>0</v>
      </c>
      <c r="F1315" s="223">
        <v>0</v>
      </c>
      <c r="G1315" s="219">
        <f t="shared" si="534"/>
        <v>0</v>
      </c>
      <c r="H1315" s="219">
        <f t="shared" si="535"/>
        <v>0</v>
      </c>
      <c r="I1315" s="219">
        <f t="shared" si="536"/>
        <v>0</v>
      </c>
      <c r="J1315" s="231">
        <f t="shared" si="540"/>
        <v>7</v>
      </c>
      <c r="K1315" s="43">
        <f t="shared" si="547"/>
        <v>0</v>
      </c>
      <c r="L1315" s="43">
        <f t="shared" si="541"/>
        <v>7</v>
      </c>
      <c r="M1315" s="228">
        <v>2210201</v>
      </c>
      <c r="N1315" s="228" t="s">
        <v>2245</v>
      </c>
      <c r="O1315" s="233">
        <v>5120</v>
      </c>
      <c r="P1315">
        <f t="shared" si="542"/>
        <v>7</v>
      </c>
      <c r="Q1315">
        <f t="shared" si="544"/>
        <v>0</v>
      </c>
      <c r="U1315">
        <f t="shared" si="525"/>
        <v>0</v>
      </c>
      <c r="V1315">
        <f t="shared" si="526"/>
        <v>0</v>
      </c>
      <c r="W1315">
        <f t="shared" si="545"/>
        <v>0</v>
      </c>
      <c r="Y1315">
        <f t="shared" si="527"/>
        <v>0</v>
      </c>
      <c r="AC1315">
        <f t="shared" si="528"/>
        <v>0</v>
      </c>
      <c r="AD1315">
        <f t="shared" si="529"/>
        <v>0</v>
      </c>
      <c r="AE1315">
        <f t="shared" si="546"/>
        <v>0</v>
      </c>
      <c r="AG1315" s="228">
        <v>22103</v>
      </c>
      <c r="AH1315" s="238" t="s">
        <v>2250</v>
      </c>
      <c r="AI1315" s="232">
        <f>SUM(AI1316:AI1318)</f>
        <v>0</v>
      </c>
      <c r="AJ1315" s="239">
        <f t="shared" si="538"/>
        <v>0</v>
      </c>
      <c r="AK1315" s="246">
        <f t="shared" si="539"/>
        <v>0</v>
      </c>
      <c r="AL1315" s="240">
        <v>2200304</v>
      </c>
      <c r="AM1315" s="240" t="s">
        <v>2247</v>
      </c>
      <c r="AN1315" s="249">
        <v>0</v>
      </c>
      <c r="AO1315" s="249">
        <v>0</v>
      </c>
      <c r="AP1315" s="256">
        <f t="shared" si="531"/>
        <v>0</v>
      </c>
      <c r="AQ1315" s="257">
        <f t="shared" si="532"/>
        <v>0</v>
      </c>
      <c r="AR1315">
        <f t="shared" si="537"/>
        <v>7</v>
      </c>
    </row>
    <row r="1316" hidden="1" spans="1:44">
      <c r="A1316" s="220">
        <v>2200306</v>
      </c>
      <c r="B1316" s="220" t="s">
        <v>2251</v>
      </c>
      <c r="C1316" s="216">
        <f t="shared" si="533"/>
        <v>0</v>
      </c>
      <c r="D1316" s="221">
        <v>0</v>
      </c>
      <c r="E1316" s="222">
        <v>0</v>
      </c>
      <c r="F1316" s="223">
        <v>0</v>
      </c>
      <c r="G1316" s="219">
        <f t="shared" si="534"/>
        <v>0</v>
      </c>
      <c r="H1316" s="219">
        <f t="shared" si="535"/>
        <v>0</v>
      </c>
      <c r="I1316" s="219">
        <f t="shared" si="536"/>
        <v>0</v>
      </c>
      <c r="J1316" s="231">
        <f t="shared" si="540"/>
        <v>7</v>
      </c>
      <c r="K1316" s="43">
        <f t="shared" si="547"/>
        <v>0</v>
      </c>
      <c r="L1316" s="43">
        <f t="shared" si="541"/>
        <v>7</v>
      </c>
      <c r="M1316" s="228">
        <v>2210202</v>
      </c>
      <c r="N1316" s="228" t="s">
        <v>2246</v>
      </c>
      <c r="O1316" s="233">
        <v>0</v>
      </c>
      <c r="P1316">
        <f t="shared" si="542"/>
        <v>7</v>
      </c>
      <c r="Q1316">
        <f t="shared" si="544"/>
        <v>0</v>
      </c>
      <c r="U1316">
        <f t="shared" si="525"/>
        <v>0</v>
      </c>
      <c r="V1316">
        <f t="shared" si="526"/>
        <v>0</v>
      </c>
      <c r="W1316">
        <f t="shared" si="545"/>
        <v>0</v>
      </c>
      <c r="Y1316">
        <f t="shared" si="527"/>
        <v>0</v>
      </c>
      <c r="AC1316">
        <f t="shared" si="528"/>
        <v>0</v>
      </c>
      <c r="AD1316">
        <f t="shared" si="529"/>
        <v>0</v>
      </c>
      <c r="AE1316">
        <f t="shared" si="546"/>
        <v>0</v>
      </c>
      <c r="AG1316" s="228">
        <v>2210301</v>
      </c>
      <c r="AH1316" s="247" t="s">
        <v>2252</v>
      </c>
      <c r="AI1316" s="233">
        <v>0</v>
      </c>
      <c r="AJ1316" s="248">
        <f t="shared" si="538"/>
        <v>0</v>
      </c>
      <c r="AK1316" s="246">
        <f t="shared" si="539"/>
        <v>0</v>
      </c>
      <c r="AL1316" s="240">
        <v>2200305</v>
      </c>
      <c r="AM1316" s="240" t="s">
        <v>2249</v>
      </c>
      <c r="AN1316" s="249">
        <v>0</v>
      </c>
      <c r="AO1316" s="249">
        <v>0</v>
      </c>
      <c r="AP1316" s="256">
        <f t="shared" si="531"/>
        <v>0</v>
      </c>
      <c r="AQ1316" s="257">
        <f t="shared" si="532"/>
        <v>0</v>
      </c>
      <c r="AR1316">
        <f t="shared" si="537"/>
        <v>7</v>
      </c>
    </row>
    <row r="1317" hidden="1" spans="1:44">
      <c r="A1317" s="215">
        <v>2200350</v>
      </c>
      <c r="B1317" s="215" t="s">
        <v>212</v>
      </c>
      <c r="C1317" s="216">
        <f t="shared" si="533"/>
        <v>0</v>
      </c>
      <c r="D1317" s="222">
        <v>0</v>
      </c>
      <c r="E1317" s="222">
        <v>0</v>
      </c>
      <c r="F1317" s="223">
        <v>0</v>
      </c>
      <c r="G1317" s="219">
        <f t="shared" si="534"/>
        <v>0</v>
      </c>
      <c r="H1317" s="219">
        <f t="shared" si="535"/>
        <v>0</v>
      </c>
      <c r="I1317" s="219">
        <f t="shared" si="536"/>
        <v>0</v>
      </c>
      <c r="J1317" s="231">
        <f t="shared" si="540"/>
        <v>7</v>
      </c>
      <c r="K1317" s="43">
        <f t="shared" si="547"/>
        <v>0</v>
      </c>
      <c r="L1317" s="43">
        <f t="shared" si="541"/>
        <v>7</v>
      </c>
      <c r="M1317" s="228">
        <v>2210203</v>
      </c>
      <c r="N1317" s="228" t="s">
        <v>2248</v>
      </c>
      <c r="O1317" s="233">
        <v>0</v>
      </c>
      <c r="P1317">
        <f t="shared" si="542"/>
        <v>7</v>
      </c>
      <c r="Q1317">
        <f t="shared" si="544"/>
        <v>0</v>
      </c>
      <c r="U1317">
        <f t="shared" si="525"/>
        <v>0</v>
      </c>
      <c r="V1317">
        <f t="shared" si="526"/>
        <v>0</v>
      </c>
      <c r="W1317">
        <f t="shared" si="545"/>
        <v>0</v>
      </c>
      <c r="Y1317">
        <f t="shared" si="527"/>
        <v>0</v>
      </c>
      <c r="AC1317">
        <f t="shared" si="528"/>
        <v>0</v>
      </c>
      <c r="AD1317">
        <f t="shared" si="529"/>
        <v>0</v>
      </c>
      <c r="AE1317">
        <f t="shared" si="546"/>
        <v>0</v>
      </c>
      <c r="AG1317" s="228">
        <v>2210302</v>
      </c>
      <c r="AH1317" s="247" t="s">
        <v>2253</v>
      </c>
      <c r="AI1317" s="233">
        <v>0</v>
      </c>
      <c r="AJ1317" s="248">
        <f t="shared" si="538"/>
        <v>0</v>
      </c>
      <c r="AK1317" s="246">
        <f t="shared" si="539"/>
        <v>0</v>
      </c>
      <c r="AL1317" s="240">
        <v>2200306</v>
      </c>
      <c r="AM1317" s="240" t="s">
        <v>2251</v>
      </c>
      <c r="AN1317" s="249">
        <v>0</v>
      </c>
      <c r="AO1317" s="249">
        <v>0</v>
      </c>
      <c r="AP1317" s="256">
        <f t="shared" si="531"/>
        <v>0</v>
      </c>
      <c r="AQ1317" s="257">
        <f t="shared" si="532"/>
        <v>0</v>
      </c>
      <c r="AR1317">
        <f t="shared" si="537"/>
        <v>7</v>
      </c>
    </row>
    <row r="1318" hidden="1" spans="1:44">
      <c r="A1318" s="215">
        <v>2200399</v>
      </c>
      <c r="B1318" s="215" t="s">
        <v>2254</v>
      </c>
      <c r="C1318" s="216">
        <f t="shared" si="533"/>
        <v>0</v>
      </c>
      <c r="D1318" s="222">
        <v>0</v>
      </c>
      <c r="E1318" s="222">
        <v>0</v>
      </c>
      <c r="F1318" s="223">
        <v>0</v>
      </c>
      <c r="G1318" s="219">
        <f t="shared" si="534"/>
        <v>0</v>
      </c>
      <c r="H1318" s="219">
        <f t="shared" si="535"/>
        <v>0</v>
      </c>
      <c r="I1318" s="219">
        <f t="shared" si="536"/>
        <v>0</v>
      </c>
      <c r="J1318" s="231">
        <f t="shared" si="540"/>
        <v>7</v>
      </c>
      <c r="K1318" s="43">
        <f t="shared" si="547"/>
        <v>0</v>
      </c>
      <c r="L1318" s="43">
        <f t="shared" si="541"/>
        <v>7</v>
      </c>
      <c r="M1318" s="228">
        <v>22103</v>
      </c>
      <c r="N1318" s="229" t="s">
        <v>2250</v>
      </c>
      <c r="O1318" s="232">
        <f>SUM(O1319:O1321)</f>
        <v>0</v>
      </c>
      <c r="P1318">
        <f t="shared" si="542"/>
        <v>5</v>
      </c>
      <c r="Q1318">
        <f t="shared" si="544"/>
        <v>0</v>
      </c>
      <c r="U1318">
        <f t="shared" si="525"/>
        <v>0</v>
      </c>
      <c r="V1318">
        <f t="shared" si="526"/>
        <v>0</v>
      </c>
      <c r="W1318">
        <f t="shared" si="545"/>
        <v>0</v>
      </c>
      <c r="Y1318">
        <f t="shared" si="527"/>
        <v>0</v>
      </c>
      <c r="AC1318">
        <f t="shared" si="528"/>
        <v>0</v>
      </c>
      <c r="AD1318">
        <f t="shared" si="529"/>
        <v>0</v>
      </c>
      <c r="AE1318">
        <f t="shared" si="546"/>
        <v>0</v>
      </c>
      <c r="AG1318" s="228">
        <v>2210399</v>
      </c>
      <c r="AH1318" s="247" t="s">
        <v>2255</v>
      </c>
      <c r="AI1318" s="233">
        <v>0</v>
      </c>
      <c r="AJ1318" s="248">
        <f t="shared" si="538"/>
        <v>0</v>
      </c>
      <c r="AK1318" s="246">
        <f t="shared" si="539"/>
        <v>0</v>
      </c>
      <c r="AL1318" s="240">
        <v>2200350</v>
      </c>
      <c r="AM1318" s="240" t="s">
        <v>212</v>
      </c>
      <c r="AN1318" s="249">
        <v>0</v>
      </c>
      <c r="AO1318" s="249">
        <v>0</v>
      </c>
      <c r="AP1318" s="256">
        <f t="shared" si="531"/>
        <v>0</v>
      </c>
      <c r="AQ1318" s="257">
        <f t="shared" si="532"/>
        <v>0</v>
      </c>
      <c r="AR1318">
        <f t="shared" si="537"/>
        <v>7</v>
      </c>
    </row>
    <row r="1319" hidden="1" customHeight="1" spans="1:44">
      <c r="A1319" s="215">
        <v>22004</v>
      </c>
      <c r="B1319" s="215" t="s">
        <v>2256</v>
      </c>
      <c r="C1319" s="216">
        <f t="shared" si="533"/>
        <v>125</v>
      </c>
      <c r="D1319" s="217">
        <v>97</v>
      </c>
      <c r="E1319" s="217">
        <v>162</v>
      </c>
      <c r="F1319" s="218">
        <v>163</v>
      </c>
      <c r="G1319" s="219">
        <f t="shared" si="534"/>
        <v>0.304</v>
      </c>
      <c r="H1319" s="219">
        <f t="shared" si="535"/>
        <v>1.68041237113402</v>
      </c>
      <c r="I1319" s="219">
        <f t="shared" si="536"/>
        <v>1.00617283950617</v>
      </c>
      <c r="J1319" s="231">
        <f t="shared" si="540"/>
        <v>5</v>
      </c>
      <c r="K1319" s="43">
        <f t="shared" si="547"/>
        <v>547</v>
      </c>
      <c r="L1319" s="43">
        <f t="shared" si="541"/>
        <v>5</v>
      </c>
      <c r="M1319" s="228">
        <v>2210301</v>
      </c>
      <c r="N1319" s="228" t="s">
        <v>2252</v>
      </c>
      <c r="O1319" s="233">
        <v>0</v>
      </c>
      <c r="P1319">
        <f t="shared" si="542"/>
        <v>7</v>
      </c>
      <c r="Q1319">
        <f t="shared" si="544"/>
        <v>220</v>
      </c>
      <c r="U1319">
        <f t="shared" si="525"/>
        <v>0</v>
      </c>
      <c r="V1319">
        <f t="shared" si="526"/>
        <v>0</v>
      </c>
      <c r="W1319">
        <f t="shared" si="545"/>
        <v>0</v>
      </c>
      <c r="Y1319">
        <f t="shared" si="527"/>
        <v>0</v>
      </c>
      <c r="AC1319">
        <f t="shared" si="528"/>
        <v>0</v>
      </c>
      <c r="AD1319">
        <f t="shared" si="529"/>
        <v>0</v>
      </c>
      <c r="AE1319">
        <f t="shared" si="546"/>
        <v>0</v>
      </c>
      <c r="AG1319" s="228">
        <v>222</v>
      </c>
      <c r="AH1319" s="238" t="s">
        <v>2257</v>
      </c>
      <c r="AI1319" s="232">
        <f>SUM(AI1320,AI1335,AI1349,AI1355,AI1361)</f>
        <v>371</v>
      </c>
      <c r="AJ1319" s="239">
        <f t="shared" si="538"/>
        <v>371</v>
      </c>
      <c r="AK1319" s="246">
        <f t="shared" si="539"/>
        <v>0</v>
      </c>
      <c r="AL1319" s="240">
        <v>2200399</v>
      </c>
      <c r="AM1319" s="240" t="s">
        <v>2254</v>
      </c>
      <c r="AN1319" s="249">
        <v>0</v>
      </c>
      <c r="AO1319" s="249">
        <v>0</v>
      </c>
      <c r="AP1319" s="256">
        <f t="shared" si="531"/>
        <v>0</v>
      </c>
      <c r="AQ1319" s="257">
        <f t="shared" si="532"/>
        <v>0</v>
      </c>
      <c r="AR1319">
        <f t="shared" si="537"/>
        <v>7</v>
      </c>
    </row>
    <row r="1320" customHeight="1" spans="1:44">
      <c r="A1320" s="220">
        <v>2200401</v>
      </c>
      <c r="B1320" s="220" t="s">
        <v>194</v>
      </c>
      <c r="C1320" s="216">
        <f t="shared" si="533"/>
        <v>74</v>
      </c>
      <c r="D1320" s="224">
        <v>72</v>
      </c>
      <c r="E1320" s="217">
        <v>105</v>
      </c>
      <c r="F1320" s="218">
        <v>106</v>
      </c>
      <c r="G1320" s="219">
        <f t="shared" si="534"/>
        <v>0.432432432432432</v>
      </c>
      <c r="H1320" s="219">
        <f t="shared" si="535"/>
        <v>1.47222222222222</v>
      </c>
      <c r="I1320" s="219">
        <f t="shared" si="536"/>
        <v>1.00952380952381</v>
      </c>
      <c r="J1320" s="231">
        <f t="shared" si="540"/>
        <v>7</v>
      </c>
      <c r="K1320" s="43">
        <f t="shared" ref="K1320:K1332" si="548">SUM(C1320:F1320)</f>
        <v>357</v>
      </c>
      <c r="L1320" s="43">
        <f t="shared" si="541"/>
        <v>7</v>
      </c>
      <c r="M1320" s="228">
        <v>2210302</v>
      </c>
      <c r="N1320" s="228" t="s">
        <v>2253</v>
      </c>
      <c r="O1320" s="233">
        <v>0</v>
      </c>
      <c r="P1320">
        <f t="shared" si="542"/>
        <v>7</v>
      </c>
      <c r="Q1320">
        <f t="shared" si="544"/>
        <v>0</v>
      </c>
      <c r="U1320">
        <f t="shared" si="525"/>
        <v>0</v>
      </c>
      <c r="V1320">
        <f t="shared" si="526"/>
        <v>0</v>
      </c>
      <c r="W1320">
        <f t="shared" si="545"/>
        <v>0</v>
      </c>
      <c r="Y1320">
        <f t="shared" si="527"/>
        <v>0</v>
      </c>
      <c r="AC1320">
        <f t="shared" si="528"/>
        <v>0</v>
      </c>
      <c r="AD1320">
        <f t="shared" si="529"/>
        <v>0</v>
      </c>
      <c r="AE1320">
        <f t="shared" si="546"/>
        <v>0</v>
      </c>
      <c r="AG1320" s="228">
        <v>22201</v>
      </c>
      <c r="AH1320" s="238" t="s">
        <v>2258</v>
      </c>
      <c r="AI1320" s="232">
        <f>SUM(AI1321:AI1334)</f>
        <v>358</v>
      </c>
      <c r="AJ1320" s="239">
        <f t="shared" si="538"/>
        <v>358</v>
      </c>
      <c r="AK1320" s="246">
        <f t="shared" si="539"/>
        <v>0</v>
      </c>
      <c r="AL1320" s="240">
        <v>22004</v>
      </c>
      <c r="AM1320" s="241" t="s">
        <v>2256</v>
      </c>
      <c r="AN1320" s="242">
        <v>97</v>
      </c>
      <c r="AO1320" s="242">
        <v>162</v>
      </c>
      <c r="AP1320" s="256">
        <f t="shared" si="531"/>
        <v>65</v>
      </c>
      <c r="AQ1320" s="257">
        <f t="shared" si="532"/>
        <v>0.670103092783505</v>
      </c>
      <c r="AR1320">
        <f t="shared" si="537"/>
        <v>5</v>
      </c>
    </row>
    <row r="1321" customHeight="1" spans="1:44">
      <c r="A1321" s="220">
        <v>2200402</v>
      </c>
      <c r="B1321" s="220" t="s">
        <v>196</v>
      </c>
      <c r="C1321" s="216">
        <f t="shared" si="533"/>
        <v>0</v>
      </c>
      <c r="D1321" s="224">
        <v>0</v>
      </c>
      <c r="E1321" s="217">
        <v>2</v>
      </c>
      <c r="F1321" s="218">
        <v>2</v>
      </c>
      <c r="G1321" s="219"/>
      <c r="H1321" s="219"/>
      <c r="I1321" s="219">
        <f t="shared" si="536"/>
        <v>1</v>
      </c>
      <c r="J1321" s="231">
        <f t="shared" si="540"/>
        <v>7</v>
      </c>
      <c r="K1321" s="43">
        <f t="shared" si="548"/>
        <v>4</v>
      </c>
      <c r="L1321" s="43">
        <f t="shared" si="541"/>
        <v>7</v>
      </c>
      <c r="M1321" s="228">
        <v>2210399</v>
      </c>
      <c r="N1321" s="228" t="s">
        <v>2255</v>
      </c>
      <c r="O1321" s="233">
        <v>0</v>
      </c>
      <c r="P1321">
        <f t="shared" si="542"/>
        <v>7</v>
      </c>
      <c r="Q1321">
        <f t="shared" si="544"/>
        <v>0</v>
      </c>
      <c r="U1321">
        <f t="shared" si="525"/>
        <v>0</v>
      </c>
      <c r="V1321">
        <f t="shared" si="526"/>
        <v>0</v>
      </c>
      <c r="W1321">
        <f t="shared" si="545"/>
        <v>0</v>
      </c>
      <c r="Y1321">
        <f t="shared" si="527"/>
        <v>0</v>
      </c>
      <c r="AC1321">
        <f t="shared" si="528"/>
        <v>0</v>
      </c>
      <c r="AD1321">
        <f t="shared" si="529"/>
        <v>0</v>
      </c>
      <c r="AE1321">
        <f t="shared" si="546"/>
        <v>0</v>
      </c>
      <c r="AG1321" s="228">
        <v>2220101</v>
      </c>
      <c r="AH1321" s="247" t="s">
        <v>195</v>
      </c>
      <c r="AI1321" s="233">
        <v>0</v>
      </c>
      <c r="AJ1321" s="248">
        <f t="shared" si="538"/>
        <v>0</v>
      </c>
      <c r="AK1321" s="246">
        <f t="shared" si="539"/>
        <v>0</v>
      </c>
      <c r="AL1321" s="240">
        <v>2200401</v>
      </c>
      <c r="AM1321" s="241" t="s">
        <v>194</v>
      </c>
      <c r="AN1321" s="242">
        <v>72</v>
      </c>
      <c r="AO1321" s="242">
        <v>105</v>
      </c>
      <c r="AP1321" s="256">
        <f t="shared" si="531"/>
        <v>33</v>
      </c>
      <c r="AQ1321" s="257">
        <f t="shared" si="532"/>
        <v>0.458333333333333</v>
      </c>
      <c r="AR1321">
        <f t="shared" si="537"/>
        <v>7</v>
      </c>
    </row>
    <row r="1322" hidden="1" spans="1:44">
      <c r="A1322" s="220">
        <v>2200403</v>
      </c>
      <c r="B1322" s="220" t="s">
        <v>198</v>
      </c>
      <c r="C1322" s="216">
        <f t="shared" si="533"/>
        <v>0</v>
      </c>
      <c r="D1322" s="221">
        <v>0</v>
      </c>
      <c r="E1322" s="222">
        <v>0</v>
      </c>
      <c r="F1322" s="223">
        <v>0</v>
      </c>
      <c r="G1322" s="219">
        <f t="shared" si="534"/>
        <v>0</v>
      </c>
      <c r="H1322" s="219">
        <f t="shared" si="535"/>
        <v>0</v>
      </c>
      <c r="I1322" s="219">
        <f t="shared" si="536"/>
        <v>0</v>
      </c>
      <c r="J1322" s="231">
        <f t="shared" si="540"/>
        <v>7</v>
      </c>
      <c r="K1322" s="43">
        <f t="shared" si="548"/>
        <v>0</v>
      </c>
      <c r="L1322" s="43">
        <f t="shared" si="541"/>
        <v>7</v>
      </c>
      <c r="M1322" s="228">
        <v>222</v>
      </c>
      <c r="N1322" s="229" t="s">
        <v>2257</v>
      </c>
      <c r="O1322" s="230">
        <f>SUM(O1323,O1338,O1352,O1358,O1364)</f>
        <v>583</v>
      </c>
      <c r="P1322">
        <f t="shared" si="542"/>
        <v>3</v>
      </c>
      <c r="Q1322">
        <f t="shared" si="544"/>
        <v>0</v>
      </c>
      <c r="U1322">
        <f t="shared" si="525"/>
        <v>0</v>
      </c>
      <c r="V1322">
        <f t="shared" si="526"/>
        <v>0</v>
      </c>
      <c r="W1322">
        <f t="shared" si="545"/>
        <v>0</v>
      </c>
      <c r="Y1322">
        <f t="shared" si="527"/>
        <v>0</v>
      </c>
      <c r="AC1322">
        <f t="shared" si="528"/>
        <v>0</v>
      </c>
      <c r="AD1322">
        <f t="shared" si="529"/>
        <v>0</v>
      </c>
      <c r="AE1322">
        <f t="shared" si="546"/>
        <v>0</v>
      </c>
      <c r="AG1322" s="228">
        <v>2220102</v>
      </c>
      <c r="AH1322" s="247" t="s">
        <v>197</v>
      </c>
      <c r="AI1322" s="233">
        <v>0</v>
      </c>
      <c r="AJ1322" s="248">
        <f t="shared" si="538"/>
        <v>0</v>
      </c>
      <c r="AK1322" s="246">
        <f t="shared" si="539"/>
        <v>0</v>
      </c>
      <c r="AL1322" s="240">
        <v>2200402</v>
      </c>
      <c r="AM1322" s="241" t="s">
        <v>196</v>
      </c>
      <c r="AN1322" s="242">
        <v>0</v>
      </c>
      <c r="AO1322" s="242">
        <v>2</v>
      </c>
      <c r="AP1322" s="256">
        <f t="shared" si="531"/>
        <v>2</v>
      </c>
      <c r="AQ1322" s="257">
        <f t="shared" si="532"/>
        <v>0</v>
      </c>
      <c r="AR1322">
        <f t="shared" si="537"/>
        <v>7</v>
      </c>
    </row>
    <row r="1323" hidden="1" spans="1:44">
      <c r="A1323" s="220">
        <v>2200404</v>
      </c>
      <c r="B1323" s="220" t="s">
        <v>2259</v>
      </c>
      <c r="C1323" s="216">
        <f t="shared" si="533"/>
        <v>0</v>
      </c>
      <c r="D1323" s="221">
        <v>0</v>
      </c>
      <c r="E1323" s="222">
        <v>0</v>
      </c>
      <c r="F1323" s="223">
        <v>0</v>
      </c>
      <c r="G1323" s="219">
        <f t="shared" si="534"/>
        <v>0</v>
      </c>
      <c r="H1323" s="219">
        <f t="shared" si="535"/>
        <v>0</v>
      </c>
      <c r="I1323" s="219">
        <f t="shared" si="536"/>
        <v>0</v>
      </c>
      <c r="J1323" s="231">
        <f t="shared" si="540"/>
        <v>7</v>
      </c>
      <c r="K1323" s="43">
        <f t="shared" si="548"/>
        <v>0</v>
      </c>
      <c r="L1323" s="43">
        <f t="shared" si="541"/>
        <v>7</v>
      </c>
      <c r="M1323" s="228">
        <v>22201</v>
      </c>
      <c r="N1323" s="229" t="s">
        <v>2258</v>
      </c>
      <c r="O1323" s="232">
        <f>SUM(O1324:O1337)</f>
        <v>350</v>
      </c>
      <c r="P1323">
        <f t="shared" si="542"/>
        <v>5</v>
      </c>
      <c r="Q1323">
        <f t="shared" si="544"/>
        <v>0</v>
      </c>
      <c r="U1323">
        <f t="shared" si="525"/>
        <v>0</v>
      </c>
      <c r="V1323">
        <f t="shared" si="526"/>
        <v>0</v>
      </c>
      <c r="W1323">
        <f t="shared" si="545"/>
        <v>0</v>
      </c>
      <c r="Y1323">
        <f t="shared" si="527"/>
        <v>0</v>
      </c>
      <c r="AC1323">
        <f t="shared" si="528"/>
        <v>0</v>
      </c>
      <c r="AD1323">
        <f t="shared" si="529"/>
        <v>0</v>
      </c>
      <c r="AE1323">
        <f t="shared" si="546"/>
        <v>0</v>
      </c>
      <c r="AG1323" s="228">
        <v>2220103</v>
      </c>
      <c r="AH1323" s="247" t="s">
        <v>199</v>
      </c>
      <c r="AI1323" s="233">
        <v>0</v>
      </c>
      <c r="AJ1323" s="248">
        <f t="shared" si="538"/>
        <v>0</v>
      </c>
      <c r="AK1323" s="246">
        <f t="shared" si="539"/>
        <v>0</v>
      </c>
      <c r="AL1323" s="240">
        <v>2200403</v>
      </c>
      <c r="AM1323" s="240" t="s">
        <v>198</v>
      </c>
      <c r="AN1323" s="249">
        <v>0</v>
      </c>
      <c r="AO1323" s="249">
        <v>0</v>
      </c>
      <c r="AP1323" s="256">
        <f t="shared" si="531"/>
        <v>0</v>
      </c>
      <c r="AQ1323" s="257">
        <f t="shared" si="532"/>
        <v>0</v>
      </c>
      <c r="AR1323">
        <f t="shared" si="537"/>
        <v>7</v>
      </c>
    </row>
    <row r="1324" customHeight="1" spans="1:44">
      <c r="A1324" s="220">
        <v>2200405</v>
      </c>
      <c r="B1324" s="220" t="s">
        <v>2260</v>
      </c>
      <c r="C1324" s="216">
        <f t="shared" si="533"/>
        <v>5</v>
      </c>
      <c r="D1324" s="224">
        <v>3</v>
      </c>
      <c r="E1324" s="217">
        <v>3</v>
      </c>
      <c r="F1324" s="218">
        <v>3</v>
      </c>
      <c r="G1324" s="219">
        <f t="shared" si="534"/>
        <v>-0.4</v>
      </c>
      <c r="H1324" s="219">
        <f t="shared" si="535"/>
        <v>1</v>
      </c>
      <c r="I1324" s="219">
        <f t="shared" si="536"/>
        <v>1</v>
      </c>
      <c r="J1324" s="231">
        <f t="shared" si="540"/>
        <v>7</v>
      </c>
      <c r="K1324" s="43">
        <f t="shared" si="548"/>
        <v>14</v>
      </c>
      <c r="L1324" s="43">
        <f t="shared" si="541"/>
        <v>7</v>
      </c>
      <c r="M1324" s="228">
        <v>2220101</v>
      </c>
      <c r="N1324" s="228" t="s">
        <v>195</v>
      </c>
      <c r="O1324" s="233">
        <v>0</v>
      </c>
      <c r="P1324">
        <f t="shared" si="542"/>
        <v>7</v>
      </c>
      <c r="Q1324">
        <f t="shared" si="544"/>
        <v>0</v>
      </c>
      <c r="U1324">
        <f t="shared" si="525"/>
        <v>0</v>
      </c>
      <c r="V1324">
        <f t="shared" si="526"/>
        <v>0</v>
      </c>
      <c r="W1324">
        <f t="shared" si="545"/>
        <v>0</v>
      </c>
      <c r="Y1324">
        <f t="shared" si="527"/>
        <v>0</v>
      </c>
      <c r="AC1324">
        <f t="shared" si="528"/>
        <v>0</v>
      </c>
      <c r="AD1324">
        <f t="shared" si="529"/>
        <v>0</v>
      </c>
      <c r="AE1324">
        <f t="shared" si="546"/>
        <v>0</v>
      </c>
      <c r="AG1324" s="228">
        <v>2220104</v>
      </c>
      <c r="AH1324" s="247" t="s">
        <v>2261</v>
      </c>
      <c r="AI1324" s="233">
        <v>0</v>
      </c>
      <c r="AJ1324" s="248">
        <f t="shared" si="538"/>
        <v>0</v>
      </c>
      <c r="AK1324" s="246">
        <f t="shared" si="539"/>
        <v>0</v>
      </c>
      <c r="AL1324" s="240">
        <v>2200404</v>
      </c>
      <c r="AM1324" s="240" t="s">
        <v>2259</v>
      </c>
      <c r="AN1324" s="249">
        <v>0</v>
      </c>
      <c r="AO1324" s="249">
        <v>0</v>
      </c>
      <c r="AP1324" s="256">
        <f t="shared" si="531"/>
        <v>0</v>
      </c>
      <c r="AQ1324" s="257">
        <f t="shared" si="532"/>
        <v>0</v>
      </c>
      <c r="AR1324">
        <f t="shared" si="537"/>
        <v>7</v>
      </c>
    </row>
    <row r="1325" hidden="1" spans="1:44">
      <c r="A1325" s="215">
        <v>2200406</v>
      </c>
      <c r="B1325" s="215" t="s">
        <v>2262</v>
      </c>
      <c r="C1325" s="216">
        <f t="shared" si="533"/>
        <v>0</v>
      </c>
      <c r="D1325" s="222">
        <v>0</v>
      </c>
      <c r="E1325" s="222">
        <v>0</v>
      </c>
      <c r="F1325" s="223">
        <v>0</v>
      </c>
      <c r="G1325" s="219">
        <f t="shared" si="534"/>
        <v>0</v>
      </c>
      <c r="H1325" s="219">
        <f t="shared" si="535"/>
        <v>0</v>
      </c>
      <c r="I1325" s="219">
        <f t="shared" si="536"/>
        <v>0</v>
      </c>
      <c r="J1325" s="231">
        <f t="shared" si="540"/>
        <v>7</v>
      </c>
      <c r="K1325" s="43">
        <f t="shared" si="548"/>
        <v>0</v>
      </c>
      <c r="L1325" s="43">
        <f t="shared" si="541"/>
        <v>7</v>
      </c>
      <c r="M1325" s="228">
        <v>2220102</v>
      </c>
      <c r="N1325" s="228" t="s">
        <v>197</v>
      </c>
      <c r="O1325" s="233">
        <v>0</v>
      </c>
      <c r="P1325">
        <f t="shared" si="542"/>
        <v>7</v>
      </c>
      <c r="Q1325">
        <f t="shared" si="544"/>
        <v>0</v>
      </c>
      <c r="U1325">
        <f t="shared" si="525"/>
        <v>0</v>
      </c>
      <c r="V1325">
        <f t="shared" si="526"/>
        <v>0</v>
      </c>
      <c r="W1325">
        <f t="shared" si="545"/>
        <v>0</v>
      </c>
      <c r="Y1325">
        <f t="shared" si="527"/>
        <v>0</v>
      </c>
      <c r="AC1325">
        <f t="shared" si="528"/>
        <v>0</v>
      </c>
      <c r="AD1325">
        <f t="shared" si="529"/>
        <v>0</v>
      </c>
      <c r="AE1325">
        <f t="shared" si="546"/>
        <v>0</v>
      </c>
      <c r="AG1325" s="228">
        <v>2220105</v>
      </c>
      <c r="AH1325" s="247" t="s">
        <v>2263</v>
      </c>
      <c r="AI1325" s="233">
        <v>0</v>
      </c>
      <c r="AJ1325" s="248">
        <f t="shared" si="538"/>
        <v>0</v>
      </c>
      <c r="AK1325" s="246">
        <f t="shared" si="539"/>
        <v>0</v>
      </c>
      <c r="AL1325" s="240">
        <v>2200405</v>
      </c>
      <c r="AM1325" s="241" t="s">
        <v>2260</v>
      </c>
      <c r="AN1325" s="242">
        <v>3</v>
      </c>
      <c r="AO1325" s="242">
        <v>3</v>
      </c>
      <c r="AP1325" s="256">
        <f t="shared" si="531"/>
        <v>0</v>
      </c>
      <c r="AQ1325" s="257">
        <f t="shared" si="532"/>
        <v>0</v>
      </c>
      <c r="AR1325">
        <f t="shared" si="537"/>
        <v>7</v>
      </c>
    </row>
    <row r="1326" customHeight="1" spans="1:44">
      <c r="A1326" s="215">
        <v>2200407</v>
      </c>
      <c r="B1326" s="215" t="s">
        <v>2264</v>
      </c>
      <c r="C1326" s="216">
        <f t="shared" si="533"/>
        <v>46</v>
      </c>
      <c r="D1326" s="217">
        <v>22</v>
      </c>
      <c r="E1326" s="217">
        <v>52</v>
      </c>
      <c r="F1326" s="218">
        <v>52</v>
      </c>
      <c r="G1326" s="219">
        <f t="shared" si="534"/>
        <v>0.130434782608696</v>
      </c>
      <c r="H1326" s="219">
        <f t="shared" si="535"/>
        <v>2.36363636363636</v>
      </c>
      <c r="I1326" s="219">
        <f t="shared" si="536"/>
        <v>1</v>
      </c>
      <c r="J1326" s="231">
        <f t="shared" si="540"/>
        <v>7</v>
      </c>
      <c r="K1326" s="43">
        <f t="shared" si="548"/>
        <v>172</v>
      </c>
      <c r="L1326" s="43">
        <f t="shared" si="541"/>
        <v>7</v>
      </c>
      <c r="M1326" s="228">
        <v>2220103</v>
      </c>
      <c r="N1326" s="228" t="s">
        <v>199</v>
      </c>
      <c r="O1326" s="233">
        <v>0</v>
      </c>
      <c r="P1326">
        <f t="shared" si="542"/>
        <v>7</v>
      </c>
      <c r="Q1326">
        <f t="shared" si="544"/>
        <v>0</v>
      </c>
      <c r="U1326">
        <f t="shared" ref="U1326:U1389" si="549">SUMIF(A:A,T1326,F:F)</f>
        <v>0</v>
      </c>
      <c r="V1326">
        <f t="shared" ref="V1326:V1389" si="550">SUMIF(M:M,T1326,O:O)</f>
        <v>0</v>
      </c>
      <c r="W1326">
        <f t="shared" si="545"/>
        <v>0</v>
      </c>
      <c r="Y1326">
        <f t="shared" ref="Y1326:Y1389" si="551">SUMIF(A:A,X1326,F:F)</f>
        <v>0</v>
      </c>
      <c r="AC1326">
        <f t="shared" ref="AC1326:AC1389" si="552">SUMIF(A:A,AB1326,F:F)</f>
        <v>0</v>
      </c>
      <c r="AD1326">
        <f t="shared" ref="AD1326:AD1389" si="553">SUMIF(M:M,AB1326,O:O)</f>
        <v>0</v>
      </c>
      <c r="AE1326">
        <f t="shared" si="546"/>
        <v>0</v>
      </c>
      <c r="AG1326" s="228">
        <v>2220106</v>
      </c>
      <c r="AH1326" s="247" t="s">
        <v>2265</v>
      </c>
      <c r="AI1326" s="233">
        <v>5</v>
      </c>
      <c r="AJ1326" s="248">
        <f t="shared" si="538"/>
        <v>5</v>
      </c>
      <c r="AK1326" s="246">
        <f t="shared" si="539"/>
        <v>0</v>
      </c>
      <c r="AL1326" s="240">
        <v>2200406</v>
      </c>
      <c r="AM1326" s="240" t="s">
        <v>2262</v>
      </c>
      <c r="AN1326" s="249">
        <v>0</v>
      </c>
      <c r="AO1326" s="249">
        <v>0</v>
      </c>
      <c r="AP1326" s="256">
        <f t="shared" si="531"/>
        <v>0</v>
      </c>
      <c r="AQ1326" s="257">
        <f t="shared" si="532"/>
        <v>0</v>
      </c>
      <c r="AR1326">
        <f t="shared" si="537"/>
        <v>7</v>
      </c>
    </row>
    <row r="1327" hidden="1" spans="1:44">
      <c r="A1327" s="220">
        <v>2200408</v>
      </c>
      <c r="B1327" s="220" t="s">
        <v>2266</v>
      </c>
      <c r="C1327" s="216">
        <f t="shared" si="533"/>
        <v>0</v>
      </c>
      <c r="D1327" s="221">
        <v>0</v>
      </c>
      <c r="E1327" s="222">
        <v>0</v>
      </c>
      <c r="F1327" s="223">
        <v>0</v>
      </c>
      <c r="G1327" s="219">
        <f t="shared" si="534"/>
        <v>0</v>
      </c>
      <c r="H1327" s="219">
        <f t="shared" si="535"/>
        <v>0</v>
      </c>
      <c r="I1327" s="219">
        <f t="shared" si="536"/>
        <v>0</v>
      </c>
      <c r="J1327" s="231">
        <f t="shared" si="540"/>
        <v>7</v>
      </c>
      <c r="K1327" s="43">
        <f t="shared" si="548"/>
        <v>0</v>
      </c>
      <c r="L1327" s="43">
        <f t="shared" si="541"/>
        <v>7</v>
      </c>
      <c r="M1327" s="228">
        <v>2220104</v>
      </c>
      <c r="N1327" s="228" t="s">
        <v>2261</v>
      </c>
      <c r="O1327" s="233">
        <v>0</v>
      </c>
      <c r="P1327">
        <f t="shared" si="542"/>
        <v>7</v>
      </c>
      <c r="Q1327">
        <f t="shared" si="544"/>
        <v>0</v>
      </c>
      <c r="U1327">
        <f t="shared" si="549"/>
        <v>0</v>
      </c>
      <c r="V1327">
        <f t="shared" si="550"/>
        <v>0</v>
      </c>
      <c r="W1327">
        <f t="shared" si="545"/>
        <v>0</v>
      </c>
      <c r="Y1327">
        <f t="shared" si="551"/>
        <v>0</v>
      </c>
      <c r="AC1327">
        <f t="shared" si="552"/>
        <v>0</v>
      </c>
      <c r="AD1327">
        <f t="shared" si="553"/>
        <v>0</v>
      </c>
      <c r="AE1327">
        <f t="shared" si="546"/>
        <v>0</v>
      </c>
      <c r="AG1327" s="228">
        <v>2220107</v>
      </c>
      <c r="AH1327" s="247" t="s">
        <v>2267</v>
      </c>
      <c r="AI1327" s="233">
        <v>0</v>
      </c>
      <c r="AJ1327" s="248">
        <f t="shared" si="538"/>
        <v>0</v>
      </c>
      <c r="AK1327" s="246">
        <f t="shared" si="539"/>
        <v>0</v>
      </c>
      <c r="AL1327" s="240">
        <v>2200407</v>
      </c>
      <c r="AM1327" s="241" t="s">
        <v>2264</v>
      </c>
      <c r="AN1327" s="242">
        <v>22</v>
      </c>
      <c r="AO1327" s="242">
        <v>52</v>
      </c>
      <c r="AP1327" s="256">
        <f t="shared" si="531"/>
        <v>30</v>
      </c>
      <c r="AQ1327" s="257">
        <f t="shared" si="532"/>
        <v>1.36363636363636</v>
      </c>
      <c r="AR1327">
        <f t="shared" si="537"/>
        <v>7</v>
      </c>
    </row>
    <row r="1328" hidden="1" spans="1:44">
      <c r="A1328" s="220">
        <v>2200409</v>
      </c>
      <c r="B1328" s="220" t="s">
        <v>2268</v>
      </c>
      <c r="C1328" s="216">
        <f t="shared" si="533"/>
        <v>0</v>
      </c>
      <c r="D1328" s="221">
        <v>0</v>
      </c>
      <c r="E1328" s="222">
        <v>0</v>
      </c>
      <c r="F1328" s="223">
        <v>0</v>
      </c>
      <c r="G1328" s="219">
        <f t="shared" si="534"/>
        <v>0</v>
      </c>
      <c r="H1328" s="219">
        <f t="shared" si="535"/>
        <v>0</v>
      </c>
      <c r="I1328" s="219">
        <f t="shared" si="536"/>
        <v>0</v>
      </c>
      <c r="J1328" s="231">
        <f t="shared" si="540"/>
        <v>7</v>
      </c>
      <c r="K1328" s="43">
        <f t="shared" si="548"/>
        <v>0</v>
      </c>
      <c r="L1328" s="43">
        <f t="shared" si="541"/>
        <v>7</v>
      </c>
      <c r="M1328" s="228">
        <v>2220105</v>
      </c>
      <c r="N1328" s="228" t="s">
        <v>2263</v>
      </c>
      <c r="O1328" s="233">
        <v>0</v>
      </c>
      <c r="P1328">
        <f t="shared" si="542"/>
        <v>7</v>
      </c>
      <c r="Q1328">
        <f t="shared" si="544"/>
        <v>0</v>
      </c>
      <c r="U1328">
        <f t="shared" si="549"/>
        <v>0</v>
      </c>
      <c r="V1328">
        <f t="shared" si="550"/>
        <v>0</v>
      </c>
      <c r="W1328">
        <f t="shared" si="545"/>
        <v>0</v>
      </c>
      <c r="Y1328">
        <f t="shared" si="551"/>
        <v>0</v>
      </c>
      <c r="AC1328">
        <f t="shared" si="552"/>
        <v>0</v>
      </c>
      <c r="AD1328">
        <f t="shared" si="553"/>
        <v>0</v>
      </c>
      <c r="AE1328">
        <f t="shared" si="546"/>
        <v>0</v>
      </c>
      <c r="AG1328" s="228">
        <v>2220112</v>
      </c>
      <c r="AH1328" s="247" t="s">
        <v>2269</v>
      </c>
      <c r="AI1328" s="233">
        <v>0</v>
      </c>
      <c r="AJ1328" s="248">
        <f t="shared" si="538"/>
        <v>0</v>
      </c>
      <c r="AK1328" s="246">
        <f t="shared" si="539"/>
        <v>0</v>
      </c>
      <c r="AL1328" s="240">
        <v>2200408</v>
      </c>
      <c r="AM1328" s="240" t="s">
        <v>2266</v>
      </c>
      <c r="AN1328" s="249">
        <v>0</v>
      </c>
      <c r="AO1328" s="249">
        <v>0</v>
      </c>
      <c r="AP1328" s="256">
        <f t="shared" si="531"/>
        <v>0</v>
      </c>
      <c r="AQ1328" s="257">
        <f t="shared" si="532"/>
        <v>0</v>
      </c>
      <c r="AR1328">
        <f t="shared" si="537"/>
        <v>7</v>
      </c>
    </row>
    <row r="1329" hidden="1" spans="1:44">
      <c r="A1329" s="220">
        <v>2200410</v>
      </c>
      <c r="B1329" s="220" t="s">
        <v>2270</v>
      </c>
      <c r="C1329" s="216">
        <f t="shared" si="533"/>
        <v>0</v>
      </c>
      <c r="D1329" s="221">
        <v>0</v>
      </c>
      <c r="E1329" s="222">
        <v>0</v>
      </c>
      <c r="F1329" s="223">
        <v>0</v>
      </c>
      <c r="G1329" s="219">
        <f t="shared" si="534"/>
        <v>0</v>
      </c>
      <c r="H1329" s="219">
        <f t="shared" si="535"/>
        <v>0</v>
      </c>
      <c r="I1329" s="219">
        <f t="shared" si="536"/>
        <v>0</v>
      </c>
      <c r="J1329" s="231">
        <f t="shared" si="540"/>
        <v>7</v>
      </c>
      <c r="K1329" s="43">
        <f t="shared" si="548"/>
        <v>0</v>
      </c>
      <c r="L1329" s="43">
        <f t="shared" si="541"/>
        <v>7</v>
      </c>
      <c r="M1329" s="228">
        <v>2220106</v>
      </c>
      <c r="N1329" s="228" t="s">
        <v>2265</v>
      </c>
      <c r="O1329" s="233">
        <v>0</v>
      </c>
      <c r="P1329">
        <f t="shared" si="542"/>
        <v>7</v>
      </c>
      <c r="Q1329">
        <f t="shared" si="544"/>
        <v>0</v>
      </c>
      <c r="U1329">
        <f t="shared" si="549"/>
        <v>0</v>
      </c>
      <c r="V1329">
        <f t="shared" si="550"/>
        <v>0</v>
      </c>
      <c r="W1329">
        <f t="shared" si="545"/>
        <v>0</v>
      </c>
      <c r="Y1329">
        <f t="shared" si="551"/>
        <v>0</v>
      </c>
      <c r="AC1329">
        <f t="shared" si="552"/>
        <v>0</v>
      </c>
      <c r="AD1329">
        <f t="shared" si="553"/>
        <v>0</v>
      </c>
      <c r="AE1329">
        <f t="shared" si="546"/>
        <v>0</v>
      </c>
      <c r="AG1329" s="228">
        <v>2220113</v>
      </c>
      <c r="AH1329" s="247" t="s">
        <v>2271</v>
      </c>
      <c r="AI1329" s="233">
        <v>0</v>
      </c>
      <c r="AJ1329" s="248">
        <f t="shared" si="538"/>
        <v>0</v>
      </c>
      <c r="AK1329" s="246">
        <f t="shared" si="539"/>
        <v>0</v>
      </c>
      <c r="AL1329" s="240">
        <v>2200409</v>
      </c>
      <c r="AM1329" s="240" t="s">
        <v>2268</v>
      </c>
      <c r="AN1329" s="249">
        <v>0</v>
      </c>
      <c r="AO1329" s="249">
        <v>0</v>
      </c>
      <c r="AP1329" s="256">
        <f t="shared" si="531"/>
        <v>0</v>
      </c>
      <c r="AQ1329" s="257">
        <f t="shared" si="532"/>
        <v>0</v>
      </c>
      <c r="AR1329">
        <f t="shared" si="537"/>
        <v>7</v>
      </c>
    </row>
    <row r="1330" hidden="1" spans="1:44">
      <c r="A1330" s="220">
        <v>2200450</v>
      </c>
      <c r="B1330" s="220" t="s">
        <v>2272</v>
      </c>
      <c r="C1330" s="216">
        <f t="shared" si="533"/>
        <v>0</v>
      </c>
      <c r="D1330" s="221">
        <v>0</v>
      </c>
      <c r="E1330" s="222">
        <v>0</v>
      </c>
      <c r="F1330" s="223">
        <v>0</v>
      </c>
      <c r="G1330" s="219">
        <f t="shared" si="534"/>
        <v>0</v>
      </c>
      <c r="H1330" s="219">
        <f t="shared" si="535"/>
        <v>0</v>
      </c>
      <c r="I1330" s="219">
        <f t="shared" si="536"/>
        <v>0</v>
      </c>
      <c r="J1330" s="231">
        <f t="shared" si="540"/>
        <v>7</v>
      </c>
      <c r="K1330" s="43">
        <f t="shared" si="548"/>
        <v>0</v>
      </c>
      <c r="L1330" s="43">
        <f t="shared" si="541"/>
        <v>7</v>
      </c>
      <c r="M1330" s="228">
        <v>2220107</v>
      </c>
      <c r="N1330" s="228" t="s">
        <v>2267</v>
      </c>
      <c r="O1330" s="233">
        <v>0</v>
      </c>
      <c r="P1330">
        <f t="shared" si="542"/>
        <v>7</v>
      </c>
      <c r="Q1330">
        <f t="shared" si="544"/>
        <v>0</v>
      </c>
      <c r="U1330">
        <f t="shared" si="549"/>
        <v>0</v>
      </c>
      <c r="V1330">
        <f t="shared" si="550"/>
        <v>0</v>
      </c>
      <c r="W1330">
        <f t="shared" si="545"/>
        <v>0</v>
      </c>
      <c r="Y1330">
        <f t="shared" si="551"/>
        <v>0</v>
      </c>
      <c r="AC1330">
        <f t="shared" si="552"/>
        <v>0</v>
      </c>
      <c r="AD1330">
        <f t="shared" si="553"/>
        <v>0</v>
      </c>
      <c r="AE1330">
        <f t="shared" si="546"/>
        <v>0</v>
      </c>
      <c r="AG1330" s="228">
        <v>2220114</v>
      </c>
      <c r="AH1330" s="247" t="s">
        <v>2273</v>
      </c>
      <c r="AI1330" s="233">
        <v>0</v>
      </c>
      <c r="AJ1330" s="248">
        <f t="shared" si="538"/>
        <v>0</v>
      </c>
      <c r="AK1330" s="246">
        <f t="shared" si="539"/>
        <v>0</v>
      </c>
      <c r="AL1330" s="240">
        <v>2200410</v>
      </c>
      <c r="AM1330" s="240" t="s">
        <v>2270</v>
      </c>
      <c r="AN1330" s="249">
        <v>0</v>
      </c>
      <c r="AO1330" s="249">
        <v>0</v>
      </c>
      <c r="AP1330" s="256">
        <f t="shared" si="531"/>
        <v>0</v>
      </c>
      <c r="AQ1330" s="257">
        <f t="shared" si="532"/>
        <v>0</v>
      </c>
      <c r="AR1330">
        <f t="shared" si="537"/>
        <v>7</v>
      </c>
    </row>
    <row r="1331" hidden="1" spans="1:44">
      <c r="A1331" s="220">
        <v>2200499</v>
      </c>
      <c r="B1331" s="220" t="s">
        <v>2274</v>
      </c>
      <c r="C1331" s="216">
        <f t="shared" si="533"/>
        <v>0</v>
      </c>
      <c r="D1331" s="221">
        <v>0</v>
      </c>
      <c r="E1331" s="222">
        <v>0</v>
      </c>
      <c r="F1331" s="223">
        <v>0</v>
      </c>
      <c r="G1331" s="219">
        <f t="shared" si="534"/>
        <v>0</v>
      </c>
      <c r="H1331" s="219">
        <f t="shared" si="535"/>
        <v>0</v>
      </c>
      <c r="I1331" s="219">
        <f t="shared" si="536"/>
        <v>0</v>
      </c>
      <c r="J1331" s="231">
        <f t="shared" si="540"/>
        <v>7</v>
      </c>
      <c r="K1331" s="43">
        <f t="shared" si="548"/>
        <v>0</v>
      </c>
      <c r="L1331" s="43">
        <f t="shared" si="541"/>
        <v>7</v>
      </c>
      <c r="M1331" s="228">
        <v>2220112</v>
      </c>
      <c r="N1331" s="228" t="s">
        <v>2269</v>
      </c>
      <c r="O1331" s="233">
        <v>0</v>
      </c>
      <c r="P1331">
        <f t="shared" si="542"/>
        <v>7</v>
      </c>
      <c r="Q1331">
        <f t="shared" si="544"/>
        <v>0</v>
      </c>
      <c r="U1331">
        <f t="shared" si="549"/>
        <v>0</v>
      </c>
      <c r="V1331">
        <f t="shared" si="550"/>
        <v>0</v>
      </c>
      <c r="W1331">
        <f t="shared" si="545"/>
        <v>0</v>
      </c>
      <c r="Y1331">
        <f t="shared" si="551"/>
        <v>0</v>
      </c>
      <c r="AC1331">
        <f t="shared" si="552"/>
        <v>0</v>
      </c>
      <c r="AD1331">
        <f t="shared" si="553"/>
        <v>0</v>
      </c>
      <c r="AE1331">
        <f t="shared" si="546"/>
        <v>0</v>
      </c>
      <c r="AG1331" s="228">
        <v>2220115</v>
      </c>
      <c r="AH1331" s="247" t="s">
        <v>2275</v>
      </c>
      <c r="AI1331" s="233">
        <v>29</v>
      </c>
      <c r="AJ1331" s="248">
        <f t="shared" si="538"/>
        <v>29</v>
      </c>
      <c r="AK1331" s="246">
        <f t="shared" si="539"/>
        <v>0</v>
      </c>
      <c r="AL1331" s="240">
        <v>2200450</v>
      </c>
      <c r="AM1331" s="240" t="s">
        <v>2272</v>
      </c>
      <c r="AN1331" s="249">
        <v>0</v>
      </c>
      <c r="AO1331" s="249">
        <v>0</v>
      </c>
      <c r="AP1331" s="256">
        <f t="shared" si="531"/>
        <v>0</v>
      </c>
      <c r="AQ1331" s="257">
        <f t="shared" si="532"/>
        <v>0</v>
      </c>
      <c r="AR1331">
        <f t="shared" si="537"/>
        <v>7</v>
      </c>
    </row>
    <row r="1332" hidden="1" customHeight="1" spans="1:44">
      <c r="A1332" s="215">
        <v>22005</v>
      </c>
      <c r="B1332" s="215" t="s">
        <v>2276</v>
      </c>
      <c r="C1332" s="216">
        <f t="shared" si="533"/>
        <v>68</v>
      </c>
      <c r="D1332" s="217">
        <v>65</v>
      </c>
      <c r="E1332" s="217">
        <v>56</v>
      </c>
      <c r="F1332" s="218">
        <v>56</v>
      </c>
      <c r="G1332" s="219">
        <f t="shared" si="534"/>
        <v>-0.176470588235294</v>
      </c>
      <c r="H1332" s="219">
        <f t="shared" si="535"/>
        <v>0.861538461538462</v>
      </c>
      <c r="I1332" s="219">
        <f t="shared" si="536"/>
        <v>1</v>
      </c>
      <c r="J1332" s="231">
        <f t="shared" si="540"/>
        <v>5</v>
      </c>
      <c r="K1332" s="43">
        <f t="shared" si="548"/>
        <v>245</v>
      </c>
      <c r="L1332" s="43">
        <f t="shared" si="541"/>
        <v>5</v>
      </c>
      <c r="M1332" s="228">
        <v>2220113</v>
      </c>
      <c r="N1332" s="228" t="s">
        <v>2271</v>
      </c>
      <c r="O1332" s="233">
        <v>0</v>
      </c>
      <c r="P1332">
        <f t="shared" si="542"/>
        <v>7</v>
      </c>
      <c r="Q1332">
        <f t="shared" si="544"/>
        <v>220</v>
      </c>
      <c r="U1332">
        <f t="shared" si="549"/>
        <v>0</v>
      </c>
      <c r="V1332">
        <f t="shared" si="550"/>
        <v>0</v>
      </c>
      <c r="W1332">
        <f t="shared" si="545"/>
        <v>0</v>
      </c>
      <c r="Y1332">
        <f t="shared" si="551"/>
        <v>0</v>
      </c>
      <c r="AC1332">
        <f t="shared" si="552"/>
        <v>0</v>
      </c>
      <c r="AD1332">
        <f t="shared" si="553"/>
        <v>0</v>
      </c>
      <c r="AE1332">
        <f t="shared" si="546"/>
        <v>0</v>
      </c>
      <c r="AG1332" s="228">
        <v>2220118</v>
      </c>
      <c r="AH1332" s="247" t="s">
        <v>2277</v>
      </c>
      <c r="AI1332" s="233">
        <v>0</v>
      </c>
      <c r="AJ1332" s="248">
        <f t="shared" si="538"/>
        <v>0</v>
      </c>
      <c r="AK1332" s="246">
        <f t="shared" si="539"/>
        <v>0</v>
      </c>
      <c r="AL1332" s="240">
        <v>2200499</v>
      </c>
      <c r="AM1332" s="240" t="s">
        <v>2274</v>
      </c>
      <c r="AN1332" s="249">
        <v>0</v>
      </c>
      <c r="AO1332" s="249">
        <v>0</v>
      </c>
      <c r="AP1332" s="256">
        <f t="shared" si="531"/>
        <v>0</v>
      </c>
      <c r="AQ1332" s="257">
        <f t="shared" si="532"/>
        <v>0</v>
      </c>
      <c r="AR1332">
        <f t="shared" si="537"/>
        <v>7</v>
      </c>
    </row>
    <row r="1333" customHeight="1" spans="1:44">
      <c r="A1333" s="220">
        <v>2200501</v>
      </c>
      <c r="B1333" s="220" t="s">
        <v>194</v>
      </c>
      <c r="C1333" s="216">
        <f t="shared" si="533"/>
        <v>36</v>
      </c>
      <c r="D1333" s="224">
        <v>42</v>
      </c>
      <c r="E1333" s="217">
        <v>42</v>
      </c>
      <c r="F1333" s="218">
        <v>42</v>
      </c>
      <c r="G1333" s="219">
        <f t="shared" si="534"/>
        <v>0.166666666666667</v>
      </c>
      <c r="H1333" s="219">
        <f t="shared" si="535"/>
        <v>1</v>
      </c>
      <c r="I1333" s="219">
        <f t="shared" si="536"/>
        <v>1</v>
      </c>
      <c r="J1333" s="231">
        <f t="shared" si="540"/>
        <v>7</v>
      </c>
      <c r="K1333" s="43">
        <f t="shared" ref="K1333:K1350" si="554">SUM(C1333:F1333)</f>
        <v>162</v>
      </c>
      <c r="L1333" s="43">
        <f t="shared" si="541"/>
        <v>7</v>
      </c>
      <c r="M1333" s="228">
        <v>2220114</v>
      </c>
      <c r="N1333" s="228" t="s">
        <v>2273</v>
      </c>
      <c r="O1333" s="233">
        <v>0</v>
      </c>
      <c r="P1333">
        <f t="shared" si="542"/>
        <v>7</v>
      </c>
      <c r="Q1333">
        <f t="shared" si="544"/>
        <v>0</v>
      </c>
      <c r="U1333">
        <f t="shared" si="549"/>
        <v>0</v>
      </c>
      <c r="V1333">
        <f t="shared" si="550"/>
        <v>0</v>
      </c>
      <c r="W1333">
        <f t="shared" si="545"/>
        <v>0</v>
      </c>
      <c r="Y1333">
        <f t="shared" si="551"/>
        <v>0</v>
      </c>
      <c r="AC1333">
        <f t="shared" si="552"/>
        <v>0</v>
      </c>
      <c r="AD1333">
        <f t="shared" si="553"/>
        <v>0</v>
      </c>
      <c r="AE1333">
        <f t="shared" si="546"/>
        <v>0</v>
      </c>
      <c r="AG1333" s="228">
        <v>2220150</v>
      </c>
      <c r="AH1333" s="247" t="s">
        <v>213</v>
      </c>
      <c r="AI1333" s="233">
        <v>0</v>
      </c>
      <c r="AJ1333" s="248">
        <f t="shared" si="538"/>
        <v>0</v>
      </c>
      <c r="AK1333" s="246">
        <f t="shared" si="539"/>
        <v>0</v>
      </c>
      <c r="AL1333" s="240">
        <v>22005</v>
      </c>
      <c r="AM1333" s="241" t="s">
        <v>2276</v>
      </c>
      <c r="AN1333" s="242">
        <v>65</v>
      </c>
      <c r="AO1333" s="242">
        <v>56</v>
      </c>
      <c r="AP1333" s="256">
        <f t="shared" si="531"/>
        <v>-9</v>
      </c>
      <c r="AQ1333" s="257">
        <f t="shared" si="532"/>
        <v>-0.138461538461538</v>
      </c>
      <c r="AR1333">
        <f t="shared" si="537"/>
        <v>5</v>
      </c>
    </row>
    <row r="1334" hidden="1" spans="1:44">
      <c r="A1334" s="220">
        <v>2200502</v>
      </c>
      <c r="B1334" s="220" t="s">
        <v>196</v>
      </c>
      <c r="C1334" s="216">
        <f t="shared" si="533"/>
        <v>0</v>
      </c>
      <c r="D1334" s="221">
        <v>0</v>
      </c>
      <c r="E1334" s="222">
        <v>0</v>
      </c>
      <c r="F1334" s="223">
        <v>0</v>
      </c>
      <c r="G1334" s="219">
        <f t="shared" si="534"/>
        <v>0</v>
      </c>
      <c r="H1334" s="219">
        <f t="shared" si="535"/>
        <v>0</v>
      </c>
      <c r="I1334" s="219">
        <f t="shared" si="536"/>
        <v>0</v>
      </c>
      <c r="J1334" s="231">
        <f t="shared" si="540"/>
        <v>7</v>
      </c>
      <c r="K1334" s="43">
        <f t="shared" si="554"/>
        <v>0</v>
      </c>
      <c r="L1334" s="43">
        <f t="shared" si="541"/>
        <v>7</v>
      </c>
      <c r="M1334" s="228">
        <v>2220115</v>
      </c>
      <c r="N1334" s="228" t="s">
        <v>2275</v>
      </c>
      <c r="O1334" s="233">
        <v>260</v>
      </c>
      <c r="P1334">
        <f t="shared" si="542"/>
        <v>7</v>
      </c>
      <c r="Q1334">
        <f t="shared" si="544"/>
        <v>0</v>
      </c>
      <c r="U1334">
        <f t="shared" si="549"/>
        <v>0</v>
      </c>
      <c r="V1334">
        <f t="shared" si="550"/>
        <v>0</v>
      </c>
      <c r="W1334">
        <f t="shared" si="545"/>
        <v>0</v>
      </c>
      <c r="Y1334">
        <f t="shared" si="551"/>
        <v>0</v>
      </c>
      <c r="AC1334">
        <f t="shared" si="552"/>
        <v>0</v>
      </c>
      <c r="AD1334">
        <f t="shared" si="553"/>
        <v>0</v>
      </c>
      <c r="AE1334">
        <f t="shared" si="546"/>
        <v>0</v>
      </c>
      <c r="AG1334" s="228">
        <v>2220199</v>
      </c>
      <c r="AH1334" s="247" t="s">
        <v>2278</v>
      </c>
      <c r="AI1334" s="233">
        <v>324</v>
      </c>
      <c r="AJ1334" s="248">
        <f t="shared" si="538"/>
        <v>324</v>
      </c>
      <c r="AK1334" s="246">
        <f t="shared" si="539"/>
        <v>0</v>
      </c>
      <c r="AL1334" s="240">
        <v>2200501</v>
      </c>
      <c r="AM1334" s="241" t="s">
        <v>194</v>
      </c>
      <c r="AN1334" s="242">
        <v>42</v>
      </c>
      <c r="AO1334" s="242">
        <v>42</v>
      </c>
      <c r="AP1334" s="256">
        <f t="shared" si="531"/>
        <v>0</v>
      </c>
      <c r="AQ1334" s="257">
        <f t="shared" si="532"/>
        <v>0</v>
      </c>
      <c r="AR1334">
        <f t="shared" si="537"/>
        <v>7</v>
      </c>
    </row>
    <row r="1335" hidden="1" spans="1:44">
      <c r="A1335" s="220">
        <v>2200503</v>
      </c>
      <c r="B1335" s="220" t="s">
        <v>198</v>
      </c>
      <c r="C1335" s="216">
        <f t="shared" si="533"/>
        <v>0</v>
      </c>
      <c r="D1335" s="221">
        <v>0</v>
      </c>
      <c r="E1335" s="222">
        <v>0</v>
      </c>
      <c r="F1335" s="223">
        <v>0</v>
      </c>
      <c r="G1335" s="219">
        <f t="shared" si="534"/>
        <v>0</v>
      </c>
      <c r="H1335" s="219">
        <f t="shared" si="535"/>
        <v>0</v>
      </c>
      <c r="I1335" s="219">
        <f t="shared" si="536"/>
        <v>0</v>
      </c>
      <c r="J1335" s="231">
        <f t="shared" si="540"/>
        <v>7</v>
      </c>
      <c r="K1335" s="43">
        <f t="shared" si="554"/>
        <v>0</v>
      </c>
      <c r="L1335" s="43">
        <f t="shared" si="541"/>
        <v>7</v>
      </c>
      <c r="M1335" s="228">
        <v>2220118</v>
      </c>
      <c r="N1335" s="228" t="s">
        <v>2277</v>
      </c>
      <c r="O1335" s="233">
        <v>0</v>
      </c>
      <c r="P1335">
        <f t="shared" si="542"/>
        <v>7</v>
      </c>
      <c r="Q1335">
        <f t="shared" si="544"/>
        <v>0</v>
      </c>
      <c r="U1335">
        <f t="shared" si="549"/>
        <v>0</v>
      </c>
      <c r="V1335">
        <f t="shared" si="550"/>
        <v>0</v>
      </c>
      <c r="W1335">
        <f t="shared" si="545"/>
        <v>0</v>
      </c>
      <c r="Y1335">
        <f t="shared" si="551"/>
        <v>0</v>
      </c>
      <c r="AC1335">
        <f t="shared" si="552"/>
        <v>0</v>
      </c>
      <c r="AD1335">
        <f t="shared" si="553"/>
        <v>0</v>
      </c>
      <c r="AE1335">
        <f t="shared" si="546"/>
        <v>0</v>
      </c>
      <c r="AG1335" s="228">
        <v>22202</v>
      </c>
      <c r="AH1335" s="238" t="s">
        <v>2279</v>
      </c>
      <c r="AI1335" s="232">
        <f>SUM(AI1336:AI1348)</f>
        <v>0</v>
      </c>
      <c r="AJ1335" s="239">
        <f t="shared" si="538"/>
        <v>0</v>
      </c>
      <c r="AK1335" s="246">
        <f t="shared" si="539"/>
        <v>0</v>
      </c>
      <c r="AL1335" s="240">
        <v>2200502</v>
      </c>
      <c r="AM1335" s="240" t="s">
        <v>196</v>
      </c>
      <c r="AN1335" s="249">
        <v>0</v>
      </c>
      <c r="AO1335" s="249">
        <v>0</v>
      </c>
      <c r="AP1335" s="256">
        <f t="shared" si="531"/>
        <v>0</v>
      </c>
      <c r="AQ1335" s="257">
        <f t="shared" si="532"/>
        <v>0</v>
      </c>
      <c r="AR1335">
        <f t="shared" si="537"/>
        <v>7</v>
      </c>
    </row>
    <row r="1336" hidden="1" spans="1:44">
      <c r="A1336" s="220">
        <v>2200504</v>
      </c>
      <c r="B1336" s="220" t="s">
        <v>2280</v>
      </c>
      <c r="C1336" s="216">
        <f t="shared" si="533"/>
        <v>0</v>
      </c>
      <c r="D1336" s="221">
        <v>0</v>
      </c>
      <c r="E1336" s="222">
        <v>0</v>
      </c>
      <c r="F1336" s="223">
        <v>0</v>
      </c>
      <c r="G1336" s="219">
        <f t="shared" si="534"/>
        <v>0</v>
      </c>
      <c r="H1336" s="219">
        <f t="shared" si="535"/>
        <v>0</v>
      </c>
      <c r="I1336" s="219">
        <f t="shared" si="536"/>
        <v>0</v>
      </c>
      <c r="J1336" s="231">
        <f t="shared" si="540"/>
        <v>7</v>
      </c>
      <c r="K1336" s="43">
        <f t="shared" si="554"/>
        <v>0</v>
      </c>
      <c r="L1336" s="43">
        <f t="shared" si="541"/>
        <v>7</v>
      </c>
      <c r="M1336" s="228">
        <v>2220150</v>
      </c>
      <c r="N1336" s="228" t="s">
        <v>213</v>
      </c>
      <c r="O1336" s="233">
        <v>0</v>
      </c>
      <c r="P1336">
        <f t="shared" si="542"/>
        <v>7</v>
      </c>
      <c r="Q1336">
        <f t="shared" si="544"/>
        <v>0</v>
      </c>
      <c r="U1336">
        <f t="shared" si="549"/>
        <v>0</v>
      </c>
      <c r="V1336">
        <f t="shared" si="550"/>
        <v>0</v>
      </c>
      <c r="W1336">
        <f t="shared" si="545"/>
        <v>0</v>
      </c>
      <c r="Y1336">
        <f t="shared" si="551"/>
        <v>0</v>
      </c>
      <c r="AC1336">
        <f t="shared" si="552"/>
        <v>0</v>
      </c>
      <c r="AD1336">
        <f t="shared" si="553"/>
        <v>0</v>
      </c>
      <c r="AE1336">
        <f t="shared" si="546"/>
        <v>0</v>
      </c>
      <c r="AG1336" s="228">
        <v>2220201</v>
      </c>
      <c r="AH1336" s="247" t="s">
        <v>195</v>
      </c>
      <c r="AI1336" s="233">
        <v>0</v>
      </c>
      <c r="AJ1336" s="248">
        <f t="shared" si="538"/>
        <v>0</v>
      </c>
      <c r="AK1336" s="246">
        <f t="shared" si="539"/>
        <v>0</v>
      </c>
      <c r="AL1336" s="240">
        <v>2200503</v>
      </c>
      <c r="AM1336" s="240" t="s">
        <v>198</v>
      </c>
      <c r="AN1336" s="249">
        <v>0</v>
      </c>
      <c r="AO1336" s="249">
        <v>0</v>
      </c>
      <c r="AP1336" s="256">
        <f t="shared" si="531"/>
        <v>0</v>
      </c>
      <c r="AQ1336" s="257">
        <f t="shared" si="532"/>
        <v>0</v>
      </c>
      <c r="AR1336">
        <f t="shared" si="537"/>
        <v>7</v>
      </c>
    </row>
    <row r="1337" hidden="1" spans="1:44">
      <c r="A1337" s="215">
        <v>2200506</v>
      </c>
      <c r="B1337" s="215" t="s">
        <v>2281</v>
      </c>
      <c r="C1337" s="216">
        <f t="shared" si="533"/>
        <v>0</v>
      </c>
      <c r="D1337" s="222">
        <v>0</v>
      </c>
      <c r="E1337" s="222">
        <v>0</v>
      </c>
      <c r="F1337" s="223">
        <v>0</v>
      </c>
      <c r="G1337" s="219">
        <f t="shared" si="534"/>
        <v>0</v>
      </c>
      <c r="H1337" s="219">
        <f t="shared" si="535"/>
        <v>0</v>
      </c>
      <c r="I1337" s="219">
        <f t="shared" si="536"/>
        <v>0</v>
      </c>
      <c r="J1337" s="231">
        <f t="shared" si="540"/>
        <v>7</v>
      </c>
      <c r="K1337" s="43">
        <f t="shared" si="554"/>
        <v>0</v>
      </c>
      <c r="L1337" s="43">
        <f t="shared" si="541"/>
        <v>7</v>
      </c>
      <c r="M1337" s="228">
        <v>2220199</v>
      </c>
      <c r="N1337" s="228" t="s">
        <v>2278</v>
      </c>
      <c r="O1337" s="233">
        <v>90</v>
      </c>
      <c r="P1337">
        <f t="shared" si="542"/>
        <v>7</v>
      </c>
      <c r="Q1337">
        <f t="shared" si="544"/>
        <v>0</v>
      </c>
      <c r="U1337">
        <f t="shared" si="549"/>
        <v>0</v>
      </c>
      <c r="V1337">
        <f t="shared" si="550"/>
        <v>0</v>
      </c>
      <c r="W1337">
        <f t="shared" si="545"/>
        <v>0</v>
      </c>
      <c r="Y1337">
        <f t="shared" si="551"/>
        <v>0</v>
      </c>
      <c r="AC1337">
        <f t="shared" si="552"/>
        <v>0</v>
      </c>
      <c r="AD1337">
        <f t="shared" si="553"/>
        <v>0</v>
      </c>
      <c r="AE1337">
        <f t="shared" si="546"/>
        <v>0</v>
      </c>
      <c r="AG1337" s="228">
        <v>2220202</v>
      </c>
      <c r="AH1337" s="247" t="s">
        <v>197</v>
      </c>
      <c r="AI1337" s="233">
        <v>0</v>
      </c>
      <c r="AJ1337" s="248">
        <f t="shared" si="538"/>
        <v>0</v>
      </c>
      <c r="AK1337" s="246">
        <f t="shared" si="539"/>
        <v>0</v>
      </c>
      <c r="AL1337" s="240">
        <v>2200504</v>
      </c>
      <c r="AM1337" s="240" t="s">
        <v>2280</v>
      </c>
      <c r="AN1337" s="249">
        <v>0</v>
      </c>
      <c r="AO1337" s="249">
        <v>0</v>
      </c>
      <c r="AP1337" s="256">
        <f t="shared" si="531"/>
        <v>0</v>
      </c>
      <c r="AQ1337" s="257">
        <f t="shared" si="532"/>
        <v>0</v>
      </c>
      <c r="AR1337">
        <f t="shared" si="537"/>
        <v>7</v>
      </c>
    </row>
    <row r="1338" hidden="1" spans="1:44">
      <c r="A1338" s="220">
        <v>2200507</v>
      </c>
      <c r="B1338" s="220" t="s">
        <v>2282</v>
      </c>
      <c r="C1338" s="216">
        <f t="shared" si="533"/>
        <v>0</v>
      </c>
      <c r="D1338" s="221">
        <v>0</v>
      </c>
      <c r="E1338" s="222">
        <v>0</v>
      </c>
      <c r="F1338" s="223">
        <v>0</v>
      </c>
      <c r="G1338" s="219">
        <f t="shared" si="534"/>
        <v>0</v>
      </c>
      <c r="H1338" s="219">
        <f t="shared" si="535"/>
        <v>0</v>
      </c>
      <c r="I1338" s="219">
        <f t="shared" si="536"/>
        <v>0</v>
      </c>
      <c r="J1338" s="231">
        <f t="shared" si="540"/>
        <v>7</v>
      </c>
      <c r="K1338" s="43">
        <f t="shared" si="554"/>
        <v>0</v>
      </c>
      <c r="L1338" s="43">
        <f t="shared" si="541"/>
        <v>7</v>
      </c>
      <c r="M1338" s="228">
        <v>22202</v>
      </c>
      <c r="N1338" s="229" t="s">
        <v>2279</v>
      </c>
      <c r="O1338" s="232">
        <f>SUM(O1339:O1351)</f>
        <v>129</v>
      </c>
      <c r="P1338">
        <f t="shared" si="542"/>
        <v>5</v>
      </c>
      <c r="Q1338">
        <f t="shared" si="544"/>
        <v>0</v>
      </c>
      <c r="U1338">
        <f t="shared" si="549"/>
        <v>0</v>
      </c>
      <c r="V1338">
        <f t="shared" si="550"/>
        <v>0</v>
      </c>
      <c r="W1338">
        <f t="shared" si="545"/>
        <v>0</v>
      </c>
      <c r="Y1338">
        <f t="shared" si="551"/>
        <v>0</v>
      </c>
      <c r="AC1338">
        <f t="shared" si="552"/>
        <v>0</v>
      </c>
      <c r="AD1338">
        <f t="shared" si="553"/>
        <v>0</v>
      </c>
      <c r="AE1338">
        <f t="shared" si="546"/>
        <v>0</v>
      </c>
      <c r="AG1338" s="228">
        <v>2220203</v>
      </c>
      <c r="AH1338" s="247" t="s">
        <v>199</v>
      </c>
      <c r="AI1338" s="233">
        <v>0</v>
      </c>
      <c r="AJ1338" s="248">
        <f t="shared" si="538"/>
        <v>0</v>
      </c>
      <c r="AK1338" s="246">
        <f t="shared" si="539"/>
        <v>0</v>
      </c>
      <c r="AL1338" s="240">
        <v>2200506</v>
      </c>
      <c r="AM1338" s="240" t="s">
        <v>2281</v>
      </c>
      <c r="AN1338" s="249">
        <v>0</v>
      </c>
      <c r="AO1338" s="249">
        <v>0</v>
      </c>
      <c r="AP1338" s="256">
        <f t="shared" si="531"/>
        <v>0</v>
      </c>
      <c r="AQ1338" s="257">
        <f t="shared" si="532"/>
        <v>0</v>
      </c>
      <c r="AR1338">
        <f t="shared" si="537"/>
        <v>7</v>
      </c>
    </row>
    <row r="1339" hidden="1" spans="1:44">
      <c r="A1339" s="220">
        <v>2200508</v>
      </c>
      <c r="B1339" s="220" t="s">
        <v>2283</v>
      </c>
      <c r="C1339" s="216">
        <f t="shared" si="533"/>
        <v>0</v>
      </c>
      <c r="D1339" s="221">
        <v>0</v>
      </c>
      <c r="E1339" s="222">
        <v>0</v>
      </c>
      <c r="F1339" s="223">
        <v>0</v>
      </c>
      <c r="G1339" s="219">
        <f t="shared" si="534"/>
        <v>0</v>
      </c>
      <c r="H1339" s="219">
        <f t="shared" si="535"/>
        <v>0</v>
      </c>
      <c r="I1339" s="219">
        <f t="shared" si="536"/>
        <v>0</v>
      </c>
      <c r="J1339" s="231">
        <f t="shared" si="540"/>
        <v>7</v>
      </c>
      <c r="K1339" s="43">
        <f t="shared" si="554"/>
        <v>0</v>
      </c>
      <c r="L1339" s="43">
        <f t="shared" si="541"/>
        <v>7</v>
      </c>
      <c r="M1339" s="228">
        <v>2220201</v>
      </c>
      <c r="N1339" s="228" t="s">
        <v>195</v>
      </c>
      <c r="O1339" s="233">
        <v>0</v>
      </c>
      <c r="P1339">
        <f t="shared" si="542"/>
        <v>7</v>
      </c>
      <c r="Q1339">
        <f t="shared" si="544"/>
        <v>0</v>
      </c>
      <c r="U1339">
        <f t="shared" si="549"/>
        <v>0</v>
      </c>
      <c r="V1339">
        <f t="shared" si="550"/>
        <v>0</v>
      </c>
      <c r="W1339">
        <f t="shared" si="545"/>
        <v>0</v>
      </c>
      <c r="Y1339">
        <f t="shared" si="551"/>
        <v>0</v>
      </c>
      <c r="AC1339">
        <f t="shared" si="552"/>
        <v>0</v>
      </c>
      <c r="AD1339">
        <f t="shared" si="553"/>
        <v>0</v>
      </c>
      <c r="AE1339">
        <f t="shared" si="546"/>
        <v>0</v>
      </c>
      <c r="AG1339" s="228">
        <v>2220204</v>
      </c>
      <c r="AH1339" s="247" t="s">
        <v>2284</v>
      </c>
      <c r="AI1339" s="233">
        <v>0</v>
      </c>
      <c r="AJ1339" s="248">
        <f t="shared" si="538"/>
        <v>0</v>
      </c>
      <c r="AK1339" s="246">
        <f t="shared" si="539"/>
        <v>0</v>
      </c>
      <c r="AL1339" s="240">
        <v>2200507</v>
      </c>
      <c r="AM1339" s="240" t="s">
        <v>2282</v>
      </c>
      <c r="AN1339" s="249">
        <v>0</v>
      </c>
      <c r="AO1339" s="249">
        <v>0</v>
      </c>
      <c r="AP1339" s="256">
        <f t="shared" si="531"/>
        <v>0</v>
      </c>
      <c r="AQ1339" s="257">
        <f t="shared" si="532"/>
        <v>0</v>
      </c>
      <c r="AR1339">
        <f t="shared" si="537"/>
        <v>7</v>
      </c>
    </row>
    <row r="1340" customHeight="1" spans="1:44">
      <c r="A1340" s="215">
        <v>2200509</v>
      </c>
      <c r="B1340" s="215" t="s">
        <v>2285</v>
      </c>
      <c r="C1340" s="216">
        <f t="shared" si="533"/>
        <v>24</v>
      </c>
      <c r="D1340" s="217">
        <v>14</v>
      </c>
      <c r="E1340" s="217">
        <v>14</v>
      </c>
      <c r="F1340" s="218">
        <v>14</v>
      </c>
      <c r="G1340" s="219">
        <f t="shared" si="534"/>
        <v>-0.416666666666667</v>
      </c>
      <c r="H1340" s="219">
        <f t="shared" si="535"/>
        <v>1</v>
      </c>
      <c r="I1340" s="219">
        <f t="shared" si="536"/>
        <v>1</v>
      </c>
      <c r="J1340" s="231">
        <f t="shared" si="540"/>
        <v>7</v>
      </c>
      <c r="K1340" s="43">
        <f t="shared" si="554"/>
        <v>66</v>
      </c>
      <c r="L1340" s="43">
        <f t="shared" si="541"/>
        <v>7</v>
      </c>
      <c r="M1340" s="228">
        <v>2220202</v>
      </c>
      <c r="N1340" s="228" t="s">
        <v>197</v>
      </c>
      <c r="O1340" s="233">
        <v>0</v>
      </c>
      <c r="P1340">
        <f t="shared" si="542"/>
        <v>7</v>
      </c>
      <c r="Q1340">
        <f t="shared" si="544"/>
        <v>0</v>
      </c>
      <c r="U1340">
        <f t="shared" si="549"/>
        <v>0</v>
      </c>
      <c r="V1340">
        <f t="shared" si="550"/>
        <v>0</v>
      </c>
      <c r="W1340">
        <f t="shared" si="545"/>
        <v>0</v>
      </c>
      <c r="Y1340">
        <f t="shared" si="551"/>
        <v>0</v>
      </c>
      <c r="AC1340">
        <f t="shared" si="552"/>
        <v>0</v>
      </c>
      <c r="AD1340">
        <f t="shared" si="553"/>
        <v>0</v>
      </c>
      <c r="AE1340">
        <f t="shared" si="546"/>
        <v>0</v>
      </c>
      <c r="AG1340" s="228">
        <v>2220205</v>
      </c>
      <c r="AH1340" s="247" t="s">
        <v>2286</v>
      </c>
      <c r="AI1340" s="233">
        <v>0</v>
      </c>
      <c r="AJ1340" s="248">
        <f t="shared" si="538"/>
        <v>0</v>
      </c>
      <c r="AK1340" s="246">
        <f t="shared" si="539"/>
        <v>0</v>
      </c>
      <c r="AL1340" s="240">
        <v>2200508</v>
      </c>
      <c r="AM1340" s="240" t="s">
        <v>2283</v>
      </c>
      <c r="AN1340" s="249">
        <v>0</v>
      </c>
      <c r="AO1340" s="249">
        <v>0</v>
      </c>
      <c r="AP1340" s="256">
        <f t="shared" si="531"/>
        <v>0</v>
      </c>
      <c r="AQ1340" s="257">
        <f t="shared" si="532"/>
        <v>0</v>
      </c>
      <c r="AR1340">
        <f t="shared" si="537"/>
        <v>7</v>
      </c>
    </row>
    <row r="1341" customHeight="1" spans="1:44">
      <c r="A1341" s="220">
        <v>2200510</v>
      </c>
      <c r="B1341" s="220" t="s">
        <v>2287</v>
      </c>
      <c r="C1341" s="216">
        <f t="shared" si="533"/>
        <v>8</v>
      </c>
      <c r="D1341" s="224">
        <v>9</v>
      </c>
      <c r="E1341" s="217">
        <v>0</v>
      </c>
      <c r="F1341" s="218">
        <v>0</v>
      </c>
      <c r="G1341" s="219">
        <f t="shared" si="534"/>
        <v>0</v>
      </c>
      <c r="H1341" s="219">
        <f t="shared" si="535"/>
        <v>0</v>
      </c>
      <c r="I1341" s="219">
        <f t="shared" si="536"/>
        <v>0</v>
      </c>
      <c r="J1341" s="231">
        <f t="shared" si="540"/>
        <v>7</v>
      </c>
      <c r="K1341" s="43">
        <f t="shared" si="554"/>
        <v>17</v>
      </c>
      <c r="L1341" s="43">
        <f t="shared" si="541"/>
        <v>7</v>
      </c>
      <c r="M1341" s="228">
        <v>2220203</v>
      </c>
      <c r="N1341" s="228" t="s">
        <v>199</v>
      </c>
      <c r="O1341" s="233">
        <v>0</v>
      </c>
      <c r="P1341">
        <f t="shared" si="542"/>
        <v>7</v>
      </c>
      <c r="Q1341">
        <f t="shared" si="544"/>
        <v>0</v>
      </c>
      <c r="U1341">
        <f t="shared" si="549"/>
        <v>0</v>
      </c>
      <c r="V1341">
        <f t="shared" si="550"/>
        <v>0</v>
      </c>
      <c r="W1341">
        <f t="shared" si="545"/>
        <v>0</v>
      </c>
      <c r="Y1341">
        <f t="shared" si="551"/>
        <v>0</v>
      </c>
      <c r="AC1341">
        <f t="shared" si="552"/>
        <v>0</v>
      </c>
      <c r="AD1341">
        <f t="shared" si="553"/>
        <v>0</v>
      </c>
      <c r="AE1341">
        <f t="shared" si="546"/>
        <v>0</v>
      </c>
      <c r="AG1341" s="228">
        <v>2220206</v>
      </c>
      <c r="AH1341" s="247" t="s">
        <v>2288</v>
      </c>
      <c r="AI1341" s="233">
        <v>0</v>
      </c>
      <c r="AJ1341" s="248">
        <f t="shared" si="538"/>
        <v>0</v>
      </c>
      <c r="AK1341" s="246">
        <f t="shared" si="539"/>
        <v>0</v>
      </c>
      <c r="AL1341" s="240">
        <v>2200509</v>
      </c>
      <c r="AM1341" s="241" t="s">
        <v>2285</v>
      </c>
      <c r="AN1341" s="242">
        <v>14</v>
      </c>
      <c r="AO1341" s="242">
        <v>14</v>
      </c>
      <c r="AP1341" s="256">
        <f t="shared" si="531"/>
        <v>0</v>
      </c>
      <c r="AQ1341" s="257">
        <f t="shared" si="532"/>
        <v>0</v>
      </c>
      <c r="AR1341">
        <f t="shared" si="537"/>
        <v>7</v>
      </c>
    </row>
    <row r="1342" hidden="1" spans="1:44">
      <c r="A1342" s="220">
        <v>2200511</v>
      </c>
      <c r="B1342" s="220" t="s">
        <v>2289</v>
      </c>
      <c r="C1342" s="216">
        <f t="shared" si="533"/>
        <v>0</v>
      </c>
      <c r="D1342" s="221">
        <v>0</v>
      </c>
      <c r="E1342" s="222">
        <v>0</v>
      </c>
      <c r="F1342" s="223">
        <v>0</v>
      </c>
      <c r="G1342" s="219">
        <f t="shared" si="534"/>
        <v>0</v>
      </c>
      <c r="H1342" s="219">
        <f t="shared" si="535"/>
        <v>0</v>
      </c>
      <c r="I1342" s="219">
        <f t="shared" si="536"/>
        <v>0</v>
      </c>
      <c r="J1342" s="231">
        <f t="shared" si="540"/>
        <v>7</v>
      </c>
      <c r="K1342" s="43">
        <f t="shared" si="554"/>
        <v>0</v>
      </c>
      <c r="L1342" s="43">
        <f t="shared" si="541"/>
        <v>7</v>
      </c>
      <c r="M1342" s="228">
        <v>2220204</v>
      </c>
      <c r="N1342" s="228" t="s">
        <v>2284</v>
      </c>
      <c r="O1342" s="233">
        <v>0</v>
      </c>
      <c r="P1342">
        <f t="shared" si="542"/>
        <v>7</v>
      </c>
      <c r="Q1342">
        <f t="shared" si="544"/>
        <v>0</v>
      </c>
      <c r="U1342">
        <f t="shared" si="549"/>
        <v>0</v>
      </c>
      <c r="V1342">
        <f t="shared" si="550"/>
        <v>0</v>
      </c>
      <c r="W1342">
        <f t="shared" si="545"/>
        <v>0</v>
      </c>
      <c r="Y1342">
        <f t="shared" si="551"/>
        <v>0</v>
      </c>
      <c r="AC1342">
        <f t="shared" si="552"/>
        <v>0</v>
      </c>
      <c r="AD1342">
        <f t="shared" si="553"/>
        <v>0</v>
      </c>
      <c r="AE1342">
        <f t="shared" si="546"/>
        <v>0</v>
      </c>
      <c r="AG1342" s="228">
        <v>2220207</v>
      </c>
      <c r="AH1342" s="247" t="s">
        <v>2290</v>
      </c>
      <c r="AI1342" s="233">
        <v>0</v>
      </c>
      <c r="AJ1342" s="248">
        <f t="shared" si="538"/>
        <v>0</v>
      </c>
      <c r="AK1342" s="246">
        <f t="shared" si="539"/>
        <v>0</v>
      </c>
      <c r="AL1342" s="240">
        <v>2200510</v>
      </c>
      <c r="AM1342" s="241" t="s">
        <v>2287</v>
      </c>
      <c r="AN1342" s="242">
        <v>9</v>
      </c>
      <c r="AO1342" s="242">
        <v>0</v>
      </c>
      <c r="AP1342" s="256">
        <f t="shared" si="531"/>
        <v>-9</v>
      </c>
      <c r="AQ1342" s="257">
        <f t="shared" si="532"/>
        <v>-1</v>
      </c>
      <c r="AR1342">
        <f t="shared" si="537"/>
        <v>7</v>
      </c>
    </row>
    <row r="1343" hidden="1" spans="1:44">
      <c r="A1343" s="220">
        <v>2200512</v>
      </c>
      <c r="B1343" s="220" t="s">
        <v>2291</v>
      </c>
      <c r="C1343" s="216">
        <f t="shared" si="533"/>
        <v>0</v>
      </c>
      <c r="D1343" s="221">
        <v>0</v>
      </c>
      <c r="E1343" s="222">
        <v>0</v>
      </c>
      <c r="F1343" s="223">
        <v>0</v>
      </c>
      <c r="G1343" s="219">
        <f t="shared" si="534"/>
        <v>0</v>
      </c>
      <c r="H1343" s="219">
        <f t="shared" si="535"/>
        <v>0</v>
      </c>
      <c r="I1343" s="219">
        <f t="shared" si="536"/>
        <v>0</v>
      </c>
      <c r="J1343" s="231">
        <f t="shared" si="540"/>
        <v>7</v>
      </c>
      <c r="K1343" s="43">
        <f t="shared" si="554"/>
        <v>0</v>
      </c>
      <c r="L1343" s="43">
        <f t="shared" si="541"/>
        <v>7</v>
      </c>
      <c r="M1343" s="228">
        <v>2220205</v>
      </c>
      <c r="N1343" s="228" t="s">
        <v>2286</v>
      </c>
      <c r="O1343" s="233">
        <v>0</v>
      </c>
      <c r="P1343">
        <f t="shared" si="542"/>
        <v>7</v>
      </c>
      <c r="Q1343">
        <f t="shared" si="544"/>
        <v>0</v>
      </c>
      <c r="U1343">
        <f t="shared" si="549"/>
        <v>0</v>
      </c>
      <c r="V1343">
        <f t="shared" si="550"/>
        <v>0</v>
      </c>
      <c r="W1343">
        <f t="shared" si="545"/>
        <v>0</v>
      </c>
      <c r="Y1343">
        <f t="shared" si="551"/>
        <v>0</v>
      </c>
      <c r="AC1343">
        <f t="shared" si="552"/>
        <v>0</v>
      </c>
      <c r="AD1343">
        <f t="shared" si="553"/>
        <v>0</v>
      </c>
      <c r="AE1343">
        <f t="shared" si="546"/>
        <v>0</v>
      </c>
      <c r="AG1343" s="228">
        <v>2220209</v>
      </c>
      <c r="AH1343" s="247" t="s">
        <v>2292</v>
      </c>
      <c r="AI1343" s="233">
        <v>0</v>
      </c>
      <c r="AJ1343" s="248">
        <f t="shared" si="538"/>
        <v>0</v>
      </c>
      <c r="AK1343" s="246">
        <f t="shared" si="539"/>
        <v>0</v>
      </c>
      <c r="AL1343" s="240">
        <v>2200511</v>
      </c>
      <c r="AM1343" s="240" t="s">
        <v>2289</v>
      </c>
      <c r="AN1343" s="249">
        <v>0</v>
      </c>
      <c r="AO1343" s="249">
        <v>0</v>
      </c>
      <c r="AP1343" s="256">
        <f t="shared" si="531"/>
        <v>0</v>
      </c>
      <c r="AQ1343" s="257">
        <f t="shared" si="532"/>
        <v>0</v>
      </c>
      <c r="AR1343">
        <f t="shared" si="537"/>
        <v>7</v>
      </c>
    </row>
    <row r="1344" hidden="1" spans="1:44">
      <c r="A1344" s="220">
        <v>2200513</v>
      </c>
      <c r="B1344" s="220" t="s">
        <v>2293</v>
      </c>
      <c r="C1344" s="216">
        <f t="shared" si="533"/>
        <v>0</v>
      </c>
      <c r="D1344" s="221">
        <v>0</v>
      </c>
      <c r="E1344" s="222">
        <v>0</v>
      </c>
      <c r="F1344" s="223">
        <v>0</v>
      </c>
      <c r="G1344" s="219">
        <f t="shared" si="534"/>
        <v>0</v>
      </c>
      <c r="H1344" s="219">
        <f t="shared" si="535"/>
        <v>0</v>
      </c>
      <c r="I1344" s="219">
        <f t="shared" si="536"/>
        <v>0</v>
      </c>
      <c r="J1344" s="231">
        <f t="shared" si="540"/>
        <v>7</v>
      </c>
      <c r="K1344" s="43">
        <f t="shared" si="554"/>
        <v>0</v>
      </c>
      <c r="L1344" s="43">
        <f t="shared" si="541"/>
        <v>7</v>
      </c>
      <c r="M1344" s="228">
        <v>2220206</v>
      </c>
      <c r="N1344" s="228" t="s">
        <v>2288</v>
      </c>
      <c r="O1344" s="233">
        <v>0</v>
      </c>
      <c r="P1344">
        <f t="shared" si="542"/>
        <v>7</v>
      </c>
      <c r="Q1344">
        <f t="shared" si="544"/>
        <v>0</v>
      </c>
      <c r="U1344">
        <f t="shared" si="549"/>
        <v>0</v>
      </c>
      <c r="V1344">
        <f t="shared" si="550"/>
        <v>0</v>
      </c>
      <c r="W1344">
        <f t="shared" si="545"/>
        <v>0</v>
      </c>
      <c r="Y1344">
        <f t="shared" si="551"/>
        <v>0</v>
      </c>
      <c r="AC1344">
        <f t="shared" si="552"/>
        <v>0</v>
      </c>
      <c r="AD1344">
        <f t="shared" si="553"/>
        <v>0</v>
      </c>
      <c r="AE1344">
        <f t="shared" si="546"/>
        <v>0</v>
      </c>
      <c r="AG1344" s="228">
        <v>2220210</v>
      </c>
      <c r="AH1344" s="247" t="s">
        <v>2294</v>
      </c>
      <c r="AI1344" s="233">
        <v>0</v>
      </c>
      <c r="AJ1344" s="248">
        <f t="shared" si="538"/>
        <v>0</v>
      </c>
      <c r="AK1344" s="246">
        <f t="shared" si="539"/>
        <v>0</v>
      </c>
      <c r="AL1344" s="240">
        <v>2200512</v>
      </c>
      <c r="AM1344" s="240" t="s">
        <v>2291</v>
      </c>
      <c r="AN1344" s="249">
        <v>0</v>
      </c>
      <c r="AO1344" s="249">
        <v>0</v>
      </c>
      <c r="AP1344" s="256">
        <f t="shared" si="531"/>
        <v>0</v>
      </c>
      <c r="AQ1344" s="257">
        <f t="shared" si="532"/>
        <v>0</v>
      </c>
      <c r="AR1344">
        <f t="shared" si="537"/>
        <v>7</v>
      </c>
    </row>
    <row r="1345" hidden="1" spans="1:44">
      <c r="A1345" s="220">
        <v>2200514</v>
      </c>
      <c r="B1345" s="220" t="s">
        <v>2295</v>
      </c>
      <c r="C1345" s="216">
        <f t="shared" si="533"/>
        <v>0</v>
      </c>
      <c r="D1345" s="221">
        <v>0</v>
      </c>
      <c r="E1345" s="222">
        <v>0</v>
      </c>
      <c r="F1345" s="223">
        <v>0</v>
      </c>
      <c r="G1345" s="219">
        <f t="shared" si="534"/>
        <v>0</v>
      </c>
      <c r="H1345" s="219">
        <f t="shared" si="535"/>
        <v>0</v>
      </c>
      <c r="I1345" s="219">
        <f t="shared" si="536"/>
        <v>0</v>
      </c>
      <c r="J1345" s="231">
        <f t="shared" si="540"/>
        <v>7</v>
      </c>
      <c r="K1345" s="43">
        <f t="shared" si="554"/>
        <v>0</v>
      </c>
      <c r="L1345" s="43">
        <f t="shared" si="541"/>
        <v>7</v>
      </c>
      <c r="M1345" s="228">
        <v>2220207</v>
      </c>
      <c r="N1345" s="228" t="s">
        <v>2290</v>
      </c>
      <c r="O1345" s="233">
        <v>0</v>
      </c>
      <c r="P1345">
        <f t="shared" si="542"/>
        <v>7</v>
      </c>
      <c r="Q1345">
        <f t="shared" si="544"/>
        <v>0</v>
      </c>
      <c r="U1345">
        <f t="shared" si="549"/>
        <v>0</v>
      </c>
      <c r="V1345">
        <f t="shared" si="550"/>
        <v>0</v>
      </c>
      <c r="W1345">
        <f t="shared" si="545"/>
        <v>0</v>
      </c>
      <c r="Y1345">
        <f t="shared" si="551"/>
        <v>0</v>
      </c>
      <c r="AC1345">
        <f t="shared" si="552"/>
        <v>0</v>
      </c>
      <c r="AD1345">
        <f t="shared" si="553"/>
        <v>0</v>
      </c>
      <c r="AE1345">
        <f t="shared" si="546"/>
        <v>0</v>
      </c>
      <c r="AG1345" s="228">
        <v>2220211</v>
      </c>
      <c r="AH1345" s="247" t="s">
        <v>2296</v>
      </c>
      <c r="AI1345" s="233">
        <v>0</v>
      </c>
      <c r="AJ1345" s="248">
        <f t="shared" si="538"/>
        <v>0</v>
      </c>
      <c r="AK1345" s="246">
        <f t="shared" si="539"/>
        <v>0</v>
      </c>
      <c r="AL1345" s="240">
        <v>2200513</v>
      </c>
      <c r="AM1345" s="240" t="s">
        <v>2293</v>
      </c>
      <c r="AN1345" s="249">
        <v>0</v>
      </c>
      <c r="AO1345" s="249">
        <v>0</v>
      </c>
      <c r="AP1345" s="256">
        <f t="shared" si="531"/>
        <v>0</v>
      </c>
      <c r="AQ1345" s="257">
        <f t="shared" si="532"/>
        <v>0</v>
      </c>
      <c r="AR1345">
        <f t="shared" si="537"/>
        <v>7</v>
      </c>
    </row>
    <row r="1346" hidden="1" spans="1:44">
      <c r="A1346" s="220">
        <v>2200599</v>
      </c>
      <c r="B1346" s="220" t="s">
        <v>2297</v>
      </c>
      <c r="C1346" s="216">
        <f t="shared" si="533"/>
        <v>0</v>
      </c>
      <c r="D1346" s="221">
        <v>0</v>
      </c>
      <c r="E1346" s="222">
        <v>0</v>
      </c>
      <c r="F1346" s="223">
        <v>0</v>
      </c>
      <c r="G1346" s="219">
        <f t="shared" si="534"/>
        <v>0</v>
      </c>
      <c r="H1346" s="219">
        <f t="shared" si="535"/>
        <v>0</v>
      </c>
      <c r="I1346" s="219">
        <f t="shared" si="536"/>
        <v>0</v>
      </c>
      <c r="J1346" s="231">
        <f t="shared" si="540"/>
        <v>7</v>
      </c>
      <c r="K1346" s="43">
        <f t="shared" si="554"/>
        <v>0</v>
      </c>
      <c r="L1346" s="43">
        <f t="shared" si="541"/>
        <v>7</v>
      </c>
      <c r="M1346" s="228">
        <v>2220209</v>
      </c>
      <c r="N1346" s="228" t="s">
        <v>2292</v>
      </c>
      <c r="O1346" s="233">
        <v>0</v>
      </c>
      <c r="P1346">
        <f t="shared" si="542"/>
        <v>7</v>
      </c>
      <c r="Q1346">
        <f t="shared" si="544"/>
        <v>0</v>
      </c>
      <c r="U1346">
        <f t="shared" si="549"/>
        <v>0</v>
      </c>
      <c r="V1346">
        <f t="shared" si="550"/>
        <v>0</v>
      </c>
      <c r="W1346">
        <f t="shared" si="545"/>
        <v>0</v>
      </c>
      <c r="Y1346">
        <f t="shared" si="551"/>
        <v>0</v>
      </c>
      <c r="AC1346">
        <f t="shared" si="552"/>
        <v>0</v>
      </c>
      <c r="AD1346">
        <f t="shared" si="553"/>
        <v>0</v>
      </c>
      <c r="AE1346">
        <f t="shared" si="546"/>
        <v>0</v>
      </c>
      <c r="AG1346" s="228">
        <v>2220212</v>
      </c>
      <c r="AH1346" s="247" t="s">
        <v>2298</v>
      </c>
      <c r="AI1346" s="233">
        <v>0</v>
      </c>
      <c r="AJ1346" s="248">
        <f t="shared" si="538"/>
        <v>0</v>
      </c>
      <c r="AK1346" s="246">
        <f t="shared" si="539"/>
        <v>0</v>
      </c>
      <c r="AL1346" s="240">
        <v>2200514</v>
      </c>
      <c r="AM1346" s="240" t="s">
        <v>2295</v>
      </c>
      <c r="AN1346" s="249">
        <v>0</v>
      </c>
      <c r="AO1346" s="249">
        <v>0</v>
      </c>
      <c r="AP1346" s="256">
        <f t="shared" si="531"/>
        <v>0</v>
      </c>
      <c r="AQ1346" s="257">
        <f t="shared" si="532"/>
        <v>0</v>
      </c>
      <c r="AR1346">
        <f t="shared" si="537"/>
        <v>7</v>
      </c>
    </row>
    <row r="1347" hidden="1" spans="1:44">
      <c r="A1347" s="220">
        <v>22099</v>
      </c>
      <c r="B1347" s="220" t="s">
        <v>2299</v>
      </c>
      <c r="C1347" s="216">
        <f t="shared" si="533"/>
        <v>0</v>
      </c>
      <c r="D1347" s="221">
        <v>0</v>
      </c>
      <c r="E1347" s="222">
        <v>0</v>
      </c>
      <c r="F1347" s="223">
        <v>0</v>
      </c>
      <c r="G1347" s="219">
        <f t="shared" si="534"/>
        <v>0</v>
      </c>
      <c r="H1347" s="219">
        <f t="shared" si="535"/>
        <v>0</v>
      </c>
      <c r="I1347" s="219">
        <f t="shared" si="536"/>
        <v>0</v>
      </c>
      <c r="J1347" s="231">
        <f t="shared" si="540"/>
        <v>5</v>
      </c>
      <c r="K1347" s="43">
        <f t="shared" si="554"/>
        <v>0</v>
      </c>
      <c r="L1347" s="43">
        <f t="shared" si="541"/>
        <v>5</v>
      </c>
      <c r="M1347" s="228">
        <v>2220210</v>
      </c>
      <c r="N1347" s="228" t="s">
        <v>2294</v>
      </c>
      <c r="O1347" s="233">
        <v>0</v>
      </c>
      <c r="P1347">
        <f t="shared" si="542"/>
        <v>7</v>
      </c>
      <c r="Q1347">
        <f t="shared" si="544"/>
        <v>220</v>
      </c>
      <c r="U1347">
        <f t="shared" si="549"/>
        <v>0</v>
      </c>
      <c r="V1347">
        <f t="shared" si="550"/>
        <v>0</v>
      </c>
      <c r="W1347">
        <f t="shared" si="545"/>
        <v>0</v>
      </c>
      <c r="Y1347">
        <f t="shared" si="551"/>
        <v>0</v>
      </c>
      <c r="AC1347">
        <f t="shared" si="552"/>
        <v>0</v>
      </c>
      <c r="AD1347">
        <f t="shared" si="553"/>
        <v>0</v>
      </c>
      <c r="AE1347">
        <f t="shared" si="546"/>
        <v>0</v>
      </c>
      <c r="AG1347" s="228">
        <v>2220250</v>
      </c>
      <c r="AH1347" s="247" t="s">
        <v>213</v>
      </c>
      <c r="AI1347" s="233">
        <v>0</v>
      </c>
      <c r="AJ1347" s="248">
        <f t="shared" si="538"/>
        <v>0</v>
      </c>
      <c r="AK1347" s="246">
        <f t="shared" si="539"/>
        <v>0</v>
      </c>
      <c r="AL1347" s="240">
        <v>2200599</v>
      </c>
      <c r="AM1347" s="240" t="s">
        <v>2297</v>
      </c>
      <c r="AN1347" s="249">
        <v>0</v>
      </c>
      <c r="AO1347" s="249">
        <v>0</v>
      </c>
      <c r="AP1347" s="256">
        <f t="shared" si="531"/>
        <v>0</v>
      </c>
      <c r="AQ1347" s="257">
        <f t="shared" si="532"/>
        <v>0</v>
      </c>
      <c r="AR1347">
        <f t="shared" si="537"/>
        <v>7</v>
      </c>
    </row>
    <row r="1348" hidden="1" spans="1:44">
      <c r="A1348" s="220">
        <v>2209901</v>
      </c>
      <c r="B1348" s="220" t="s">
        <v>2299</v>
      </c>
      <c r="C1348" s="216">
        <f t="shared" si="533"/>
        <v>0</v>
      </c>
      <c r="D1348" s="221">
        <v>0</v>
      </c>
      <c r="E1348" s="222">
        <v>0</v>
      </c>
      <c r="F1348" s="223">
        <v>0</v>
      </c>
      <c r="G1348" s="219">
        <f t="shared" si="534"/>
        <v>0</v>
      </c>
      <c r="H1348" s="219">
        <f t="shared" si="535"/>
        <v>0</v>
      </c>
      <c r="I1348" s="219">
        <f t="shared" si="536"/>
        <v>0</v>
      </c>
      <c r="J1348" s="231">
        <f t="shared" si="540"/>
        <v>7</v>
      </c>
      <c r="K1348" s="43">
        <f t="shared" si="554"/>
        <v>0</v>
      </c>
      <c r="L1348" s="43">
        <f t="shared" si="541"/>
        <v>7</v>
      </c>
      <c r="M1348" s="228">
        <v>2220211</v>
      </c>
      <c r="N1348" s="228" t="s">
        <v>2296</v>
      </c>
      <c r="O1348" s="233">
        <v>129</v>
      </c>
      <c r="P1348">
        <f t="shared" si="542"/>
        <v>7</v>
      </c>
      <c r="Q1348">
        <f t="shared" si="544"/>
        <v>0</v>
      </c>
      <c r="U1348">
        <f t="shared" si="549"/>
        <v>0</v>
      </c>
      <c r="V1348">
        <f t="shared" si="550"/>
        <v>0</v>
      </c>
      <c r="W1348">
        <f t="shared" si="545"/>
        <v>0</v>
      </c>
      <c r="Y1348">
        <f t="shared" si="551"/>
        <v>0</v>
      </c>
      <c r="AC1348">
        <f t="shared" si="552"/>
        <v>0</v>
      </c>
      <c r="AD1348">
        <f t="shared" si="553"/>
        <v>0</v>
      </c>
      <c r="AE1348">
        <f t="shared" si="546"/>
        <v>0</v>
      </c>
      <c r="AG1348" s="228">
        <v>2220299</v>
      </c>
      <c r="AH1348" s="247" t="s">
        <v>2300</v>
      </c>
      <c r="AI1348" s="233">
        <v>0</v>
      </c>
      <c r="AJ1348" s="248">
        <f t="shared" si="538"/>
        <v>0</v>
      </c>
      <c r="AK1348" s="246">
        <f t="shared" si="539"/>
        <v>0</v>
      </c>
      <c r="AL1348" s="240">
        <v>22099</v>
      </c>
      <c r="AM1348" s="240" t="s">
        <v>2299</v>
      </c>
      <c r="AN1348" s="249">
        <v>0</v>
      </c>
      <c r="AO1348" s="249">
        <v>0</v>
      </c>
      <c r="AP1348" s="256">
        <f t="shared" si="531"/>
        <v>0</v>
      </c>
      <c r="AQ1348" s="257">
        <f t="shared" si="532"/>
        <v>0</v>
      </c>
      <c r="AR1348">
        <f t="shared" si="537"/>
        <v>5</v>
      </c>
    </row>
    <row r="1349" hidden="1" customHeight="1" spans="1:44">
      <c r="A1349" s="220">
        <v>221</v>
      </c>
      <c r="B1349" s="220" t="s">
        <v>2301</v>
      </c>
      <c r="C1349" s="216">
        <f t="shared" si="533"/>
        <v>7690</v>
      </c>
      <c r="D1349" s="224">
        <v>7065</v>
      </c>
      <c r="E1349" s="217">
        <v>6499</v>
      </c>
      <c r="F1349" s="218">
        <v>7675</v>
      </c>
      <c r="G1349" s="219">
        <f t="shared" si="534"/>
        <v>-0.00195058517555269</v>
      </c>
      <c r="H1349" s="219">
        <f t="shared" si="535"/>
        <v>1.08634111818825</v>
      </c>
      <c r="I1349" s="219">
        <f t="shared" si="536"/>
        <v>1.18095091552547</v>
      </c>
      <c r="J1349" s="231">
        <f t="shared" si="540"/>
        <v>3</v>
      </c>
      <c r="K1349" s="43">
        <f t="shared" si="554"/>
        <v>28929</v>
      </c>
      <c r="L1349" s="43">
        <f t="shared" si="541"/>
        <v>3</v>
      </c>
      <c r="M1349" s="228">
        <v>2220212</v>
      </c>
      <c r="N1349" s="228" t="s">
        <v>2298</v>
      </c>
      <c r="O1349" s="233">
        <v>0</v>
      </c>
      <c r="P1349">
        <f t="shared" si="542"/>
        <v>7</v>
      </c>
      <c r="Q1349">
        <f t="shared" si="544"/>
        <v>0</v>
      </c>
      <c r="U1349">
        <f t="shared" si="549"/>
        <v>0</v>
      </c>
      <c r="V1349">
        <f t="shared" si="550"/>
        <v>0</v>
      </c>
      <c r="W1349">
        <f t="shared" si="545"/>
        <v>0</v>
      </c>
      <c r="Y1349">
        <f t="shared" si="551"/>
        <v>0</v>
      </c>
      <c r="AC1349">
        <f t="shared" si="552"/>
        <v>0</v>
      </c>
      <c r="AD1349">
        <f t="shared" si="553"/>
        <v>0</v>
      </c>
      <c r="AE1349">
        <f t="shared" si="546"/>
        <v>0</v>
      </c>
      <c r="AG1349" s="228">
        <v>22203</v>
      </c>
      <c r="AH1349" s="238" t="s">
        <v>2302</v>
      </c>
      <c r="AI1349" s="232">
        <f>SUM(AI1350:AI1354)</f>
        <v>0</v>
      </c>
      <c r="AJ1349" s="239">
        <f t="shared" si="538"/>
        <v>0</v>
      </c>
      <c r="AK1349" s="246">
        <f t="shared" si="539"/>
        <v>0</v>
      </c>
      <c r="AL1349" s="240">
        <v>2209901</v>
      </c>
      <c r="AM1349" s="240" t="s">
        <v>2299</v>
      </c>
      <c r="AN1349" s="249">
        <v>0</v>
      </c>
      <c r="AO1349" s="249">
        <v>0</v>
      </c>
      <c r="AP1349" s="256">
        <f t="shared" si="531"/>
        <v>0</v>
      </c>
      <c r="AQ1349" s="257">
        <f t="shared" si="532"/>
        <v>0</v>
      </c>
      <c r="AR1349">
        <f t="shared" si="537"/>
        <v>7</v>
      </c>
    </row>
    <row r="1350" hidden="1" customHeight="1" spans="1:44">
      <c r="A1350" s="220">
        <v>22101</v>
      </c>
      <c r="B1350" s="220" t="s">
        <v>2303</v>
      </c>
      <c r="C1350" s="216">
        <f t="shared" si="533"/>
        <v>3690</v>
      </c>
      <c r="D1350" s="224">
        <v>1540</v>
      </c>
      <c r="E1350" s="217">
        <v>1289</v>
      </c>
      <c r="F1350" s="218">
        <v>2555</v>
      </c>
      <c r="G1350" s="219">
        <f t="shared" si="534"/>
        <v>-0.307588075880759</v>
      </c>
      <c r="H1350" s="219">
        <f t="shared" si="535"/>
        <v>1.65909090909091</v>
      </c>
      <c r="I1350" s="219">
        <f t="shared" si="536"/>
        <v>1.98215671062839</v>
      </c>
      <c r="J1350" s="231">
        <f t="shared" si="540"/>
        <v>5</v>
      </c>
      <c r="K1350" s="43">
        <f t="shared" si="554"/>
        <v>9074</v>
      </c>
      <c r="L1350" s="43">
        <f t="shared" si="541"/>
        <v>5</v>
      </c>
      <c r="M1350" s="228">
        <v>2220250</v>
      </c>
      <c r="N1350" s="228" t="s">
        <v>213</v>
      </c>
      <c r="O1350" s="233">
        <v>0</v>
      </c>
      <c r="P1350">
        <f t="shared" si="542"/>
        <v>7</v>
      </c>
      <c r="Q1350">
        <f t="shared" si="544"/>
        <v>221</v>
      </c>
      <c r="U1350">
        <f t="shared" si="549"/>
        <v>0</v>
      </c>
      <c r="V1350">
        <f t="shared" si="550"/>
        <v>0</v>
      </c>
      <c r="W1350">
        <f t="shared" si="545"/>
        <v>0</v>
      </c>
      <c r="Y1350">
        <f t="shared" si="551"/>
        <v>0</v>
      </c>
      <c r="AC1350">
        <f t="shared" si="552"/>
        <v>0</v>
      </c>
      <c r="AD1350">
        <f t="shared" si="553"/>
        <v>0</v>
      </c>
      <c r="AE1350">
        <f t="shared" si="546"/>
        <v>0</v>
      </c>
      <c r="AG1350" s="228">
        <v>2220301</v>
      </c>
      <c r="AH1350" s="247" t="s">
        <v>2304</v>
      </c>
      <c r="AI1350" s="233">
        <v>0</v>
      </c>
      <c r="AJ1350" s="248">
        <f t="shared" si="538"/>
        <v>0</v>
      </c>
      <c r="AK1350" s="246">
        <f t="shared" si="539"/>
        <v>0</v>
      </c>
      <c r="AL1350" s="240">
        <v>221</v>
      </c>
      <c r="AM1350" s="241" t="s">
        <v>2301</v>
      </c>
      <c r="AN1350" s="242">
        <v>7065</v>
      </c>
      <c r="AO1350" s="242">
        <v>6499</v>
      </c>
      <c r="AP1350" s="256">
        <f t="shared" ref="AP1350:AP1413" si="555">AO1350-AN1350</f>
        <v>-566</v>
      </c>
      <c r="AQ1350" s="257">
        <f t="shared" ref="AQ1350:AQ1413" si="556">IF(AN1350&lt;&gt;0,AP1350/AN1350,)</f>
        <v>-0.0801132342533616</v>
      </c>
      <c r="AR1350">
        <f t="shared" si="537"/>
        <v>3</v>
      </c>
    </row>
    <row r="1351" customHeight="1" spans="1:44">
      <c r="A1351" s="220">
        <v>2210101</v>
      </c>
      <c r="B1351" s="220" t="s">
        <v>2305</v>
      </c>
      <c r="C1351" s="216">
        <f t="shared" ref="C1351:C1414" si="557">SUMIF(AG:AG,A1351,AI:AI)</f>
        <v>6</v>
      </c>
      <c r="D1351" s="224">
        <v>0</v>
      </c>
      <c r="E1351" s="217">
        <v>0</v>
      </c>
      <c r="F1351" s="218">
        <v>0</v>
      </c>
      <c r="G1351" s="219">
        <f t="shared" ref="G1351:G1414" si="558">IF(F1351&lt;&gt;0,F1351/C1351-1,)</f>
        <v>0</v>
      </c>
      <c r="H1351" s="219">
        <f t="shared" ref="H1351:H1414" si="559">IF(F1351&lt;&gt;0,F1351/D1351,)</f>
        <v>0</v>
      </c>
      <c r="I1351" s="219">
        <f t="shared" ref="I1351:I1414" si="560">IF(F1351&lt;&gt;0,F1351/E1351,)</f>
        <v>0</v>
      </c>
      <c r="J1351" s="231">
        <f t="shared" si="540"/>
        <v>7</v>
      </c>
      <c r="K1351" s="43">
        <f t="shared" ref="K1351:K1358" si="561">SUM(C1351:F1351)</f>
        <v>6</v>
      </c>
      <c r="L1351" s="43">
        <f t="shared" si="541"/>
        <v>7</v>
      </c>
      <c r="M1351" s="228">
        <v>2220299</v>
      </c>
      <c r="N1351" s="228" t="s">
        <v>2300</v>
      </c>
      <c r="O1351" s="233">
        <v>0</v>
      </c>
      <c r="P1351">
        <f t="shared" si="542"/>
        <v>7</v>
      </c>
      <c r="Q1351">
        <f t="shared" si="544"/>
        <v>0</v>
      </c>
      <c r="U1351">
        <f t="shared" si="549"/>
        <v>0</v>
      </c>
      <c r="V1351">
        <f t="shared" si="550"/>
        <v>0</v>
      </c>
      <c r="W1351">
        <f t="shared" si="545"/>
        <v>0</v>
      </c>
      <c r="Y1351">
        <f t="shared" si="551"/>
        <v>0</v>
      </c>
      <c r="AC1351">
        <f t="shared" si="552"/>
        <v>0</v>
      </c>
      <c r="AD1351">
        <f t="shared" si="553"/>
        <v>0</v>
      </c>
      <c r="AE1351">
        <f t="shared" si="546"/>
        <v>0</v>
      </c>
      <c r="AG1351" s="228">
        <v>2220302</v>
      </c>
      <c r="AH1351" s="247" t="s">
        <v>2306</v>
      </c>
      <c r="AI1351" s="233">
        <v>0</v>
      </c>
      <c r="AJ1351" s="248">
        <f t="shared" si="538"/>
        <v>0</v>
      </c>
      <c r="AK1351" s="246">
        <f t="shared" si="539"/>
        <v>0</v>
      </c>
      <c r="AL1351" s="240">
        <v>22101</v>
      </c>
      <c r="AM1351" s="241" t="s">
        <v>2303</v>
      </c>
      <c r="AN1351" s="242">
        <v>1540</v>
      </c>
      <c r="AO1351" s="242">
        <v>1289</v>
      </c>
      <c r="AP1351" s="256">
        <f t="shared" si="555"/>
        <v>-251</v>
      </c>
      <c r="AQ1351" s="257">
        <f t="shared" si="556"/>
        <v>-0.162987012987013</v>
      </c>
      <c r="AR1351">
        <f t="shared" si="537"/>
        <v>5</v>
      </c>
    </row>
    <row r="1352" hidden="1" spans="1:44">
      <c r="A1352" s="220">
        <v>2210102</v>
      </c>
      <c r="B1352" s="220" t="s">
        <v>2307</v>
      </c>
      <c r="C1352" s="216">
        <f t="shared" si="557"/>
        <v>0</v>
      </c>
      <c r="D1352" s="221">
        <v>0</v>
      </c>
      <c r="E1352" s="222">
        <v>0</v>
      </c>
      <c r="F1352" s="223">
        <v>0</v>
      </c>
      <c r="G1352" s="219">
        <f t="shared" si="558"/>
        <v>0</v>
      </c>
      <c r="H1352" s="219">
        <f t="shared" si="559"/>
        <v>0</v>
      </c>
      <c r="I1352" s="219">
        <f t="shared" si="560"/>
        <v>0</v>
      </c>
      <c r="J1352" s="231">
        <f t="shared" si="540"/>
        <v>7</v>
      </c>
      <c r="K1352" s="43">
        <f t="shared" si="561"/>
        <v>0</v>
      </c>
      <c r="L1352" s="43">
        <f t="shared" si="541"/>
        <v>7</v>
      </c>
      <c r="M1352" s="228">
        <v>22203</v>
      </c>
      <c r="N1352" s="229" t="s">
        <v>2302</v>
      </c>
      <c r="O1352" s="232">
        <f>SUM(O1353:O1357)</f>
        <v>0</v>
      </c>
      <c r="P1352">
        <f t="shared" si="542"/>
        <v>5</v>
      </c>
      <c r="Q1352">
        <f t="shared" si="544"/>
        <v>0</v>
      </c>
      <c r="U1352">
        <f t="shared" si="549"/>
        <v>0</v>
      </c>
      <c r="V1352">
        <f t="shared" si="550"/>
        <v>0</v>
      </c>
      <c r="W1352">
        <f t="shared" si="545"/>
        <v>0</v>
      </c>
      <c r="Y1352">
        <f t="shared" si="551"/>
        <v>0</v>
      </c>
      <c r="AC1352">
        <f t="shared" si="552"/>
        <v>0</v>
      </c>
      <c r="AD1352">
        <f t="shared" si="553"/>
        <v>0</v>
      </c>
      <c r="AE1352">
        <f t="shared" si="546"/>
        <v>0</v>
      </c>
      <c r="AG1352" s="228">
        <v>2220303</v>
      </c>
      <c r="AH1352" s="247" t="s">
        <v>2308</v>
      </c>
      <c r="AI1352" s="233">
        <v>0</v>
      </c>
      <c r="AJ1352" s="248">
        <f t="shared" si="538"/>
        <v>0</v>
      </c>
      <c r="AK1352" s="246">
        <f t="shared" si="539"/>
        <v>0</v>
      </c>
      <c r="AL1352" s="240">
        <v>2210101</v>
      </c>
      <c r="AM1352" s="240" t="s">
        <v>2305</v>
      </c>
      <c r="AN1352" s="249">
        <v>0</v>
      </c>
      <c r="AO1352" s="249">
        <v>0</v>
      </c>
      <c r="AP1352" s="256">
        <f t="shared" si="555"/>
        <v>0</v>
      </c>
      <c r="AQ1352" s="257">
        <f t="shared" si="556"/>
        <v>0</v>
      </c>
      <c r="AR1352">
        <f t="shared" ref="AR1352:AR1415" si="562">LEN(AL1352)</f>
        <v>7</v>
      </c>
    </row>
    <row r="1353" customHeight="1" spans="1:44">
      <c r="A1353" s="220">
        <v>2210103</v>
      </c>
      <c r="B1353" s="220" t="s">
        <v>2309</v>
      </c>
      <c r="C1353" s="216">
        <f t="shared" si="557"/>
        <v>94</v>
      </c>
      <c r="D1353" s="224">
        <v>100</v>
      </c>
      <c r="E1353" s="217">
        <v>0</v>
      </c>
      <c r="F1353" s="218">
        <v>0</v>
      </c>
      <c r="G1353" s="219">
        <f t="shared" si="558"/>
        <v>0</v>
      </c>
      <c r="H1353" s="219">
        <f t="shared" si="559"/>
        <v>0</v>
      </c>
      <c r="I1353" s="219">
        <f t="shared" si="560"/>
        <v>0</v>
      </c>
      <c r="J1353" s="231">
        <f t="shared" si="540"/>
        <v>7</v>
      </c>
      <c r="K1353" s="43">
        <f t="shared" si="561"/>
        <v>194</v>
      </c>
      <c r="L1353" s="43">
        <f t="shared" si="541"/>
        <v>7</v>
      </c>
      <c r="M1353" s="228">
        <v>2220301</v>
      </c>
      <c r="N1353" s="228" t="s">
        <v>2304</v>
      </c>
      <c r="O1353" s="233">
        <v>0</v>
      </c>
      <c r="P1353">
        <f t="shared" si="542"/>
        <v>7</v>
      </c>
      <c r="Q1353">
        <f t="shared" si="544"/>
        <v>0</v>
      </c>
      <c r="U1353">
        <f t="shared" si="549"/>
        <v>0</v>
      </c>
      <c r="V1353">
        <f t="shared" si="550"/>
        <v>0</v>
      </c>
      <c r="W1353">
        <f t="shared" si="545"/>
        <v>0</v>
      </c>
      <c r="Y1353">
        <f t="shared" si="551"/>
        <v>0</v>
      </c>
      <c r="AC1353">
        <f t="shared" si="552"/>
        <v>0</v>
      </c>
      <c r="AD1353">
        <f t="shared" si="553"/>
        <v>0</v>
      </c>
      <c r="AE1353">
        <f t="shared" si="546"/>
        <v>0</v>
      </c>
      <c r="AG1353" s="228">
        <v>2220304</v>
      </c>
      <c r="AH1353" s="247" t="s">
        <v>2310</v>
      </c>
      <c r="AI1353" s="233">
        <v>0</v>
      </c>
      <c r="AJ1353" s="248">
        <f t="shared" ref="AJ1353:AJ1391" si="563">SUMIF(A:A,AG1353,C:C)</f>
        <v>0</v>
      </c>
      <c r="AK1353" s="246">
        <f t="shared" ref="AK1353:AK1391" si="564">AI1353-AJ1353</f>
        <v>0</v>
      </c>
      <c r="AL1353" s="240">
        <v>2210102</v>
      </c>
      <c r="AM1353" s="240" t="s">
        <v>2307</v>
      </c>
      <c r="AN1353" s="249">
        <v>0</v>
      </c>
      <c r="AO1353" s="249">
        <v>0</v>
      </c>
      <c r="AP1353" s="256">
        <f t="shared" si="555"/>
        <v>0</v>
      </c>
      <c r="AQ1353" s="257">
        <f t="shared" si="556"/>
        <v>0</v>
      </c>
      <c r="AR1353">
        <f t="shared" si="562"/>
        <v>7</v>
      </c>
    </row>
    <row r="1354" hidden="1" spans="1:44">
      <c r="A1354" s="220">
        <v>2210104</v>
      </c>
      <c r="B1354" s="220" t="s">
        <v>2311</v>
      </c>
      <c r="C1354" s="216">
        <f t="shared" si="557"/>
        <v>0</v>
      </c>
      <c r="D1354" s="221">
        <v>0</v>
      </c>
      <c r="E1354" s="222">
        <v>0</v>
      </c>
      <c r="F1354" s="223">
        <v>0</v>
      </c>
      <c r="G1354" s="219">
        <f t="shared" si="558"/>
        <v>0</v>
      </c>
      <c r="H1354" s="219">
        <f t="shared" si="559"/>
        <v>0</v>
      </c>
      <c r="I1354" s="219">
        <f t="shared" si="560"/>
        <v>0</v>
      </c>
      <c r="J1354" s="231">
        <f t="shared" ref="J1354:J1400" si="565">LEN(A1354)</f>
        <v>7</v>
      </c>
      <c r="K1354" s="43">
        <f t="shared" si="561"/>
        <v>0</v>
      </c>
      <c r="L1354" s="43">
        <f t="shared" ref="L1354:L1397" si="566">LEN(A1354)</f>
        <v>7</v>
      </c>
      <c r="M1354" s="228">
        <v>2220302</v>
      </c>
      <c r="N1354" s="228" t="s">
        <v>2306</v>
      </c>
      <c r="O1354" s="233">
        <v>0</v>
      </c>
      <c r="P1354">
        <f t="shared" ref="P1354:P1397" si="567">LEN(M1354)</f>
        <v>7</v>
      </c>
      <c r="Q1354">
        <f t="shared" si="544"/>
        <v>0</v>
      </c>
      <c r="U1354">
        <f t="shared" si="549"/>
        <v>0</v>
      </c>
      <c r="V1354">
        <f t="shared" si="550"/>
        <v>0</v>
      </c>
      <c r="W1354">
        <f t="shared" si="545"/>
        <v>0</v>
      </c>
      <c r="Y1354">
        <f t="shared" si="551"/>
        <v>0</v>
      </c>
      <c r="AC1354">
        <f t="shared" si="552"/>
        <v>0</v>
      </c>
      <c r="AD1354">
        <f t="shared" si="553"/>
        <v>0</v>
      </c>
      <c r="AE1354">
        <f t="shared" si="546"/>
        <v>0</v>
      </c>
      <c r="AG1354" s="228">
        <v>2220399</v>
      </c>
      <c r="AH1354" s="247" t="s">
        <v>2312</v>
      </c>
      <c r="AI1354" s="233">
        <v>0</v>
      </c>
      <c r="AJ1354" s="248">
        <f t="shared" si="563"/>
        <v>0</v>
      </c>
      <c r="AK1354" s="246">
        <f t="shared" si="564"/>
        <v>0</v>
      </c>
      <c r="AL1354" s="240">
        <v>2210103</v>
      </c>
      <c r="AM1354" s="241" t="s">
        <v>2309</v>
      </c>
      <c r="AN1354" s="242">
        <v>100</v>
      </c>
      <c r="AO1354" s="242">
        <v>0</v>
      </c>
      <c r="AP1354" s="256">
        <f t="shared" si="555"/>
        <v>-100</v>
      </c>
      <c r="AQ1354" s="257">
        <f t="shared" si="556"/>
        <v>-1</v>
      </c>
      <c r="AR1354">
        <f t="shared" si="562"/>
        <v>7</v>
      </c>
    </row>
    <row r="1355" customHeight="1" spans="1:44">
      <c r="A1355" s="220">
        <v>2210105</v>
      </c>
      <c r="B1355" s="220" t="s">
        <v>2313</v>
      </c>
      <c r="C1355" s="216">
        <f t="shared" si="557"/>
        <v>866</v>
      </c>
      <c r="D1355" s="224">
        <v>285</v>
      </c>
      <c r="E1355" s="217">
        <v>712</v>
      </c>
      <c r="F1355" s="218">
        <v>1803</v>
      </c>
      <c r="G1355" s="219">
        <f t="shared" si="558"/>
        <v>1.08198614318707</v>
      </c>
      <c r="H1355" s="219">
        <f t="shared" si="559"/>
        <v>6.32631578947368</v>
      </c>
      <c r="I1355" s="219">
        <f t="shared" si="560"/>
        <v>2.53230337078652</v>
      </c>
      <c r="J1355" s="231">
        <f t="shared" si="565"/>
        <v>7</v>
      </c>
      <c r="K1355" s="43">
        <f t="shared" si="561"/>
        <v>3666</v>
      </c>
      <c r="L1355" s="43">
        <f t="shared" si="566"/>
        <v>7</v>
      </c>
      <c r="M1355" s="228">
        <v>2220303</v>
      </c>
      <c r="N1355" s="228" t="s">
        <v>2308</v>
      </c>
      <c r="O1355" s="233">
        <v>0</v>
      </c>
      <c r="P1355">
        <f t="shared" si="567"/>
        <v>7</v>
      </c>
      <c r="Q1355">
        <f t="shared" ref="Q1355:Q1396" si="568">IF(LEN(A1355)=5,--LEFT(A1355,3),)</f>
        <v>0</v>
      </c>
      <c r="U1355">
        <f t="shared" si="549"/>
        <v>0</v>
      </c>
      <c r="V1355">
        <f t="shared" si="550"/>
        <v>0</v>
      </c>
      <c r="W1355">
        <f t="shared" ref="W1355:W1396" si="569">U1355-V1355</f>
        <v>0</v>
      </c>
      <c r="Y1355">
        <f t="shared" si="551"/>
        <v>0</v>
      </c>
      <c r="AC1355">
        <f t="shared" si="552"/>
        <v>0</v>
      </c>
      <c r="AD1355">
        <f t="shared" si="553"/>
        <v>0</v>
      </c>
      <c r="AE1355">
        <f t="shared" ref="AE1355:AE1396" si="570">AC1355-AD1355</f>
        <v>0</v>
      </c>
      <c r="AG1355" s="228">
        <v>22204</v>
      </c>
      <c r="AH1355" s="238" t="s">
        <v>2314</v>
      </c>
      <c r="AI1355" s="232">
        <f>SUM(AI1356:AI1360)</f>
        <v>13</v>
      </c>
      <c r="AJ1355" s="239">
        <f t="shared" si="563"/>
        <v>13</v>
      </c>
      <c r="AK1355" s="246">
        <f t="shared" si="564"/>
        <v>0</v>
      </c>
      <c r="AL1355" s="240">
        <v>2210104</v>
      </c>
      <c r="AM1355" s="240" t="s">
        <v>2311</v>
      </c>
      <c r="AN1355" s="249">
        <v>0</v>
      </c>
      <c r="AO1355" s="249">
        <v>0</v>
      </c>
      <c r="AP1355" s="256">
        <f t="shared" si="555"/>
        <v>0</v>
      </c>
      <c r="AQ1355" s="257">
        <f t="shared" si="556"/>
        <v>0</v>
      </c>
      <c r="AR1355">
        <f t="shared" si="562"/>
        <v>7</v>
      </c>
    </row>
    <row r="1356" customHeight="1" spans="1:44">
      <c r="A1356" s="220">
        <v>2210106</v>
      </c>
      <c r="B1356" s="220" t="s">
        <v>2315</v>
      </c>
      <c r="C1356" s="216">
        <f t="shared" si="557"/>
        <v>224</v>
      </c>
      <c r="D1356" s="224">
        <v>0</v>
      </c>
      <c r="E1356" s="217">
        <v>12</v>
      </c>
      <c r="F1356" s="218">
        <v>425</v>
      </c>
      <c r="G1356" s="219">
        <f t="shared" si="558"/>
        <v>0.897321428571429</v>
      </c>
      <c r="H1356" s="219"/>
      <c r="I1356" s="219">
        <f t="shared" si="560"/>
        <v>35.4166666666667</v>
      </c>
      <c r="J1356" s="231">
        <f t="shared" si="565"/>
        <v>7</v>
      </c>
      <c r="K1356" s="43">
        <f t="shared" si="561"/>
        <v>661</v>
      </c>
      <c r="L1356" s="43">
        <f t="shared" si="566"/>
        <v>7</v>
      </c>
      <c r="M1356" s="228">
        <v>2220304</v>
      </c>
      <c r="N1356" s="228" t="s">
        <v>2310</v>
      </c>
      <c r="O1356" s="233">
        <v>0</v>
      </c>
      <c r="P1356">
        <f t="shared" si="567"/>
        <v>7</v>
      </c>
      <c r="Q1356">
        <f t="shared" si="568"/>
        <v>0</v>
      </c>
      <c r="U1356">
        <f t="shared" si="549"/>
        <v>0</v>
      </c>
      <c r="V1356">
        <f t="shared" si="550"/>
        <v>0</v>
      </c>
      <c r="W1356">
        <f t="shared" si="569"/>
        <v>0</v>
      </c>
      <c r="Y1356">
        <f t="shared" si="551"/>
        <v>0</v>
      </c>
      <c r="AC1356">
        <f t="shared" si="552"/>
        <v>0</v>
      </c>
      <c r="AD1356">
        <f t="shared" si="553"/>
        <v>0</v>
      </c>
      <c r="AE1356">
        <f t="shared" si="570"/>
        <v>0</v>
      </c>
      <c r="AG1356" s="228">
        <v>2220401</v>
      </c>
      <c r="AH1356" s="247" t="s">
        <v>2316</v>
      </c>
      <c r="AI1356" s="233">
        <v>0</v>
      </c>
      <c r="AJ1356" s="248">
        <f t="shared" si="563"/>
        <v>0</v>
      </c>
      <c r="AK1356" s="246">
        <f t="shared" si="564"/>
        <v>0</v>
      </c>
      <c r="AL1356" s="240">
        <v>2210105</v>
      </c>
      <c r="AM1356" s="241" t="s">
        <v>2313</v>
      </c>
      <c r="AN1356" s="242">
        <v>285</v>
      </c>
      <c r="AO1356" s="242">
        <v>712</v>
      </c>
      <c r="AP1356" s="256">
        <f t="shared" si="555"/>
        <v>427</v>
      </c>
      <c r="AQ1356" s="257">
        <f t="shared" si="556"/>
        <v>1.49824561403509</v>
      </c>
      <c r="AR1356">
        <f t="shared" si="562"/>
        <v>7</v>
      </c>
    </row>
    <row r="1357" hidden="1" spans="1:44">
      <c r="A1357" s="220">
        <v>2210107</v>
      </c>
      <c r="B1357" s="220" t="s">
        <v>2317</v>
      </c>
      <c r="C1357" s="216">
        <f t="shared" si="557"/>
        <v>0</v>
      </c>
      <c r="D1357" s="221">
        <v>0</v>
      </c>
      <c r="E1357" s="222">
        <v>0</v>
      </c>
      <c r="F1357" s="223">
        <v>0</v>
      </c>
      <c r="G1357" s="219">
        <f t="shared" si="558"/>
        <v>0</v>
      </c>
      <c r="H1357" s="219">
        <f t="shared" si="559"/>
        <v>0</v>
      </c>
      <c r="I1357" s="219">
        <f t="shared" si="560"/>
        <v>0</v>
      </c>
      <c r="J1357" s="231">
        <f t="shared" si="565"/>
        <v>7</v>
      </c>
      <c r="K1357" s="43">
        <f t="shared" si="561"/>
        <v>0</v>
      </c>
      <c r="L1357" s="43">
        <f t="shared" si="566"/>
        <v>7</v>
      </c>
      <c r="M1357" s="228">
        <v>2220399</v>
      </c>
      <c r="N1357" s="228" t="s">
        <v>2312</v>
      </c>
      <c r="O1357" s="233">
        <v>0</v>
      </c>
      <c r="P1357">
        <f t="shared" si="567"/>
        <v>7</v>
      </c>
      <c r="Q1357">
        <f t="shared" si="568"/>
        <v>0</v>
      </c>
      <c r="U1357">
        <f t="shared" si="549"/>
        <v>0</v>
      </c>
      <c r="V1357">
        <f t="shared" si="550"/>
        <v>0</v>
      </c>
      <c r="W1357">
        <f t="shared" si="569"/>
        <v>0</v>
      </c>
      <c r="Y1357">
        <f t="shared" si="551"/>
        <v>0</v>
      </c>
      <c r="AC1357">
        <f t="shared" si="552"/>
        <v>0</v>
      </c>
      <c r="AD1357">
        <f t="shared" si="553"/>
        <v>0</v>
      </c>
      <c r="AE1357">
        <f t="shared" si="570"/>
        <v>0</v>
      </c>
      <c r="AG1357" s="228">
        <v>2220402</v>
      </c>
      <c r="AH1357" s="247" t="s">
        <v>2318</v>
      </c>
      <c r="AI1357" s="233">
        <v>0</v>
      </c>
      <c r="AJ1357" s="248">
        <f t="shared" si="563"/>
        <v>0</v>
      </c>
      <c r="AK1357" s="246">
        <f t="shared" si="564"/>
        <v>0</v>
      </c>
      <c r="AL1357" s="240">
        <v>2210106</v>
      </c>
      <c r="AM1357" s="241" t="s">
        <v>2315</v>
      </c>
      <c r="AN1357" s="242">
        <v>0</v>
      </c>
      <c r="AO1357" s="242">
        <v>12</v>
      </c>
      <c r="AP1357" s="256">
        <f t="shared" si="555"/>
        <v>12</v>
      </c>
      <c r="AQ1357" s="257">
        <f t="shared" si="556"/>
        <v>0</v>
      </c>
      <c r="AR1357">
        <f t="shared" si="562"/>
        <v>7</v>
      </c>
    </row>
    <row r="1358" customHeight="1" spans="1:44">
      <c r="A1358" s="220">
        <v>2210199</v>
      </c>
      <c r="B1358" s="220" t="s">
        <v>2319</v>
      </c>
      <c r="C1358" s="216">
        <f t="shared" si="557"/>
        <v>2500</v>
      </c>
      <c r="D1358" s="224">
        <v>1155</v>
      </c>
      <c r="E1358" s="217">
        <v>565</v>
      </c>
      <c r="F1358" s="218">
        <v>327</v>
      </c>
      <c r="G1358" s="219">
        <f t="shared" si="558"/>
        <v>-0.8692</v>
      </c>
      <c r="H1358" s="219">
        <f t="shared" si="559"/>
        <v>0.283116883116883</v>
      </c>
      <c r="I1358" s="219">
        <f t="shared" si="560"/>
        <v>0.578761061946903</v>
      </c>
      <c r="J1358" s="231">
        <f t="shared" si="565"/>
        <v>7</v>
      </c>
      <c r="K1358" s="43">
        <f t="shared" si="561"/>
        <v>4547</v>
      </c>
      <c r="L1358" s="43">
        <f t="shared" si="566"/>
        <v>7</v>
      </c>
      <c r="M1358" s="228">
        <v>22204</v>
      </c>
      <c r="N1358" s="229" t="s">
        <v>2314</v>
      </c>
      <c r="O1358" s="232">
        <f>SUM(O1359:O1363)</f>
        <v>104</v>
      </c>
      <c r="P1358">
        <f t="shared" si="567"/>
        <v>5</v>
      </c>
      <c r="Q1358">
        <f t="shared" si="568"/>
        <v>0</v>
      </c>
      <c r="U1358">
        <f t="shared" si="549"/>
        <v>0</v>
      </c>
      <c r="V1358">
        <f t="shared" si="550"/>
        <v>0</v>
      </c>
      <c r="W1358">
        <f t="shared" si="569"/>
        <v>0</v>
      </c>
      <c r="Y1358">
        <f t="shared" si="551"/>
        <v>0</v>
      </c>
      <c r="AC1358">
        <f t="shared" si="552"/>
        <v>0</v>
      </c>
      <c r="AD1358">
        <f t="shared" si="553"/>
        <v>0</v>
      </c>
      <c r="AE1358">
        <f t="shared" si="570"/>
        <v>0</v>
      </c>
      <c r="AG1358" s="228">
        <v>2220403</v>
      </c>
      <c r="AH1358" s="247" t="s">
        <v>2320</v>
      </c>
      <c r="AI1358" s="233">
        <v>13</v>
      </c>
      <c r="AJ1358" s="248">
        <f t="shared" si="563"/>
        <v>13</v>
      </c>
      <c r="AK1358" s="246">
        <f t="shared" si="564"/>
        <v>0</v>
      </c>
      <c r="AL1358" s="240">
        <v>2210107</v>
      </c>
      <c r="AM1358" s="240" t="s">
        <v>2317</v>
      </c>
      <c r="AN1358" s="249">
        <v>0</v>
      </c>
      <c r="AO1358" s="249">
        <v>0</v>
      </c>
      <c r="AP1358" s="256">
        <f t="shared" si="555"/>
        <v>0</v>
      </c>
      <c r="AQ1358" s="257">
        <f t="shared" si="556"/>
        <v>0</v>
      </c>
      <c r="AR1358">
        <f t="shared" si="562"/>
        <v>7</v>
      </c>
    </row>
    <row r="1359" hidden="1" customHeight="1" spans="1:44">
      <c r="A1359" s="220">
        <v>22102</v>
      </c>
      <c r="B1359" s="220" t="s">
        <v>2321</v>
      </c>
      <c r="C1359" s="216">
        <f t="shared" si="557"/>
        <v>4000</v>
      </c>
      <c r="D1359" s="224">
        <v>5525</v>
      </c>
      <c r="E1359" s="217">
        <v>5210</v>
      </c>
      <c r="F1359" s="218">
        <v>5120</v>
      </c>
      <c r="G1359" s="219">
        <f t="shared" si="558"/>
        <v>0.28</v>
      </c>
      <c r="H1359" s="219">
        <f t="shared" si="559"/>
        <v>0.926696832579186</v>
      </c>
      <c r="I1359" s="219">
        <f t="shared" si="560"/>
        <v>0.982725527831094</v>
      </c>
      <c r="J1359" s="231">
        <f t="shared" si="565"/>
        <v>5</v>
      </c>
      <c r="K1359" s="43">
        <f t="shared" ref="K1359:K1368" si="571">SUM(C1359:F1359)</f>
        <v>19855</v>
      </c>
      <c r="L1359" s="43">
        <f t="shared" si="566"/>
        <v>5</v>
      </c>
      <c r="M1359" s="228">
        <v>2220401</v>
      </c>
      <c r="N1359" s="228" t="s">
        <v>2316</v>
      </c>
      <c r="O1359" s="233">
        <v>0</v>
      </c>
      <c r="P1359">
        <f t="shared" si="567"/>
        <v>7</v>
      </c>
      <c r="Q1359">
        <f t="shared" si="568"/>
        <v>221</v>
      </c>
      <c r="U1359">
        <f t="shared" si="549"/>
        <v>0</v>
      </c>
      <c r="V1359">
        <f t="shared" si="550"/>
        <v>0</v>
      </c>
      <c r="W1359">
        <f t="shared" si="569"/>
        <v>0</v>
      </c>
      <c r="Y1359">
        <f t="shared" si="551"/>
        <v>0</v>
      </c>
      <c r="AC1359">
        <f t="shared" si="552"/>
        <v>0</v>
      </c>
      <c r="AD1359">
        <f t="shared" si="553"/>
        <v>0</v>
      </c>
      <c r="AE1359">
        <f t="shared" si="570"/>
        <v>0</v>
      </c>
      <c r="AG1359" s="228">
        <v>2220404</v>
      </c>
      <c r="AH1359" s="247" t="s">
        <v>2322</v>
      </c>
      <c r="AI1359" s="233">
        <v>0</v>
      </c>
      <c r="AJ1359" s="248">
        <f t="shared" si="563"/>
        <v>0</v>
      </c>
      <c r="AK1359" s="246">
        <f t="shared" si="564"/>
        <v>0</v>
      </c>
      <c r="AL1359" s="240">
        <v>2210199</v>
      </c>
      <c r="AM1359" s="241" t="s">
        <v>2319</v>
      </c>
      <c r="AN1359" s="242">
        <v>1155</v>
      </c>
      <c r="AO1359" s="242">
        <v>565</v>
      </c>
      <c r="AP1359" s="256">
        <f t="shared" si="555"/>
        <v>-590</v>
      </c>
      <c r="AQ1359" s="257">
        <f t="shared" si="556"/>
        <v>-0.510822510822511</v>
      </c>
      <c r="AR1359">
        <f t="shared" si="562"/>
        <v>7</v>
      </c>
    </row>
    <row r="1360" customHeight="1" spans="1:44">
      <c r="A1360" s="220">
        <v>2210201</v>
      </c>
      <c r="B1360" s="220" t="s">
        <v>2323</v>
      </c>
      <c r="C1360" s="216">
        <f t="shared" si="557"/>
        <v>4000</v>
      </c>
      <c r="D1360" s="224">
        <v>5525</v>
      </c>
      <c r="E1360" s="217">
        <v>5210</v>
      </c>
      <c r="F1360" s="218">
        <v>5120</v>
      </c>
      <c r="G1360" s="219">
        <f t="shared" si="558"/>
        <v>0.28</v>
      </c>
      <c r="H1360" s="219">
        <f t="shared" si="559"/>
        <v>0.926696832579186</v>
      </c>
      <c r="I1360" s="219">
        <f t="shared" si="560"/>
        <v>0.982725527831094</v>
      </c>
      <c r="J1360" s="231">
        <f t="shared" si="565"/>
        <v>7</v>
      </c>
      <c r="K1360" s="43">
        <f t="shared" si="571"/>
        <v>19855</v>
      </c>
      <c r="L1360" s="43">
        <f t="shared" si="566"/>
        <v>7</v>
      </c>
      <c r="M1360" s="228">
        <v>2220402</v>
      </c>
      <c r="N1360" s="228" t="s">
        <v>2318</v>
      </c>
      <c r="O1360" s="233">
        <v>0</v>
      </c>
      <c r="P1360">
        <f t="shared" si="567"/>
        <v>7</v>
      </c>
      <c r="Q1360">
        <f t="shared" si="568"/>
        <v>0</v>
      </c>
      <c r="U1360">
        <f t="shared" si="549"/>
        <v>0</v>
      </c>
      <c r="V1360">
        <f t="shared" si="550"/>
        <v>0</v>
      </c>
      <c r="W1360">
        <f t="shared" si="569"/>
        <v>0</v>
      </c>
      <c r="Y1360">
        <f t="shared" si="551"/>
        <v>0</v>
      </c>
      <c r="AC1360">
        <f t="shared" si="552"/>
        <v>0</v>
      </c>
      <c r="AD1360">
        <f t="shared" si="553"/>
        <v>0</v>
      </c>
      <c r="AE1360">
        <f t="shared" si="570"/>
        <v>0</v>
      </c>
      <c r="AG1360" s="228">
        <v>2220499</v>
      </c>
      <c r="AH1360" s="247" t="s">
        <v>2324</v>
      </c>
      <c r="AI1360" s="233">
        <v>0</v>
      </c>
      <c r="AJ1360" s="248">
        <f t="shared" si="563"/>
        <v>0</v>
      </c>
      <c r="AK1360" s="246">
        <f t="shared" si="564"/>
        <v>0</v>
      </c>
      <c r="AL1360" s="240">
        <v>22102</v>
      </c>
      <c r="AM1360" s="241" t="s">
        <v>2321</v>
      </c>
      <c r="AN1360" s="242">
        <v>5525</v>
      </c>
      <c r="AO1360" s="242">
        <v>5210</v>
      </c>
      <c r="AP1360" s="256">
        <f t="shared" si="555"/>
        <v>-315</v>
      </c>
      <c r="AQ1360" s="257">
        <f t="shared" si="556"/>
        <v>-0.0570135746606335</v>
      </c>
      <c r="AR1360">
        <f t="shared" si="562"/>
        <v>5</v>
      </c>
    </row>
    <row r="1361" hidden="1" spans="1:44">
      <c r="A1361" s="215">
        <v>2210202</v>
      </c>
      <c r="B1361" s="215" t="s">
        <v>2325</v>
      </c>
      <c r="C1361" s="216">
        <f t="shared" si="557"/>
        <v>0</v>
      </c>
      <c r="D1361" s="222">
        <v>0</v>
      </c>
      <c r="E1361" s="222">
        <v>0</v>
      </c>
      <c r="F1361" s="223">
        <v>0</v>
      </c>
      <c r="G1361" s="219">
        <f t="shared" si="558"/>
        <v>0</v>
      </c>
      <c r="H1361" s="219">
        <f t="shared" si="559"/>
        <v>0</v>
      </c>
      <c r="I1361" s="219">
        <f t="shared" si="560"/>
        <v>0</v>
      </c>
      <c r="J1361" s="231">
        <f t="shared" si="565"/>
        <v>7</v>
      </c>
      <c r="K1361" s="43">
        <f t="shared" si="571"/>
        <v>0</v>
      </c>
      <c r="L1361" s="43">
        <f t="shared" si="566"/>
        <v>7</v>
      </c>
      <c r="M1361" s="228">
        <v>2220403</v>
      </c>
      <c r="N1361" s="228" t="s">
        <v>2326</v>
      </c>
      <c r="O1361" s="233">
        <v>104</v>
      </c>
      <c r="P1361">
        <f t="shared" si="567"/>
        <v>7</v>
      </c>
      <c r="Q1361">
        <f t="shared" si="568"/>
        <v>0</v>
      </c>
      <c r="U1361">
        <f t="shared" si="549"/>
        <v>0</v>
      </c>
      <c r="V1361">
        <f t="shared" si="550"/>
        <v>0</v>
      </c>
      <c r="W1361">
        <f t="shared" si="569"/>
        <v>0</v>
      </c>
      <c r="Y1361">
        <f t="shared" si="551"/>
        <v>0</v>
      </c>
      <c r="AC1361">
        <f t="shared" si="552"/>
        <v>0</v>
      </c>
      <c r="AD1361">
        <f t="shared" si="553"/>
        <v>0</v>
      </c>
      <c r="AE1361">
        <f t="shared" si="570"/>
        <v>0</v>
      </c>
      <c r="AG1361" s="228">
        <v>22205</v>
      </c>
      <c r="AH1361" s="238" t="s">
        <v>2327</v>
      </c>
      <c r="AI1361" s="232">
        <f>SUM(AI1362:AI1372)</f>
        <v>0</v>
      </c>
      <c r="AJ1361" s="239">
        <f t="shared" si="563"/>
        <v>0</v>
      </c>
      <c r="AK1361" s="246">
        <f t="shared" si="564"/>
        <v>0</v>
      </c>
      <c r="AL1361" s="240">
        <v>2210201</v>
      </c>
      <c r="AM1361" s="241" t="s">
        <v>2323</v>
      </c>
      <c r="AN1361" s="242">
        <v>5525</v>
      </c>
      <c r="AO1361" s="242">
        <v>5210</v>
      </c>
      <c r="AP1361" s="256">
        <f t="shared" si="555"/>
        <v>-315</v>
      </c>
      <c r="AQ1361" s="257">
        <f t="shared" si="556"/>
        <v>-0.0570135746606335</v>
      </c>
      <c r="AR1361">
        <f t="shared" si="562"/>
        <v>7</v>
      </c>
    </row>
    <row r="1362" hidden="1" spans="1:44">
      <c r="A1362" s="220">
        <v>2210203</v>
      </c>
      <c r="B1362" s="220" t="s">
        <v>2328</v>
      </c>
      <c r="C1362" s="216">
        <f t="shared" si="557"/>
        <v>0</v>
      </c>
      <c r="D1362" s="221">
        <v>0</v>
      </c>
      <c r="E1362" s="222">
        <v>0</v>
      </c>
      <c r="F1362" s="223">
        <v>0</v>
      </c>
      <c r="G1362" s="219">
        <f t="shared" si="558"/>
        <v>0</v>
      </c>
      <c r="H1362" s="219">
        <f t="shared" si="559"/>
        <v>0</v>
      </c>
      <c r="I1362" s="219">
        <f t="shared" si="560"/>
        <v>0</v>
      </c>
      <c r="J1362" s="231">
        <f t="shared" si="565"/>
        <v>7</v>
      </c>
      <c r="K1362" s="43">
        <f t="shared" si="571"/>
        <v>0</v>
      </c>
      <c r="L1362" s="43">
        <f t="shared" si="566"/>
        <v>7</v>
      </c>
      <c r="M1362" s="228">
        <v>2220404</v>
      </c>
      <c r="N1362" s="228" t="s">
        <v>2322</v>
      </c>
      <c r="O1362" s="233">
        <v>0</v>
      </c>
      <c r="P1362">
        <f t="shared" si="567"/>
        <v>7</v>
      </c>
      <c r="Q1362">
        <f t="shared" si="568"/>
        <v>0</v>
      </c>
      <c r="U1362">
        <f t="shared" si="549"/>
        <v>0</v>
      </c>
      <c r="V1362">
        <f t="shared" si="550"/>
        <v>0</v>
      </c>
      <c r="W1362">
        <f t="shared" si="569"/>
        <v>0</v>
      </c>
      <c r="Y1362">
        <f t="shared" si="551"/>
        <v>0</v>
      </c>
      <c r="AC1362">
        <f t="shared" si="552"/>
        <v>0</v>
      </c>
      <c r="AD1362">
        <f t="shared" si="553"/>
        <v>0</v>
      </c>
      <c r="AE1362">
        <f t="shared" si="570"/>
        <v>0</v>
      </c>
      <c r="AG1362" s="228">
        <v>2220501</v>
      </c>
      <c r="AH1362" s="247" t="s">
        <v>2329</v>
      </c>
      <c r="AI1362" s="233">
        <v>0</v>
      </c>
      <c r="AJ1362" s="248">
        <f t="shared" si="563"/>
        <v>0</v>
      </c>
      <c r="AK1362" s="246">
        <f t="shared" si="564"/>
        <v>0</v>
      </c>
      <c r="AL1362" s="240">
        <v>2210202</v>
      </c>
      <c r="AM1362" s="240" t="s">
        <v>2325</v>
      </c>
      <c r="AN1362" s="249">
        <v>0</v>
      </c>
      <c r="AO1362" s="249">
        <v>0</v>
      </c>
      <c r="AP1362" s="256">
        <f t="shared" si="555"/>
        <v>0</v>
      </c>
      <c r="AQ1362" s="257">
        <f t="shared" si="556"/>
        <v>0</v>
      </c>
      <c r="AR1362">
        <f t="shared" si="562"/>
        <v>7</v>
      </c>
    </row>
    <row r="1363" hidden="1" spans="1:44">
      <c r="A1363" s="220">
        <v>22103</v>
      </c>
      <c r="B1363" s="220" t="s">
        <v>2330</v>
      </c>
      <c r="C1363" s="216">
        <f t="shared" si="557"/>
        <v>0</v>
      </c>
      <c r="D1363" s="221">
        <v>0</v>
      </c>
      <c r="E1363" s="222">
        <v>0</v>
      </c>
      <c r="F1363" s="223">
        <v>0</v>
      </c>
      <c r="G1363" s="219">
        <f t="shared" si="558"/>
        <v>0</v>
      </c>
      <c r="H1363" s="219">
        <f t="shared" si="559"/>
        <v>0</v>
      </c>
      <c r="I1363" s="219">
        <f t="shared" si="560"/>
        <v>0</v>
      </c>
      <c r="J1363" s="231">
        <f t="shared" si="565"/>
        <v>5</v>
      </c>
      <c r="K1363" s="43">
        <f t="shared" si="571"/>
        <v>0</v>
      </c>
      <c r="L1363" s="43">
        <f t="shared" si="566"/>
        <v>5</v>
      </c>
      <c r="M1363" s="228">
        <v>2220499</v>
      </c>
      <c r="N1363" s="228" t="s">
        <v>2324</v>
      </c>
      <c r="O1363" s="233">
        <v>0</v>
      </c>
      <c r="P1363">
        <f t="shared" si="567"/>
        <v>7</v>
      </c>
      <c r="Q1363">
        <f t="shared" si="568"/>
        <v>221</v>
      </c>
      <c r="U1363">
        <f t="shared" si="549"/>
        <v>0</v>
      </c>
      <c r="V1363">
        <f t="shared" si="550"/>
        <v>0</v>
      </c>
      <c r="W1363">
        <f t="shared" si="569"/>
        <v>0</v>
      </c>
      <c r="Y1363">
        <f t="shared" si="551"/>
        <v>0</v>
      </c>
      <c r="AC1363">
        <f t="shared" si="552"/>
        <v>0</v>
      </c>
      <c r="AD1363">
        <f t="shared" si="553"/>
        <v>0</v>
      </c>
      <c r="AE1363">
        <f t="shared" si="570"/>
        <v>0</v>
      </c>
      <c r="AG1363" s="228">
        <v>2220502</v>
      </c>
      <c r="AH1363" s="247" t="s">
        <v>2331</v>
      </c>
      <c r="AI1363" s="233">
        <v>0</v>
      </c>
      <c r="AJ1363" s="248">
        <f t="shared" si="563"/>
        <v>0</v>
      </c>
      <c r="AK1363" s="246">
        <f t="shared" si="564"/>
        <v>0</v>
      </c>
      <c r="AL1363" s="240">
        <v>2210203</v>
      </c>
      <c r="AM1363" s="240" t="s">
        <v>2328</v>
      </c>
      <c r="AN1363" s="249">
        <v>0</v>
      </c>
      <c r="AO1363" s="249">
        <v>0</v>
      </c>
      <c r="AP1363" s="256">
        <f t="shared" si="555"/>
        <v>0</v>
      </c>
      <c r="AQ1363" s="257">
        <f t="shared" si="556"/>
        <v>0</v>
      </c>
      <c r="AR1363">
        <f t="shared" si="562"/>
        <v>7</v>
      </c>
    </row>
    <row r="1364" hidden="1" spans="1:44">
      <c r="A1364" s="215">
        <v>2210301</v>
      </c>
      <c r="B1364" s="215" t="s">
        <v>2332</v>
      </c>
      <c r="C1364" s="216">
        <f t="shared" si="557"/>
        <v>0</v>
      </c>
      <c r="D1364" s="222">
        <v>0</v>
      </c>
      <c r="E1364" s="222">
        <v>0</v>
      </c>
      <c r="F1364" s="223">
        <v>0</v>
      </c>
      <c r="G1364" s="219">
        <f t="shared" si="558"/>
        <v>0</v>
      </c>
      <c r="H1364" s="219">
        <f t="shared" si="559"/>
        <v>0</v>
      </c>
      <c r="I1364" s="219">
        <f t="shared" si="560"/>
        <v>0</v>
      </c>
      <c r="J1364" s="231">
        <f t="shared" si="565"/>
        <v>7</v>
      </c>
      <c r="K1364" s="43">
        <f t="shared" si="571"/>
        <v>0</v>
      </c>
      <c r="L1364" s="43">
        <f t="shared" si="566"/>
        <v>7</v>
      </c>
      <c r="M1364" s="228">
        <v>22205</v>
      </c>
      <c r="N1364" s="229" t="s">
        <v>2327</v>
      </c>
      <c r="O1364" s="232">
        <f>SUM(O1365:O1375)</f>
        <v>0</v>
      </c>
      <c r="P1364">
        <f t="shared" si="567"/>
        <v>5</v>
      </c>
      <c r="Q1364">
        <f t="shared" si="568"/>
        <v>0</v>
      </c>
      <c r="U1364">
        <f t="shared" si="549"/>
        <v>0</v>
      </c>
      <c r="V1364">
        <f t="shared" si="550"/>
        <v>0</v>
      </c>
      <c r="W1364">
        <f t="shared" si="569"/>
        <v>0</v>
      </c>
      <c r="Y1364">
        <f t="shared" si="551"/>
        <v>0</v>
      </c>
      <c r="AC1364">
        <f t="shared" si="552"/>
        <v>0</v>
      </c>
      <c r="AD1364">
        <f t="shared" si="553"/>
        <v>0</v>
      </c>
      <c r="AE1364">
        <f t="shared" si="570"/>
        <v>0</v>
      </c>
      <c r="AG1364" s="228">
        <v>2220503</v>
      </c>
      <c r="AH1364" s="247" t="s">
        <v>2333</v>
      </c>
      <c r="AI1364" s="233">
        <v>0</v>
      </c>
      <c r="AJ1364" s="248">
        <f t="shared" si="563"/>
        <v>0</v>
      </c>
      <c r="AK1364" s="246">
        <f t="shared" si="564"/>
        <v>0</v>
      </c>
      <c r="AL1364" s="240">
        <v>22103</v>
      </c>
      <c r="AM1364" s="240" t="s">
        <v>2330</v>
      </c>
      <c r="AN1364" s="249">
        <v>0</v>
      </c>
      <c r="AO1364" s="249">
        <v>0</v>
      </c>
      <c r="AP1364" s="256">
        <f t="shared" si="555"/>
        <v>0</v>
      </c>
      <c r="AQ1364" s="257">
        <f t="shared" si="556"/>
        <v>0</v>
      </c>
      <c r="AR1364">
        <f t="shared" si="562"/>
        <v>5</v>
      </c>
    </row>
    <row r="1365" hidden="1" spans="1:44">
      <c r="A1365" s="220">
        <v>2210302</v>
      </c>
      <c r="B1365" s="220" t="s">
        <v>2334</v>
      </c>
      <c r="C1365" s="216">
        <f t="shared" si="557"/>
        <v>0</v>
      </c>
      <c r="D1365" s="221">
        <v>0</v>
      </c>
      <c r="E1365" s="222">
        <v>0</v>
      </c>
      <c r="F1365" s="223">
        <v>0</v>
      </c>
      <c r="G1365" s="219">
        <f t="shared" si="558"/>
        <v>0</v>
      </c>
      <c r="H1365" s="219">
        <f t="shared" si="559"/>
        <v>0</v>
      </c>
      <c r="I1365" s="219">
        <f t="shared" si="560"/>
        <v>0</v>
      </c>
      <c r="J1365" s="231">
        <f t="shared" si="565"/>
        <v>7</v>
      </c>
      <c r="K1365" s="43">
        <f t="shared" si="571"/>
        <v>0</v>
      </c>
      <c r="L1365" s="43">
        <f t="shared" si="566"/>
        <v>7</v>
      </c>
      <c r="M1365" s="228">
        <v>2220501</v>
      </c>
      <c r="N1365" s="228" t="s">
        <v>2329</v>
      </c>
      <c r="O1365" s="233">
        <v>0</v>
      </c>
      <c r="P1365">
        <f t="shared" si="567"/>
        <v>7</v>
      </c>
      <c r="Q1365">
        <f t="shared" si="568"/>
        <v>0</v>
      </c>
      <c r="U1365">
        <f t="shared" si="549"/>
        <v>0</v>
      </c>
      <c r="V1365">
        <f t="shared" si="550"/>
        <v>0</v>
      </c>
      <c r="W1365">
        <f t="shared" si="569"/>
        <v>0</v>
      </c>
      <c r="Y1365">
        <f t="shared" si="551"/>
        <v>0</v>
      </c>
      <c r="AC1365">
        <f t="shared" si="552"/>
        <v>0</v>
      </c>
      <c r="AD1365">
        <f t="shared" si="553"/>
        <v>0</v>
      </c>
      <c r="AE1365">
        <f t="shared" si="570"/>
        <v>0</v>
      </c>
      <c r="AG1365" s="228">
        <v>2220504</v>
      </c>
      <c r="AH1365" s="247" t="s">
        <v>2335</v>
      </c>
      <c r="AI1365" s="233">
        <v>0</v>
      </c>
      <c r="AJ1365" s="248">
        <f t="shared" si="563"/>
        <v>0</v>
      </c>
      <c r="AK1365" s="246">
        <f t="shared" si="564"/>
        <v>0</v>
      </c>
      <c r="AL1365" s="240">
        <v>2210301</v>
      </c>
      <c r="AM1365" s="240" t="s">
        <v>2332</v>
      </c>
      <c r="AN1365" s="249">
        <v>0</v>
      </c>
      <c r="AO1365" s="249">
        <v>0</v>
      </c>
      <c r="AP1365" s="256">
        <f t="shared" si="555"/>
        <v>0</v>
      </c>
      <c r="AQ1365" s="257">
        <f t="shared" si="556"/>
        <v>0</v>
      </c>
      <c r="AR1365">
        <f t="shared" si="562"/>
        <v>7</v>
      </c>
    </row>
    <row r="1366" hidden="1" spans="1:44">
      <c r="A1366" s="215">
        <v>2210399</v>
      </c>
      <c r="B1366" s="215" t="s">
        <v>2336</v>
      </c>
      <c r="C1366" s="216">
        <f t="shared" si="557"/>
        <v>0</v>
      </c>
      <c r="D1366" s="222">
        <v>0</v>
      </c>
      <c r="E1366" s="222">
        <v>0</v>
      </c>
      <c r="F1366" s="223">
        <v>0</v>
      </c>
      <c r="G1366" s="219">
        <f t="shared" si="558"/>
        <v>0</v>
      </c>
      <c r="H1366" s="219">
        <f t="shared" si="559"/>
        <v>0</v>
      </c>
      <c r="I1366" s="219">
        <f t="shared" si="560"/>
        <v>0</v>
      </c>
      <c r="J1366" s="231">
        <f t="shared" si="565"/>
        <v>7</v>
      </c>
      <c r="K1366" s="43">
        <f t="shared" si="571"/>
        <v>0</v>
      </c>
      <c r="L1366" s="43">
        <f t="shared" si="566"/>
        <v>7</v>
      </c>
      <c r="M1366" s="228">
        <v>2220502</v>
      </c>
      <c r="N1366" s="228" t="s">
        <v>2331</v>
      </c>
      <c r="O1366" s="233">
        <v>0</v>
      </c>
      <c r="P1366">
        <f t="shared" si="567"/>
        <v>7</v>
      </c>
      <c r="Q1366">
        <f t="shared" si="568"/>
        <v>0</v>
      </c>
      <c r="U1366">
        <f t="shared" si="549"/>
        <v>0</v>
      </c>
      <c r="V1366">
        <f t="shared" si="550"/>
        <v>0</v>
      </c>
      <c r="W1366">
        <f t="shared" si="569"/>
        <v>0</v>
      </c>
      <c r="Y1366">
        <f t="shared" si="551"/>
        <v>0</v>
      </c>
      <c r="AC1366">
        <f t="shared" si="552"/>
        <v>0</v>
      </c>
      <c r="AD1366">
        <f t="shared" si="553"/>
        <v>0</v>
      </c>
      <c r="AE1366">
        <f t="shared" si="570"/>
        <v>0</v>
      </c>
      <c r="AG1366" s="228">
        <v>2220505</v>
      </c>
      <c r="AH1366" s="247" t="s">
        <v>2337</v>
      </c>
      <c r="AI1366" s="233">
        <v>0</v>
      </c>
      <c r="AJ1366" s="248">
        <f t="shared" si="563"/>
        <v>0</v>
      </c>
      <c r="AK1366" s="246">
        <f t="shared" si="564"/>
        <v>0</v>
      </c>
      <c r="AL1366" s="240">
        <v>2210302</v>
      </c>
      <c r="AM1366" s="240" t="s">
        <v>2334</v>
      </c>
      <c r="AN1366" s="249">
        <v>0</v>
      </c>
      <c r="AO1366" s="249">
        <v>0</v>
      </c>
      <c r="AP1366" s="256">
        <f t="shared" si="555"/>
        <v>0</v>
      </c>
      <c r="AQ1366" s="257">
        <f t="shared" si="556"/>
        <v>0</v>
      </c>
      <c r="AR1366">
        <f t="shared" si="562"/>
        <v>7</v>
      </c>
    </row>
    <row r="1367" hidden="1" customHeight="1" spans="1:44">
      <c r="A1367" s="220">
        <v>222</v>
      </c>
      <c r="B1367" s="220" t="s">
        <v>2338</v>
      </c>
      <c r="C1367" s="216">
        <f t="shared" si="557"/>
        <v>371</v>
      </c>
      <c r="D1367" s="224">
        <v>209</v>
      </c>
      <c r="E1367" s="217">
        <v>533</v>
      </c>
      <c r="F1367" s="218">
        <v>583</v>
      </c>
      <c r="G1367" s="219">
        <f t="shared" si="558"/>
        <v>0.571428571428571</v>
      </c>
      <c r="H1367" s="219">
        <f t="shared" si="559"/>
        <v>2.78947368421053</v>
      </c>
      <c r="I1367" s="219">
        <f t="shared" si="560"/>
        <v>1.093808630394</v>
      </c>
      <c r="J1367" s="231">
        <f t="shared" si="565"/>
        <v>3</v>
      </c>
      <c r="K1367" s="43">
        <f t="shared" si="571"/>
        <v>1696</v>
      </c>
      <c r="L1367" s="43">
        <f t="shared" si="566"/>
        <v>3</v>
      </c>
      <c r="M1367" s="228">
        <v>2220503</v>
      </c>
      <c r="N1367" s="228" t="s">
        <v>2333</v>
      </c>
      <c r="O1367" s="233">
        <v>0</v>
      </c>
      <c r="P1367">
        <f t="shared" si="567"/>
        <v>7</v>
      </c>
      <c r="Q1367">
        <f t="shared" si="568"/>
        <v>0</v>
      </c>
      <c r="U1367">
        <f t="shared" si="549"/>
        <v>0</v>
      </c>
      <c r="V1367">
        <f t="shared" si="550"/>
        <v>0</v>
      </c>
      <c r="W1367">
        <f t="shared" si="569"/>
        <v>0</v>
      </c>
      <c r="Y1367">
        <f t="shared" si="551"/>
        <v>0</v>
      </c>
      <c r="AC1367">
        <f t="shared" si="552"/>
        <v>0</v>
      </c>
      <c r="AD1367">
        <f t="shared" si="553"/>
        <v>0</v>
      </c>
      <c r="AE1367">
        <f t="shared" si="570"/>
        <v>0</v>
      </c>
      <c r="AG1367" s="228">
        <v>2220506</v>
      </c>
      <c r="AH1367" s="247" t="s">
        <v>2339</v>
      </c>
      <c r="AI1367" s="233">
        <v>0</v>
      </c>
      <c r="AJ1367" s="248">
        <f t="shared" si="563"/>
        <v>0</v>
      </c>
      <c r="AK1367" s="246">
        <f t="shared" si="564"/>
        <v>0</v>
      </c>
      <c r="AL1367" s="240">
        <v>2210399</v>
      </c>
      <c r="AM1367" s="240" t="s">
        <v>2336</v>
      </c>
      <c r="AN1367" s="249">
        <v>0</v>
      </c>
      <c r="AO1367" s="249">
        <v>0</v>
      </c>
      <c r="AP1367" s="256">
        <f t="shared" si="555"/>
        <v>0</v>
      </c>
      <c r="AQ1367" s="257">
        <f t="shared" si="556"/>
        <v>0</v>
      </c>
      <c r="AR1367">
        <f t="shared" si="562"/>
        <v>7</v>
      </c>
    </row>
    <row r="1368" hidden="1" customHeight="1" spans="1:44">
      <c r="A1368" s="220">
        <v>22201</v>
      </c>
      <c r="B1368" s="220" t="s">
        <v>2340</v>
      </c>
      <c r="C1368" s="216">
        <f t="shared" si="557"/>
        <v>358</v>
      </c>
      <c r="D1368" s="224">
        <v>113</v>
      </c>
      <c r="E1368" s="217">
        <v>350</v>
      </c>
      <c r="F1368" s="218">
        <v>350</v>
      </c>
      <c r="G1368" s="219">
        <f t="shared" si="558"/>
        <v>-0.0223463687150838</v>
      </c>
      <c r="H1368" s="219">
        <f t="shared" si="559"/>
        <v>3.09734513274336</v>
      </c>
      <c r="I1368" s="219">
        <f t="shared" si="560"/>
        <v>1</v>
      </c>
      <c r="J1368" s="231">
        <f t="shared" si="565"/>
        <v>5</v>
      </c>
      <c r="K1368" s="43">
        <f t="shared" si="571"/>
        <v>1171</v>
      </c>
      <c r="L1368" s="43">
        <f t="shared" si="566"/>
        <v>5</v>
      </c>
      <c r="M1368" s="228">
        <v>2220504</v>
      </c>
      <c r="N1368" s="228" t="s">
        <v>2335</v>
      </c>
      <c r="O1368" s="233">
        <v>0</v>
      </c>
      <c r="P1368">
        <f t="shared" si="567"/>
        <v>7</v>
      </c>
      <c r="Q1368">
        <f t="shared" si="568"/>
        <v>222</v>
      </c>
      <c r="U1368">
        <f t="shared" si="549"/>
        <v>0</v>
      </c>
      <c r="V1368">
        <f t="shared" si="550"/>
        <v>0</v>
      </c>
      <c r="W1368">
        <f t="shared" si="569"/>
        <v>0</v>
      </c>
      <c r="Y1368">
        <f t="shared" si="551"/>
        <v>0</v>
      </c>
      <c r="AC1368">
        <f t="shared" si="552"/>
        <v>0</v>
      </c>
      <c r="AD1368">
        <f t="shared" si="553"/>
        <v>0</v>
      </c>
      <c r="AE1368">
        <f t="shared" si="570"/>
        <v>0</v>
      </c>
      <c r="AG1368" s="228">
        <v>2220507</v>
      </c>
      <c r="AH1368" s="247" t="s">
        <v>2341</v>
      </c>
      <c r="AI1368" s="233">
        <v>0</v>
      </c>
      <c r="AJ1368" s="248">
        <f t="shared" si="563"/>
        <v>0</v>
      </c>
      <c r="AK1368" s="246">
        <f t="shared" si="564"/>
        <v>0</v>
      </c>
      <c r="AL1368" s="240">
        <v>222</v>
      </c>
      <c r="AM1368" s="241" t="s">
        <v>2338</v>
      </c>
      <c r="AN1368" s="242">
        <v>209</v>
      </c>
      <c r="AO1368" s="242">
        <v>533</v>
      </c>
      <c r="AP1368" s="256">
        <f t="shared" si="555"/>
        <v>324</v>
      </c>
      <c r="AQ1368" s="257">
        <f t="shared" si="556"/>
        <v>1.55023923444976</v>
      </c>
      <c r="AR1368">
        <f t="shared" si="562"/>
        <v>3</v>
      </c>
    </row>
    <row r="1369" hidden="1" spans="1:44">
      <c r="A1369" s="220">
        <v>2220101</v>
      </c>
      <c r="B1369" s="220" t="s">
        <v>194</v>
      </c>
      <c r="C1369" s="216">
        <f t="shared" si="557"/>
        <v>0</v>
      </c>
      <c r="D1369" s="221">
        <v>0</v>
      </c>
      <c r="E1369" s="222">
        <v>0</v>
      </c>
      <c r="F1369" s="223">
        <v>0</v>
      </c>
      <c r="G1369" s="219">
        <f t="shared" si="558"/>
        <v>0</v>
      </c>
      <c r="H1369" s="219">
        <f t="shared" si="559"/>
        <v>0</v>
      </c>
      <c r="I1369" s="219">
        <f t="shared" si="560"/>
        <v>0</v>
      </c>
      <c r="J1369" s="231">
        <f t="shared" si="565"/>
        <v>7</v>
      </c>
      <c r="K1369" s="43">
        <f t="shared" ref="K1369:K1383" si="572">SUM(C1369:F1369)</f>
        <v>0</v>
      </c>
      <c r="L1369" s="43">
        <f t="shared" si="566"/>
        <v>7</v>
      </c>
      <c r="M1369" s="228">
        <v>2220505</v>
      </c>
      <c r="N1369" s="228" t="s">
        <v>2337</v>
      </c>
      <c r="O1369" s="233">
        <v>0</v>
      </c>
      <c r="P1369">
        <f t="shared" si="567"/>
        <v>7</v>
      </c>
      <c r="Q1369">
        <f t="shared" si="568"/>
        <v>0</v>
      </c>
      <c r="U1369">
        <f t="shared" si="549"/>
        <v>0</v>
      </c>
      <c r="V1369">
        <f t="shared" si="550"/>
        <v>0</v>
      </c>
      <c r="W1369">
        <f t="shared" si="569"/>
        <v>0</v>
      </c>
      <c r="Y1369">
        <f t="shared" si="551"/>
        <v>0</v>
      </c>
      <c r="AC1369">
        <f t="shared" si="552"/>
        <v>0</v>
      </c>
      <c r="AD1369">
        <f t="shared" si="553"/>
        <v>0</v>
      </c>
      <c r="AE1369">
        <f t="shared" si="570"/>
        <v>0</v>
      </c>
      <c r="AG1369" s="228">
        <v>2220508</v>
      </c>
      <c r="AH1369" s="247" t="s">
        <v>2342</v>
      </c>
      <c r="AI1369" s="233">
        <v>0</v>
      </c>
      <c r="AJ1369" s="248">
        <f t="shared" si="563"/>
        <v>0</v>
      </c>
      <c r="AK1369" s="246">
        <f t="shared" si="564"/>
        <v>0</v>
      </c>
      <c r="AL1369" s="240">
        <v>22201</v>
      </c>
      <c r="AM1369" s="241" t="s">
        <v>2340</v>
      </c>
      <c r="AN1369" s="242">
        <v>113</v>
      </c>
      <c r="AO1369" s="242">
        <v>350</v>
      </c>
      <c r="AP1369" s="256">
        <f t="shared" si="555"/>
        <v>237</v>
      </c>
      <c r="AQ1369" s="257">
        <f t="shared" si="556"/>
        <v>2.09734513274336</v>
      </c>
      <c r="AR1369">
        <f t="shared" si="562"/>
        <v>5</v>
      </c>
    </row>
    <row r="1370" hidden="1" spans="1:44">
      <c r="A1370" s="220">
        <v>2220102</v>
      </c>
      <c r="B1370" s="220" t="s">
        <v>196</v>
      </c>
      <c r="C1370" s="216">
        <f t="shared" si="557"/>
        <v>0</v>
      </c>
      <c r="D1370" s="221">
        <v>0</v>
      </c>
      <c r="E1370" s="222">
        <v>0</v>
      </c>
      <c r="F1370" s="223">
        <v>0</v>
      </c>
      <c r="G1370" s="219">
        <f t="shared" si="558"/>
        <v>0</v>
      </c>
      <c r="H1370" s="219">
        <f t="shared" si="559"/>
        <v>0</v>
      </c>
      <c r="I1370" s="219">
        <f t="shared" si="560"/>
        <v>0</v>
      </c>
      <c r="J1370" s="231">
        <f t="shared" si="565"/>
        <v>7</v>
      </c>
      <c r="K1370" s="43">
        <f t="shared" si="572"/>
        <v>0</v>
      </c>
      <c r="L1370" s="43">
        <f t="shared" si="566"/>
        <v>7</v>
      </c>
      <c r="M1370" s="228">
        <v>2220506</v>
      </c>
      <c r="N1370" s="228" t="s">
        <v>2339</v>
      </c>
      <c r="O1370" s="233">
        <v>0</v>
      </c>
      <c r="P1370">
        <f t="shared" si="567"/>
        <v>7</v>
      </c>
      <c r="Q1370">
        <f t="shared" si="568"/>
        <v>0</v>
      </c>
      <c r="U1370">
        <f t="shared" si="549"/>
        <v>0</v>
      </c>
      <c r="V1370">
        <f t="shared" si="550"/>
        <v>0</v>
      </c>
      <c r="W1370">
        <f t="shared" si="569"/>
        <v>0</v>
      </c>
      <c r="Y1370">
        <f t="shared" si="551"/>
        <v>0</v>
      </c>
      <c r="AC1370">
        <f t="shared" si="552"/>
        <v>0</v>
      </c>
      <c r="AD1370">
        <f t="shared" si="553"/>
        <v>0</v>
      </c>
      <c r="AE1370">
        <f t="shared" si="570"/>
        <v>0</v>
      </c>
      <c r="AG1370" s="228">
        <v>2220509</v>
      </c>
      <c r="AH1370" s="247" t="s">
        <v>2343</v>
      </c>
      <c r="AI1370" s="233">
        <v>0</v>
      </c>
      <c r="AJ1370" s="248">
        <f t="shared" si="563"/>
        <v>0</v>
      </c>
      <c r="AK1370" s="246">
        <f t="shared" si="564"/>
        <v>0</v>
      </c>
      <c r="AL1370" s="240">
        <v>2220101</v>
      </c>
      <c r="AM1370" s="240" t="s">
        <v>194</v>
      </c>
      <c r="AN1370" s="249">
        <v>0</v>
      </c>
      <c r="AO1370" s="249">
        <v>0</v>
      </c>
      <c r="AP1370" s="256">
        <f t="shared" si="555"/>
        <v>0</v>
      </c>
      <c r="AQ1370" s="257">
        <f t="shared" si="556"/>
        <v>0</v>
      </c>
      <c r="AR1370">
        <f t="shared" si="562"/>
        <v>7</v>
      </c>
    </row>
    <row r="1371" hidden="1" spans="1:44">
      <c r="A1371" s="220">
        <v>2220103</v>
      </c>
      <c r="B1371" s="220" t="s">
        <v>198</v>
      </c>
      <c r="C1371" s="216">
        <f t="shared" si="557"/>
        <v>0</v>
      </c>
      <c r="D1371" s="221">
        <v>0</v>
      </c>
      <c r="E1371" s="222">
        <v>0</v>
      </c>
      <c r="F1371" s="223">
        <v>0</v>
      </c>
      <c r="G1371" s="219">
        <f t="shared" si="558"/>
        <v>0</v>
      </c>
      <c r="H1371" s="219">
        <f t="shared" si="559"/>
        <v>0</v>
      </c>
      <c r="I1371" s="219">
        <f t="shared" si="560"/>
        <v>0</v>
      </c>
      <c r="J1371" s="231">
        <f t="shared" si="565"/>
        <v>7</v>
      </c>
      <c r="K1371" s="43">
        <f t="shared" si="572"/>
        <v>0</v>
      </c>
      <c r="L1371" s="43">
        <f t="shared" si="566"/>
        <v>7</v>
      </c>
      <c r="M1371" s="228">
        <v>2220507</v>
      </c>
      <c r="N1371" s="228" t="s">
        <v>2341</v>
      </c>
      <c r="O1371" s="233">
        <v>0</v>
      </c>
      <c r="P1371">
        <f t="shared" si="567"/>
        <v>7</v>
      </c>
      <c r="Q1371">
        <f t="shared" si="568"/>
        <v>0</v>
      </c>
      <c r="U1371">
        <f t="shared" si="549"/>
        <v>0</v>
      </c>
      <c r="V1371">
        <f t="shared" si="550"/>
        <v>0</v>
      </c>
      <c r="W1371">
        <f t="shared" si="569"/>
        <v>0</v>
      </c>
      <c r="Y1371">
        <f t="shared" si="551"/>
        <v>0</v>
      </c>
      <c r="AC1371">
        <f t="shared" si="552"/>
        <v>0</v>
      </c>
      <c r="AD1371">
        <f t="shared" si="553"/>
        <v>0</v>
      </c>
      <c r="AE1371">
        <f t="shared" si="570"/>
        <v>0</v>
      </c>
      <c r="AG1371" s="228">
        <v>2220510</v>
      </c>
      <c r="AH1371" s="247" t="s">
        <v>2344</v>
      </c>
      <c r="AI1371" s="233">
        <v>0</v>
      </c>
      <c r="AJ1371" s="248">
        <f t="shared" si="563"/>
        <v>0</v>
      </c>
      <c r="AK1371" s="246">
        <f t="shared" si="564"/>
        <v>0</v>
      </c>
      <c r="AL1371" s="240">
        <v>2220102</v>
      </c>
      <c r="AM1371" s="240" t="s">
        <v>196</v>
      </c>
      <c r="AN1371" s="249">
        <v>0</v>
      </c>
      <c r="AO1371" s="249">
        <v>0</v>
      </c>
      <c r="AP1371" s="256">
        <f t="shared" si="555"/>
        <v>0</v>
      </c>
      <c r="AQ1371" s="257">
        <f t="shared" si="556"/>
        <v>0</v>
      </c>
      <c r="AR1371">
        <f t="shared" si="562"/>
        <v>7</v>
      </c>
    </row>
    <row r="1372" hidden="1" spans="1:44">
      <c r="A1372" s="220">
        <v>2220104</v>
      </c>
      <c r="B1372" s="220" t="s">
        <v>2345</v>
      </c>
      <c r="C1372" s="216">
        <f t="shared" si="557"/>
        <v>0</v>
      </c>
      <c r="D1372" s="221">
        <v>0</v>
      </c>
      <c r="E1372" s="222">
        <v>0</v>
      </c>
      <c r="F1372" s="223">
        <v>0</v>
      </c>
      <c r="G1372" s="219">
        <f t="shared" si="558"/>
        <v>0</v>
      </c>
      <c r="H1372" s="219">
        <f t="shared" si="559"/>
        <v>0</v>
      </c>
      <c r="I1372" s="219">
        <f t="shared" si="560"/>
        <v>0</v>
      </c>
      <c r="J1372" s="231">
        <f t="shared" si="565"/>
        <v>7</v>
      </c>
      <c r="K1372" s="43">
        <f t="shared" si="572"/>
        <v>0</v>
      </c>
      <c r="L1372" s="43">
        <f t="shared" si="566"/>
        <v>7</v>
      </c>
      <c r="M1372" s="228">
        <v>2220508</v>
      </c>
      <c r="N1372" s="228" t="s">
        <v>2342</v>
      </c>
      <c r="O1372" s="233">
        <v>0</v>
      </c>
      <c r="P1372">
        <f t="shared" si="567"/>
        <v>7</v>
      </c>
      <c r="Q1372">
        <f t="shared" si="568"/>
        <v>0</v>
      </c>
      <c r="U1372">
        <f t="shared" si="549"/>
        <v>0</v>
      </c>
      <c r="V1372">
        <f t="shared" si="550"/>
        <v>0</v>
      </c>
      <c r="W1372">
        <f t="shared" si="569"/>
        <v>0</v>
      </c>
      <c r="Y1372">
        <f t="shared" si="551"/>
        <v>0</v>
      </c>
      <c r="AC1372">
        <f t="shared" si="552"/>
        <v>0</v>
      </c>
      <c r="AD1372">
        <f t="shared" si="553"/>
        <v>0</v>
      </c>
      <c r="AE1372">
        <f t="shared" si="570"/>
        <v>0</v>
      </c>
      <c r="AG1372" s="228">
        <v>2220599</v>
      </c>
      <c r="AH1372" s="247" t="s">
        <v>2346</v>
      </c>
      <c r="AI1372" s="233">
        <v>0</v>
      </c>
      <c r="AJ1372" s="248">
        <f t="shared" si="563"/>
        <v>0</v>
      </c>
      <c r="AK1372" s="246">
        <f t="shared" si="564"/>
        <v>0</v>
      </c>
      <c r="AL1372" s="240">
        <v>2220103</v>
      </c>
      <c r="AM1372" s="240" t="s">
        <v>198</v>
      </c>
      <c r="AN1372" s="249">
        <v>0</v>
      </c>
      <c r="AO1372" s="249">
        <v>0</v>
      </c>
      <c r="AP1372" s="256">
        <f t="shared" si="555"/>
        <v>0</v>
      </c>
      <c r="AQ1372" s="257">
        <f t="shared" si="556"/>
        <v>0</v>
      </c>
      <c r="AR1372">
        <f t="shared" si="562"/>
        <v>7</v>
      </c>
    </row>
    <row r="1373" hidden="1" spans="1:44">
      <c r="A1373" s="220">
        <v>2220105</v>
      </c>
      <c r="B1373" s="220" t="s">
        <v>2347</v>
      </c>
      <c r="C1373" s="216">
        <f t="shared" si="557"/>
        <v>0</v>
      </c>
      <c r="D1373" s="221">
        <v>0</v>
      </c>
      <c r="E1373" s="222">
        <v>0</v>
      </c>
      <c r="F1373" s="223">
        <v>0</v>
      </c>
      <c r="G1373" s="219">
        <f t="shared" si="558"/>
        <v>0</v>
      </c>
      <c r="H1373" s="219">
        <f t="shared" si="559"/>
        <v>0</v>
      </c>
      <c r="I1373" s="219">
        <f t="shared" si="560"/>
        <v>0</v>
      </c>
      <c r="J1373" s="231">
        <f t="shared" si="565"/>
        <v>7</v>
      </c>
      <c r="K1373" s="43">
        <f t="shared" si="572"/>
        <v>0</v>
      </c>
      <c r="L1373" s="43">
        <f t="shared" si="566"/>
        <v>7</v>
      </c>
      <c r="M1373" s="228">
        <v>2220509</v>
      </c>
      <c r="N1373" s="228" t="s">
        <v>2343</v>
      </c>
      <c r="O1373" s="233">
        <v>0</v>
      </c>
      <c r="P1373">
        <f t="shared" si="567"/>
        <v>7</v>
      </c>
      <c r="Q1373">
        <f t="shared" si="568"/>
        <v>0</v>
      </c>
      <c r="U1373">
        <f t="shared" si="549"/>
        <v>0</v>
      </c>
      <c r="V1373">
        <f t="shared" si="550"/>
        <v>0</v>
      </c>
      <c r="W1373">
        <f t="shared" si="569"/>
        <v>0</v>
      </c>
      <c r="Y1373">
        <f t="shared" si="551"/>
        <v>0</v>
      </c>
      <c r="AC1373">
        <f t="shared" si="552"/>
        <v>0</v>
      </c>
      <c r="AD1373">
        <f t="shared" si="553"/>
        <v>0</v>
      </c>
      <c r="AE1373">
        <f t="shared" si="570"/>
        <v>0</v>
      </c>
      <c r="AG1373" s="228">
        <v>229</v>
      </c>
      <c r="AH1373" s="238" t="s">
        <v>2348</v>
      </c>
      <c r="AI1373" s="232">
        <f>AI1374</f>
        <v>546</v>
      </c>
      <c r="AJ1373" s="239">
        <f t="shared" si="563"/>
        <v>546</v>
      </c>
      <c r="AK1373" s="246">
        <f t="shared" si="564"/>
        <v>0</v>
      </c>
      <c r="AL1373" s="240">
        <v>2220104</v>
      </c>
      <c r="AM1373" s="240" t="s">
        <v>2345</v>
      </c>
      <c r="AN1373" s="249">
        <v>0</v>
      </c>
      <c r="AO1373" s="249">
        <v>0</v>
      </c>
      <c r="AP1373" s="256">
        <f t="shared" si="555"/>
        <v>0</v>
      </c>
      <c r="AQ1373" s="257">
        <f t="shared" si="556"/>
        <v>0</v>
      </c>
      <c r="AR1373">
        <f t="shared" si="562"/>
        <v>7</v>
      </c>
    </row>
    <row r="1374" customHeight="1" spans="1:44">
      <c r="A1374" s="220">
        <v>2220106</v>
      </c>
      <c r="B1374" s="220" t="s">
        <v>2349</v>
      </c>
      <c r="C1374" s="216">
        <f t="shared" si="557"/>
        <v>5</v>
      </c>
      <c r="D1374" s="224">
        <v>0</v>
      </c>
      <c r="E1374" s="217">
        <v>0</v>
      </c>
      <c r="F1374" s="218">
        <v>0</v>
      </c>
      <c r="G1374" s="219">
        <f t="shared" si="558"/>
        <v>0</v>
      </c>
      <c r="H1374" s="219">
        <f t="shared" si="559"/>
        <v>0</v>
      </c>
      <c r="I1374" s="219">
        <f t="shared" si="560"/>
        <v>0</v>
      </c>
      <c r="J1374" s="231">
        <f t="shared" si="565"/>
        <v>7</v>
      </c>
      <c r="K1374" s="43">
        <f t="shared" si="572"/>
        <v>5</v>
      </c>
      <c r="L1374" s="43">
        <f t="shared" si="566"/>
        <v>7</v>
      </c>
      <c r="M1374" s="228">
        <v>2220510</v>
      </c>
      <c r="N1374" s="228" t="s">
        <v>2344</v>
      </c>
      <c r="O1374" s="233">
        <v>0</v>
      </c>
      <c r="P1374">
        <f t="shared" si="567"/>
        <v>7</v>
      </c>
      <c r="Q1374">
        <f t="shared" si="568"/>
        <v>0</v>
      </c>
      <c r="U1374">
        <f t="shared" si="549"/>
        <v>0</v>
      </c>
      <c r="V1374">
        <f t="shared" si="550"/>
        <v>0</v>
      </c>
      <c r="W1374">
        <f t="shared" si="569"/>
        <v>0</v>
      </c>
      <c r="Y1374">
        <f t="shared" si="551"/>
        <v>0</v>
      </c>
      <c r="AC1374">
        <f t="shared" si="552"/>
        <v>0</v>
      </c>
      <c r="AD1374">
        <f t="shared" si="553"/>
        <v>0</v>
      </c>
      <c r="AE1374">
        <f t="shared" si="570"/>
        <v>0</v>
      </c>
      <c r="AG1374" s="228">
        <v>22999</v>
      </c>
      <c r="AH1374" s="238" t="s">
        <v>2350</v>
      </c>
      <c r="AI1374" s="232">
        <f>AI1375</f>
        <v>546</v>
      </c>
      <c r="AJ1374" s="239">
        <f t="shared" si="563"/>
        <v>546</v>
      </c>
      <c r="AK1374" s="246">
        <f t="shared" si="564"/>
        <v>0</v>
      </c>
      <c r="AL1374" s="240">
        <v>2220105</v>
      </c>
      <c r="AM1374" s="240" t="s">
        <v>2347</v>
      </c>
      <c r="AN1374" s="249">
        <v>0</v>
      </c>
      <c r="AO1374" s="249">
        <v>0</v>
      </c>
      <c r="AP1374" s="256">
        <f t="shared" si="555"/>
        <v>0</v>
      </c>
      <c r="AQ1374" s="257">
        <f t="shared" si="556"/>
        <v>0</v>
      </c>
      <c r="AR1374">
        <f t="shared" si="562"/>
        <v>7</v>
      </c>
    </row>
    <row r="1375" hidden="1" spans="1:44">
      <c r="A1375" s="220">
        <v>2220107</v>
      </c>
      <c r="B1375" s="220" t="s">
        <v>2351</v>
      </c>
      <c r="C1375" s="216">
        <f t="shared" si="557"/>
        <v>0</v>
      </c>
      <c r="D1375" s="221">
        <v>0</v>
      </c>
      <c r="E1375" s="222">
        <v>0</v>
      </c>
      <c r="F1375" s="223">
        <v>0</v>
      </c>
      <c r="G1375" s="219">
        <f t="shared" si="558"/>
        <v>0</v>
      </c>
      <c r="H1375" s="219">
        <f t="shared" si="559"/>
        <v>0</v>
      </c>
      <c r="I1375" s="219">
        <f t="shared" si="560"/>
        <v>0</v>
      </c>
      <c r="J1375" s="231">
        <f t="shared" si="565"/>
        <v>7</v>
      </c>
      <c r="K1375" s="43">
        <f t="shared" si="572"/>
        <v>0</v>
      </c>
      <c r="L1375" s="43">
        <f t="shared" si="566"/>
        <v>7</v>
      </c>
      <c r="M1375" s="228">
        <v>2220599</v>
      </c>
      <c r="N1375" s="228" t="s">
        <v>2346</v>
      </c>
      <c r="O1375" s="233">
        <v>0</v>
      </c>
      <c r="P1375">
        <f t="shared" si="567"/>
        <v>7</v>
      </c>
      <c r="Q1375">
        <f t="shared" si="568"/>
        <v>0</v>
      </c>
      <c r="U1375">
        <f t="shared" si="549"/>
        <v>0</v>
      </c>
      <c r="V1375">
        <f t="shared" si="550"/>
        <v>0</v>
      </c>
      <c r="W1375">
        <f t="shared" si="569"/>
        <v>0</v>
      </c>
      <c r="Y1375">
        <f t="shared" si="551"/>
        <v>0</v>
      </c>
      <c r="AC1375">
        <f t="shared" si="552"/>
        <v>0</v>
      </c>
      <c r="AD1375">
        <f t="shared" si="553"/>
        <v>0</v>
      </c>
      <c r="AE1375">
        <f t="shared" si="570"/>
        <v>0</v>
      </c>
      <c r="AG1375" s="228">
        <v>2299901</v>
      </c>
      <c r="AH1375" s="247" t="s">
        <v>2352</v>
      </c>
      <c r="AI1375" s="233">
        <v>546</v>
      </c>
      <c r="AJ1375" s="248">
        <f t="shared" si="563"/>
        <v>546</v>
      </c>
      <c r="AK1375" s="246">
        <f t="shared" si="564"/>
        <v>0</v>
      </c>
      <c r="AL1375" s="240">
        <v>2220106</v>
      </c>
      <c r="AM1375" s="240" t="s">
        <v>2349</v>
      </c>
      <c r="AN1375" s="249">
        <v>0</v>
      </c>
      <c r="AO1375" s="249">
        <v>0</v>
      </c>
      <c r="AP1375" s="256">
        <f t="shared" si="555"/>
        <v>0</v>
      </c>
      <c r="AQ1375" s="257">
        <f t="shared" si="556"/>
        <v>0</v>
      </c>
      <c r="AR1375">
        <f t="shared" si="562"/>
        <v>7</v>
      </c>
    </row>
    <row r="1376" hidden="1" spans="1:44">
      <c r="A1376" s="220">
        <v>2220112</v>
      </c>
      <c r="B1376" s="220" t="s">
        <v>2353</v>
      </c>
      <c r="C1376" s="216">
        <f t="shared" si="557"/>
        <v>0</v>
      </c>
      <c r="D1376" s="221">
        <v>0</v>
      </c>
      <c r="E1376" s="222">
        <v>0</v>
      </c>
      <c r="F1376" s="223">
        <v>0</v>
      </c>
      <c r="G1376" s="219">
        <f t="shared" si="558"/>
        <v>0</v>
      </c>
      <c r="H1376" s="219">
        <f t="shared" si="559"/>
        <v>0</v>
      </c>
      <c r="I1376" s="219">
        <f t="shared" si="560"/>
        <v>0</v>
      </c>
      <c r="J1376" s="231">
        <f t="shared" si="565"/>
        <v>7</v>
      </c>
      <c r="K1376" s="43">
        <f t="shared" si="572"/>
        <v>0</v>
      </c>
      <c r="L1376" s="43">
        <f t="shared" si="566"/>
        <v>7</v>
      </c>
      <c r="M1376" s="228">
        <v>229</v>
      </c>
      <c r="N1376" s="229" t="s">
        <v>2348</v>
      </c>
      <c r="O1376" s="230">
        <f>O1377</f>
        <v>2445</v>
      </c>
      <c r="P1376">
        <f t="shared" si="567"/>
        <v>3</v>
      </c>
      <c r="Q1376">
        <f t="shared" si="568"/>
        <v>0</v>
      </c>
      <c r="U1376">
        <f t="shared" si="549"/>
        <v>0</v>
      </c>
      <c r="V1376">
        <f t="shared" si="550"/>
        <v>0</v>
      </c>
      <c r="W1376">
        <f t="shared" si="569"/>
        <v>0</v>
      </c>
      <c r="Y1376">
        <f t="shared" si="551"/>
        <v>0</v>
      </c>
      <c r="AC1376">
        <f t="shared" si="552"/>
        <v>0</v>
      </c>
      <c r="AD1376">
        <f t="shared" si="553"/>
        <v>0</v>
      </c>
      <c r="AE1376">
        <f t="shared" si="570"/>
        <v>0</v>
      </c>
      <c r="AG1376" s="228">
        <v>232</v>
      </c>
      <c r="AH1376" s="238" t="s">
        <v>2354</v>
      </c>
      <c r="AI1376" s="273">
        <f>AI1377+AI1378+AI1383</f>
        <v>561</v>
      </c>
      <c r="AJ1376" s="239">
        <f t="shared" si="563"/>
        <v>561</v>
      </c>
      <c r="AK1376" s="246">
        <f t="shared" si="564"/>
        <v>0</v>
      </c>
      <c r="AL1376" s="240">
        <v>2220107</v>
      </c>
      <c r="AM1376" s="240" t="s">
        <v>2351</v>
      </c>
      <c r="AN1376" s="249">
        <v>0</v>
      </c>
      <c r="AO1376" s="249">
        <v>0</v>
      </c>
      <c r="AP1376" s="256">
        <f t="shared" si="555"/>
        <v>0</v>
      </c>
      <c r="AQ1376" s="257">
        <f t="shared" si="556"/>
        <v>0</v>
      </c>
      <c r="AR1376">
        <f t="shared" si="562"/>
        <v>7</v>
      </c>
    </row>
    <row r="1377" hidden="1" spans="1:44">
      <c r="A1377" s="220">
        <v>2220113</v>
      </c>
      <c r="B1377" s="220" t="s">
        <v>2355</v>
      </c>
      <c r="C1377" s="216">
        <f t="shared" si="557"/>
        <v>0</v>
      </c>
      <c r="D1377" s="221">
        <v>0</v>
      </c>
      <c r="E1377" s="222">
        <v>0</v>
      </c>
      <c r="F1377" s="223">
        <v>0</v>
      </c>
      <c r="G1377" s="219">
        <f t="shared" si="558"/>
        <v>0</v>
      </c>
      <c r="H1377" s="219">
        <f t="shared" si="559"/>
        <v>0</v>
      </c>
      <c r="I1377" s="219">
        <f t="shared" si="560"/>
        <v>0</v>
      </c>
      <c r="J1377" s="231">
        <f t="shared" si="565"/>
        <v>7</v>
      </c>
      <c r="K1377" s="43">
        <f t="shared" si="572"/>
        <v>0</v>
      </c>
      <c r="L1377" s="43">
        <f t="shared" si="566"/>
        <v>7</v>
      </c>
      <c r="M1377" s="228">
        <v>22999</v>
      </c>
      <c r="N1377" s="229" t="s">
        <v>2350</v>
      </c>
      <c r="O1377" s="232">
        <f>O1378</f>
        <v>2445</v>
      </c>
      <c r="P1377">
        <f t="shared" si="567"/>
        <v>5</v>
      </c>
      <c r="Q1377">
        <f t="shared" si="568"/>
        <v>0</v>
      </c>
      <c r="U1377">
        <f t="shared" si="549"/>
        <v>0</v>
      </c>
      <c r="V1377">
        <f t="shared" si="550"/>
        <v>0</v>
      </c>
      <c r="W1377">
        <f t="shared" si="569"/>
        <v>0</v>
      </c>
      <c r="Y1377">
        <f t="shared" si="551"/>
        <v>0</v>
      </c>
      <c r="AC1377">
        <f t="shared" si="552"/>
        <v>0</v>
      </c>
      <c r="AD1377">
        <f t="shared" si="553"/>
        <v>0</v>
      </c>
      <c r="AE1377">
        <f t="shared" si="570"/>
        <v>0</v>
      </c>
      <c r="AG1377" s="228">
        <v>23201</v>
      </c>
      <c r="AH1377" s="238" t="s">
        <v>2356</v>
      </c>
      <c r="AI1377" s="233">
        <v>0</v>
      </c>
      <c r="AJ1377" s="248">
        <f t="shared" si="563"/>
        <v>0</v>
      </c>
      <c r="AK1377" s="246">
        <f t="shared" si="564"/>
        <v>0</v>
      </c>
      <c r="AL1377" s="240">
        <v>2220112</v>
      </c>
      <c r="AM1377" s="240" t="s">
        <v>2353</v>
      </c>
      <c r="AN1377" s="249">
        <v>0</v>
      </c>
      <c r="AO1377" s="249">
        <v>0</v>
      </c>
      <c r="AP1377" s="256">
        <f t="shared" si="555"/>
        <v>0</v>
      </c>
      <c r="AQ1377" s="257">
        <f t="shared" si="556"/>
        <v>0</v>
      </c>
      <c r="AR1377">
        <f t="shared" si="562"/>
        <v>7</v>
      </c>
    </row>
    <row r="1378" hidden="1" spans="1:44">
      <c r="A1378" s="220">
        <v>2220114</v>
      </c>
      <c r="B1378" s="220" t="s">
        <v>2357</v>
      </c>
      <c r="C1378" s="216">
        <f t="shared" si="557"/>
        <v>0</v>
      </c>
      <c r="D1378" s="221">
        <v>0</v>
      </c>
      <c r="E1378" s="222">
        <v>0</v>
      </c>
      <c r="F1378" s="223">
        <v>0</v>
      </c>
      <c r="G1378" s="219">
        <f t="shared" si="558"/>
        <v>0</v>
      </c>
      <c r="H1378" s="219">
        <f t="shared" si="559"/>
        <v>0</v>
      </c>
      <c r="I1378" s="219">
        <f t="shared" si="560"/>
        <v>0</v>
      </c>
      <c r="J1378" s="231">
        <f t="shared" si="565"/>
        <v>7</v>
      </c>
      <c r="K1378" s="43">
        <f t="shared" si="572"/>
        <v>0</v>
      </c>
      <c r="L1378" s="43">
        <f t="shared" si="566"/>
        <v>7</v>
      </c>
      <c r="M1378" s="228">
        <v>2299901</v>
      </c>
      <c r="N1378" s="228" t="s">
        <v>2352</v>
      </c>
      <c r="O1378" s="233">
        <v>2445</v>
      </c>
      <c r="P1378">
        <f t="shared" si="567"/>
        <v>7</v>
      </c>
      <c r="Q1378">
        <f t="shared" si="568"/>
        <v>0</v>
      </c>
      <c r="U1378">
        <f t="shared" si="549"/>
        <v>0</v>
      </c>
      <c r="V1378">
        <f t="shared" si="550"/>
        <v>0</v>
      </c>
      <c r="W1378">
        <f t="shared" si="569"/>
        <v>0</v>
      </c>
      <c r="Y1378">
        <f t="shared" si="551"/>
        <v>0</v>
      </c>
      <c r="AC1378">
        <f t="shared" si="552"/>
        <v>0</v>
      </c>
      <c r="AD1378">
        <f t="shared" si="553"/>
        <v>0</v>
      </c>
      <c r="AE1378">
        <f t="shared" si="570"/>
        <v>0</v>
      </c>
      <c r="AG1378" s="228">
        <v>23202</v>
      </c>
      <c r="AH1378" s="238" t="s">
        <v>2358</v>
      </c>
      <c r="AI1378" s="274">
        <f>SUM(AI1379:AI1382)</f>
        <v>0</v>
      </c>
      <c r="AJ1378" s="239">
        <f t="shared" si="563"/>
        <v>0</v>
      </c>
      <c r="AK1378" s="246">
        <f t="shared" si="564"/>
        <v>0</v>
      </c>
      <c r="AL1378" s="240">
        <v>2220113</v>
      </c>
      <c r="AM1378" s="240" t="s">
        <v>2355</v>
      </c>
      <c r="AN1378" s="249">
        <v>0</v>
      </c>
      <c r="AO1378" s="249">
        <v>0</v>
      </c>
      <c r="AP1378" s="256">
        <f t="shared" si="555"/>
        <v>0</v>
      </c>
      <c r="AQ1378" s="257">
        <f t="shared" si="556"/>
        <v>0</v>
      </c>
      <c r="AR1378">
        <f t="shared" si="562"/>
        <v>7</v>
      </c>
    </row>
    <row r="1379" customHeight="1" spans="1:44">
      <c r="A1379" s="215">
        <v>2220115</v>
      </c>
      <c r="B1379" s="215" t="s">
        <v>2359</v>
      </c>
      <c r="C1379" s="216">
        <f t="shared" si="557"/>
        <v>29</v>
      </c>
      <c r="D1379" s="217">
        <v>113</v>
      </c>
      <c r="E1379" s="217">
        <v>260</v>
      </c>
      <c r="F1379" s="218">
        <v>260</v>
      </c>
      <c r="G1379" s="219">
        <f t="shared" si="558"/>
        <v>7.96551724137931</v>
      </c>
      <c r="H1379" s="219">
        <f t="shared" si="559"/>
        <v>2.30088495575221</v>
      </c>
      <c r="I1379" s="219">
        <f t="shared" si="560"/>
        <v>1</v>
      </c>
      <c r="J1379" s="231">
        <f t="shared" si="565"/>
        <v>7</v>
      </c>
      <c r="K1379" s="43">
        <f t="shared" si="572"/>
        <v>662</v>
      </c>
      <c r="L1379" s="43">
        <f t="shared" si="566"/>
        <v>7</v>
      </c>
      <c r="M1379" s="228">
        <v>232</v>
      </c>
      <c r="N1379" s="229" t="s">
        <v>2354</v>
      </c>
      <c r="O1379" s="230">
        <f>O1380+O1381+O1382</f>
        <v>1756</v>
      </c>
      <c r="P1379">
        <f t="shared" si="567"/>
        <v>3</v>
      </c>
      <c r="Q1379">
        <f t="shared" si="568"/>
        <v>0</v>
      </c>
      <c r="U1379">
        <f t="shared" si="549"/>
        <v>0</v>
      </c>
      <c r="V1379">
        <f t="shared" si="550"/>
        <v>0</v>
      </c>
      <c r="W1379">
        <f t="shared" si="569"/>
        <v>0</v>
      </c>
      <c r="Y1379">
        <f t="shared" si="551"/>
        <v>0</v>
      </c>
      <c r="AC1379">
        <f t="shared" si="552"/>
        <v>0</v>
      </c>
      <c r="AD1379">
        <f t="shared" si="553"/>
        <v>0</v>
      </c>
      <c r="AE1379">
        <f t="shared" si="570"/>
        <v>0</v>
      </c>
      <c r="AG1379" s="228">
        <v>2320201</v>
      </c>
      <c r="AH1379" s="247" t="s">
        <v>2360</v>
      </c>
      <c r="AI1379" s="233">
        <v>0</v>
      </c>
      <c r="AJ1379" s="248">
        <f t="shared" si="563"/>
        <v>0</v>
      </c>
      <c r="AK1379" s="246">
        <f t="shared" si="564"/>
        <v>0</v>
      </c>
      <c r="AL1379" s="240">
        <v>2220114</v>
      </c>
      <c r="AM1379" s="240" t="s">
        <v>2357</v>
      </c>
      <c r="AN1379" s="249">
        <v>0</v>
      </c>
      <c r="AO1379" s="249">
        <v>0</v>
      </c>
      <c r="AP1379" s="256">
        <f t="shared" si="555"/>
        <v>0</v>
      </c>
      <c r="AQ1379" s="257">
        <f t="shared" si="556"/>
        <v>0</v>
      </c>
      <c r="AR1379">
        <f t="shared" si="562"/>
        <v>7</v>
      </c>
    </row>
    <row r="1380" hidden="1" spans="1:44">
      <c r="A1380" s="215">
        <v>2220118</v>
      </c>
      <c r="B1380" s="215" t="s">
        <v>2361</v>
      </c>
      <c r="C1380" s="216">
        <f t="shared" si="557"/>
        <v>0</v>
      </c>
      <c r="D1380" s="222">
        <v>0</v>
      </c>
      <c r="E1380" s="222">
        <v>0</v>
      </c>
      <c r="F1380" s="223">
        <v>0</v>
      </c>
      <c r="G1380" s="219">
        <f t="shared" si="558"/>
        <v>0</v>
      </c>
      <c r="H1380" s="219">
        <f t="shared" si="559"/>
        <v>0</v>
      </c>
      <c r="I1380" s="219">
        <f t="shared" si="560"/>
        <v>0</v>
      </c>
      <c r="J1380" s="231">
        <f t="shared" si="565"/>
        <v>7</v>
      </c>
      <c r="K1380" s="43">
        <f t="shared" si="572"/>
        <v>0</v>
      </c>
      <c r="L1380" s="43">
        <f t="shared" si="566"/>
        <v>7</v>
      </c>
      <c r="M1380" s="228">
        <v>23201</v>
      </c>
      <c r="N1380" s="229" t="s">
        <v>2356</v>
      </c>
      <c r="O1380" s="233">
        <v>0</v>
      </c>
      <c r="P1380">
        <f t="shared" si="567"/>
        <v>5</v>
      </c>
      <c r="Q1380">
        <f t="shared" si="568"/>
        <v>0</v>
      </c>
      <c r="U1380">
        <f t="shared" si="549"/>
        <v>0</v>
      </c>
      <c r="V1380">
        <f t="shared" si="550"/>
        <v>0</v>
      </c>
      <c r="W1380">
        <f t="shared" si="569"/>
        <v>0</v>
      </c>
      <c r="Y1380">
        <f t="shared" si="551"/>
        <v>0</v>
      </c>
      <c r="AC1380">
        <f t="shared" si="552"/>
        <v>0</v>
      </c>
      <c r="AD1380">
        <f t="shared" si="553"/>
        <v>0</v>
      </c>
      <c r="AE1380">
        <f t="shared" si="570"/>
        <v>0</v>
      </c>
      <c r="AG1380" s="228">
        <v>2320202</v>
      </c>
      <c r="AH1380" s="247" t="s">
        <v>2362</v>
      </c>
      <c r="AI1380" s="233">
        <v>0</v>
      </c>
      <c r="AJ1380" s="248">
        <f t="shared" si="563"/>
        <v>0</v>
      </c>
      <c r="AK1380" s="246">
        <f t="shared" si="564"/>
        <v>0</v>
      </c>
      <c r="AL1380" s="240">
        <v>2220115</v>
      </c>
      <c r="AM1380" s="241" t="s">
        <v>2359</v>
      </c>
      <c r="AN1380" s="242">
        <v>113</v>
      </c>
      <c r="AO1380" s="242">
        <v>260</v>
      </c>
      <c r="AP1380" s="256">
        <f t="shared" si="555"/>
        <v>147</v>
      </c>
      <c r="AQ1380" s="257">
        <f t="shared" si="556"/>
        <v>1.30088495575221</v>
      </c>
      <c r="AR1380">
        <f t="shared" si="562"/>
        <v>7</v>
      </c>
    </row>
    <row r="1381" hidden="1" spans="1:44">
      <c r="A1381" s="258">
        <v>2220150</v>
      </c>
      <c r="B1381" s="258" t="s">
        <v>212</v>
      </c>
      <c r="C1381" s="216">
        <f t="shared" si="557"/>
        <v>0</v>
      </c>
      <c r="D1381" s="222">
        <v>0</v>
      </c>
      <c r="E1381" s="222">
        <v>0</v>
      </c>
      <c r="F1381" s="223">
        <v>0</v>
      </c>
      <c r="G1381" s="219">
        <f t="shared" si="558"/>
        <v>0</v>
      </c>
      <c r="H1381" s="219">
        <f t="shared" si="559"/>
        <v>0</v>
      </c>
      <c r="I1381" s="219">
        <f t="shared" si="560"/>
        <v>0</v>
      </c>
      <c r="J1381" s="231">
        <f t="shared" si="565"/>
        <v>7</v>
      </c>
      <c r="K1381" s="43">
        <f t="shared" si="572"/>
        <v>0</v>
      </c>
      <c r="L1381" s="43">
        <f t="shared" si="566"/>
        <v>7</v>
      </c>
      <c r="M1381" s="228">
        <v>23202</v>
      </c>
      <c r="N1381" s="229" t="s">
        <v>2358</v>
      </c>
      <c r="O1381" s="233">
        <v>0</v>
      </c>
      <c r="P1381">
        <f t="shared" si="567"/>
        <v>5</v>
      </c>
      <c r="Q1381">
        <f t="shared" si="568"/>
        <v>0</v>
      </c>
      <c r="U1381">
        <f t="shared" si="549"/>
        <v>0</v>
      </c>
      <c r="V1381">
        <f t="shared" si="550"/>
        <v>0</v>
      </c>
      <c r="W1381">
        <f t="shared" si="569"/>
        <v>0</v>
      </c>
      <c r="Y1381">
        <f t="shared" si="551"/>
        <v>0</v>
      </c>
      <c r="AC1381">
        <f t="shared" si="552"/>
        <v>0</v>
      </c>
      <c r="AD1381">
        <f t="shared" si="553"/>
        <v>0</v>
      </c>
      <c r="AE1381">
        <f t="shared" si="570"/>
        <v>0</v>
      </c>
      <c r="AG1381" s="228">
        <v>2320203</v>
      </c>
      <c r="AH1381" s="247" t="s">
        <v>2363</v>
      </c>
      <c r="AI1381" s="233">
        <v>0</v>
      </c>
      <c r="AJ1381" s="248">
        <f t="shared" si="563"/>
        <v>0</v>
      </c>
      <c r="AK1381" s="246">
        <f t="shared" si="564"/>
        <v>0</v>
      </c>
      <c r="AL1381" s="240">
        <v>2220118</v>
      </c>
      <c r="AM1381" s="240" t="s">
        <v>2361</v>
      </c>
      <c r="AN1381" s="249">
        <v>0</v>
      </c>
      <c r="AO1381" s="249">
        <v>0</v>
      </c>
      <c r="AP1381" s="256">
        <f t="shared" si="555"/>
        <v>0</v>
      </c>
      <c r="AQ1381" s="257">
        <f t="shared" si="556"/>
        <v>0</v>
      </c>
      <c r="AR1381">
        <f t="shared" si="562"/>
        <v>7</v>
      </c>
    </row>
    <row r="1382" customHeight="1" spans="1:44">
      <c r="A1382" s="215">
        <v>2220199</v>
      </c>
      <c r="B1382" s="215" t="s">
        <v>2364</v>
      </c>
      <c r="C1382" s="216">
        <f t="shared" si="557"/>
        <v>324</v>
      </c>
      <c r="D1382" s="217">
        <v>0</v>
      </c>
      <c r="E1382" s="217">
        <v>90</v>
      </c>
      <c r="F1382" s="218">
        <v>90</v>
      </c>
      <c r="G1382" s="219">
        <f t="shared" si="558"/>
        <v>-0.722222222222222</v>
      </c>
      <c r="H1382" s="219"/>
      <c r="I1382" s="219">
        <f t="shared" si="560"/>
        <v>1</v>
      </c>
      <c r="J1382" s="231">
        <f t="shared" si="565"/>
        <v>7</v>
      </c>
      <c r="K1382" s="43">
        <f t="shared" si="572"/>
        <v>504</v>
      </c>
      <c r="L1382" s="43">
        <f t="shared" si="566"/>
        <v>7</v>
      </c>
      <c r="M1382" s="228">
        <v>23203</v>
      </c>
      <c r="N1382" s="229" t="s">
        <v>2365</v>
      </c>
      <c r="O1382" s="232">
        <f>SUM(O1383:O1386)</f>
        <v>1756</v>
      </c>
      <c r="P1382">
        <f t="shared" si="567"/>
        <v>5</v>
      </c>
      <c r="Q1382">
        <f t="shared" si="568"/>
        <v>0</v>
      </c>
      <c r="U1382">
        <f t="shared" si="549"/>
        <v>0</v>
      </c>
      <c r="V1382">
        <f t="shared" si="550"/>
        <v>0</v>
      </c>
      <c r="W1382">
        <f t="shared" si="569"/>
        <v>0</v>
      </c>
      <c r="Y1382">
        <f t="shared" si="551"/>
        <v>0</v>
      </c>
      <c r="AC1382">
        <f t="shared" si="552"/>
        <v>0</v>
      </c>
      <c r="AD1382">
        <f t="shared" si="553"/>
        <v>0</v>
      </c>
      <c r="AE1382">
        <f t="shared" si="570"/>
        <v>0</v>
      </c>
      <c r="AG1382" s="228">
        <v>2320299</v>
      </c>
      <c r="AH1382" s="247" t="s">
        <v>2366</v>
      </c>
      <c r="AI1382" s="233">
        <v>0</v>
      </c>
      <c r="AJ1382" s="248">
        <f t="shared" si="563"/>
        <v>0</v>
      </c>
      <c r="AK1382" s="246">
        <f t="shared" si="564"/>
        <v>0</v>
      </c>
      <c r="AL1382" s="240">
        <v>2220150</v>
      </c>
      <c r="AM1382" s="240" t="s">
        <v>212</v>
      </c>
      <c r="AN1382" s="249">
        <v>0</v>
      </c>
      <c r="AO1382" s="249">
        <v>0</v>
      </c>
      <c r="AP1382" s="256">
        <f t="shared" si="555"/>
        <v>0</v>
      </c>
      <c r="AQ1382" s="257">
        <f t="shared" si="556"/>
        <v>0</v>
      </c>
      <c r="AR1382">
        <f t="shared" si="562"/>
        <v>7</v>
      </c>
    </row>
    <row r="1383" hidden="1" customHeight="1" spans="1:44">
      <c r="A1383" s="220">
        <v>22202</v>
      </c>
      <c r="B1383" s="220" t="s">
        <v>2367</v>
      </c>
      <c r="C1383" s="216">
        <f t="shared" si="557"/>
        <v>0</v>
      </c>
      <c r="D1383" s="217">
        <v>67</v>
      </c>
      <c r="E1383" s="217">
        <v>79</v>
      </c>
      <c r="F1383" s="218">
        <v>129</v>
      </c>
      <c r="G1383" s="219"/>
      <c r="H1383" s="219">
        <f t="shared" si="559"/>
        <v>1.92537313432836</v>
      </c>
      <c r="I1383" s="219">
        <f t="shared" si="560"/>
        <v>1.63291139240506</v>
      </c>
      <c r="J1383" s="231">
        <f t="shared" si="565"/>
        <v>5</v>
      </c>
      <c r="K1383" s="43">
        <f t="shared" si="572"/>
        <v>275</v>
      </c>
      <c r="L1383" s="43">
        <f t="shared" si="566"/>
        <v>5</v>
      </c>
      <c r="M1383" s="228">
        <v>2320301</v>
      </c>
      <c r="N1383" s="228" t="s">
        <v>2368</v>
      </c>
      <c r="O1383" s="233">
        <v>1756</v>
      </c>
      <c r="P1383">
        <f t="shared" si="567"/>
        <v>7</v>
      </c>
      <c r="Q1383">
        <f t="shared" si="568"/>
        <v>222</v>
      </c>
      <c r="U1383">
        <f t="shared" si="549"/>
        <v>0</v>
      </c>
      <c r="V1383">
        <f t="shared" si="550"/>
        <v>0</v>
      </c>
      <c r="W1383">
        <f t="shared" si="569"/>
        <v>0</v>
      </c>
      <c r="Y1383">
        <f t="shared" si="551"/>
        <v>0</v>
      </c>
      <c r="AC1383">
        <f t="shared" si="552"/>
        <v>0</v>
      </c>
      <c r="AD1383">
        <f t="shared" si="553"/>
        <v>0</v>
      </c>
      <c r="AE1383">
        <f t="shared" si="570"/>
        <v>0</v>
      </c>
      <c r="AG1383" s="228">
        <v>23203</v>
      </c>
      <c r="AH1383" s="238" t="s">
        <v>2365</v>
      </c>
      <c r="AI1383" s="232">
        <f>SUM(AI1384:AI1387)</f>
        <v>561</v>
      </c>
      <c r="AJ1383" s="239">
        <f t="shared" si="563"/>
        <v>561</v>
      </c>
      <c r="AK1383" s="246">
        <f t="shared" si="564"/>
        <v>0</v>
      </c>
      <c r="AL1383" s="240">
        <v>2220199</v>
      </c>
      <c r="AM1383" s="241" t="s">
        <v>2364</v>
      </c>
      <c r="AN1383" s="242">
        <v>0</v>
      </c>
      <c r="AO1383" s="242">
        <v>90</v>
      </c>
      <c r="AP1383" s="256">
        <f t="shared" si="555"/>
        <v>90</v>
      </c>
      <c r="AQ1383" s="257">
        <f t="shared" si="556"/>
        <v>0</v>
      </c>
      <c r="AR1383">
        <f t="shared" si="562"/>
        <v>7</v>
      </c>
    </row>
    <row r="1384" hidden="1" spans="1:44">
      <c r="A1384" s="220">
        <v>2220201</v>
      </c>
      <c r="B1384" s="220" t="s">
        <v>194</v>
      </c>
      <c r="C1384" s="216">
        <f t="shared" si="557"/>
        <v>0</v>
      </c>
      <c r="D1384" s="222">
        <v>0</v>
      </c>
      <c r="E1384" s="222">
        <v>0</v>
      </c>
      <c r="F1384" s="223">
        <v>0</v>
      </c>
      <c r="G1384" s="219">
        <f t="shared" si="558"/>
        <v>0</v>
      </c>
      <c r="H1384" s="219">
        <f t="shared" si="559"/>
        <v>0</v>
      </c>
      <c r="I1384" s="219">
        <f t="shared" si="560"/>
        <v>0</v>
      </c>
      <c r="J1384" s="231">
        <f t="shared" si="565"/>
        <v>7</v>
      </c>
      <c r="K1384" s="43">
        <f t="shared" ref="K1384:K1396" si="573">SUM(C1384:F1384)</f>
        <v>0</v>
      </c>
      <c r="L1384" s="43">
        <f t="shared" si="566"/>
        <v>7</v>
      </c>
      <c r="M1384" s="228">
        <v>2320302</v>
      </c>
      <c r="N1384" s="228" t="s">
        <v>2369</v>
      </c>
      <c r="O1384" s="233">
        <v>0</v>
      </c>
      <c r="P1384">
        <f t="shared" si="567"/>
        <v>7</v>
      </c>
      <c r="Q1384">
        <f t="shared" si="568"/>
        <v>0</v>
      </c>
      <c r="U1384">
        <f t="shared" si="549"/>
        <v>0</v>
      </c>
      <c r="V1384">
        <f t="shared" si="550"/>
        <v>0</v>
      </c>
      <c r="W1384">
        <f t="shared" si="569"/>
        <v>0</v>
      </c>
      <c r="Y1384">
        <f t="shared" si="551"/>
        <v>0</v>
      </c>
      <c r="AC1384">
        <f t="shared" si="552"/>
        <v>0</v>
      </c>
      <c r="AD1384">
        <f t="shared" si="553"/>
        <v>0</v>
      </c>
      <c r="AE1384">
        <f t="shared" si="570"/>
        <v>0</v>
      </c>
      <c r="AG1384" s="228">
        <v>2320301</v>
      </c>
      <c r="AH1384" s="247" t="s">
        <v>2368</v>
      </c>
      <c r="AI1384" s="233">
        <v>561</v>
      </c>
      <c r="AJ1384" s="248">
        <f t="shared" si="563"/>
        <v>561</v>
      </c>
      <c r="AK1384" s="246">
        <f t="shared" si="564"/>
        <v>0</v>
      </c>
      <c r="AL1384" s="240">
        <v>22202</v>
      </c>
      <c r="AM1384" s="241" t="s">
        <v>2367</v>
      </c>
      <c r="AN1384" s="242">
        <v>67</v>
      </c>
      <c r="AO1384" s="242">
        <v>79</v>
      </c>
      <c r="AP1384" s="256">
        <f t="shared" si="555"/>
        <v>12</v>
      </c>
      <c r="AQ1384" s="257">
        <f t="shared" si="556"/>
        <v>0.17910447761194</v>
      </c>
      <c r="AR1384">
        <f t="shared" si="562"/>
        <v>5</v>
      </c>
    </row>
    <row r="1385" hidden="1" spans="1:44">
      <c r="A1385" s="220">
        <v>2220202</v>
      </c>
      <c r="B1385" s="220" t="s">
        <v>196</v>
      </c>
      <c r="C1385" s="216">
        <f t="shared" si="557"/>
        <v>0</v>
      </c>
      <c r="D1385" s="221">
        <v>0</v>
      </c>
      <c r="E1385" s="222">
        <v>0</v>
      </c>
      <c r="F1385" s="223">
        <v>0</v>
      </c>
      <c r="G1385" s="219">
        <f t="shared" si="558"/>
        <v>0</v>
      </c>
      <c r="H1385" s="219">
        <f t="shared" si="559"/>
        <v>0</v>
      </c>
      <c r="I1385" s="219">
        <f t="shared" si="560"/>
        <v>0</v>
      </c>
      <c r="J1385" s="231">
        <f t="shared" si="565"/>
        <v>7</v>
      </c>
      <c r="K1385" s="43">
        <f t="shared" si="573"/>
        <v>0</v>
      </c>
      <c r="L1385" s="43">
        <f t="shared" si="566"/>
        <v>7</v>
      </c>
      <c r="M1385" s="228">
        <v>2320303</v>
      </c>
      <c r="N1385" s="228" t="s">
        <v>2370</v>
      </c>
      <c r="O1385" s="233">
        <v>0</v>
      </c>
      <c r="P1385">
        <f t="shared" si="567"/>
        <v>7</v>
      </c>
      <c r="Q1385">
        <f t="shared" si="568"/>
        <v>0</v>
      </c>
      <c r="U1385">
        <f t="shared" si="549"/>
        <v>0</v>
      </c>
      <c r="V1385">
        <f t="shared" si="550"/>
        <v>0</v>
      </c>
      <c r="W1385">
        <f t="shared" si="569"/>
        <v>0</v>
      </c>
      <c r="Y1385">
        <f t="shared" si="551"/>
        <v>0</v>
      </c>
      <c r="AC1385">
        <f t="shared" si="552"/>
        <v>0</v>
      </c>
      <c r="AD1385">
        <f t="shared" si="553"/>
        <v>0</v>
      </c>
      <c r="AE1385">
        <f t="shared" si="570"/>
        <v>0</v>
      </c>
      <c r="AG1385" s="228">
        <v>2320302</v>
      </c>
      <c r="AH1385" s="247" t="s">
        <v>2369</v>
      </c>
      <c r="AI1385" s="233">
        <v>0</v>
      </c>
      <c r="AJ1385" s="248">
        <f t="shared" si="563"/>
        <v>0</v>
      </c>
      <c r="AK1385" s="246">
        <f t="shared" si="564"/>
        <v>0</v>
      </c>
      <c r="AL1385" s="240">
        <v>2220201</v>
      </c>
      <c r="AM1385" s="240" t="s">
        <v>194</v>
      </c>
      <c r="AN1385" s="249">
        <v>0</v>
      </c>
      <c r="AO1385" s="249">
        <v>0</v>
      </c>
      <c r="AP1385" s="256">
        <f t="shared" si="555"/>
        <v>0</v>
      </c>
      <c r="AQ1385" s="257">
        <f t="shared" si="556"/>
        <v>0</v>
      </c>
      <c r="AR1385">
        <f t="shared" si="562"/>
        <v>7</v>
      </c>
    </row>
    <row r="1386" hidden="1" spans="1:44">
      <c r="A1386" s="220">
        <v>2220203</v>
      </c>
      <c r="B1386" s="220" t="s">
        <v>198</v>
      </c>
      <c r="C1386" s="216">
        <f t="shared" si="557"/>
        <v>0</v>
      </c>
      <c r="D1386" s="221">
        <v>0</v>
      </c>
      <c r="E1386" s="222">
        <v>0</v>
      </c>
      <c r="F1386" s="223">
        <v>0</v>
      </c>
      <c r="G1386" s="219">
        <f t="shared" si="558"/>
        <v>0</v>
      </c>
      <c r="H1386" s="219">
        <f t="shared" si="559"/>
        <v>0</v>
      </c>
      <c r="I1386" s="219">
        <f t="shared" si="560"/>
        <v>0</v>
      </c>
      <c r="J1386" s="231">
        <f t="shared" si="565"/>
        <v>7</v>
      </c>
      <c r="K1386" s="43">
        <f t="shared" si="573"/>
        <v>0</v>
      </c>
      <c r="L1386" s="43">
        <f t="shared" si="566"/>
        <v>7</v>
      </c>
      <c r="M1386" s="228">
        <v>2320304</v>
      </c>
      <c r="N1386" s="228" t="s">
        <v>2371</v>
      </c>
      <c r="O1386" s="233">
        <v>0</v>
      </c>
      <c r="P1386">
        <f t="shared" si="567"/>
        <v>7</v>
      </c>
      <c r="Q1386">
        <f t="shared" si="568"/>
        <v>0</v>
      </c>
      <c r="U1386">
        <f t="shared" si="549"/>
        <v>0</v>
      </c>
      <c r="V1386">
        <f t="shared" si="550"/>
        <v>0</v>
      </c>
      <c r="W1386">
        <f t="shared" si="569"/>
        <v>0</v>
      </c>
      <c r="Y1386">
        <f t="shared" si="551"/>
        <v>0</v>
      </c>
      <c r="AC1386">
        <f t="shared" si="552"/>
        <v>0</v>
      </c>
      <c r="AD1386">
        <f t="shared" si="553"/>
        <v>0</v>
      </c>
      <c r="AE1386">
        <f t="shared" si="570"/>
        <v>0</v>
      </c>
      <c r="AG1386" s="228">
        <v>2320303</v>
      </c>
      <c r="AH1386" s="247" t="s">
        <v>2370</v>
      </c>
      <c r="AI1386" s="233">
        <v>0</v>
      </c>
      <c r="AJ1386" s="248">
        <f t="shared" si="563"/>
        <v>0</v>
      </c>
      <c r="AK1386" s="246">
        <f t="shared" si="564"/>
        <v>0</v>
      </c>
      <c r="AL1386" s="240">
        <v>2220202</v>
      </c>
      <c r="AM1386" s="240" t="s">
        <v>196</v>
      </c>
      <c r="AN1386" s="249">
        <v>0</v>
      </c>
      <c r="AO1386" s="249">
        <v>0</v>
      </c>
      <c r="AP1386" s="256">
        <f t="shared" si="555"/>
        <v>0</v>
      </c>
      <c r="AQ1386" s="257">
        <f t="shared" si="556"/>
        <v>0</v>
      </c>
      <c r="AR1386">
        <f t="shared" si="562"/>
        <v>7</v>
      </c>
    </row>
    <row r="1387" hidden="1" spans="1:44">
      <c r="A1387" s="220">
        <v>2220204</v>
      </c>
      <c r="B1387" s="220" t="s">
        <v>2372</v>
      </c>
      <c r="C1387" s="216">
        <f t="shared" si="557"/>
        <v>0</v>
      </c>
      <c r="D1387" s="221">
        <v>0</v>
      </c>
      <c r="E1387" s="222">
        <v>0</v>
      </c>
      <c r="F1387" s="223">
        <v>0</v>
      </c>
      <c r="G1387" s="219">
        <f t="shared" si="558"/>
        <v>0</v>
      </c>
      <c r="H1387" s="219">
        <f t="shared" si="559"/>
        <v>0</v>
      </c>
      <c r="I1387" s="219">
        <f t="shared" si="560"/>
        <v>0</v>
      </c>
      <c r="J1387" s="231">
        <f t="shared" si="565"/>
        <v>7</v>
      </c>
      <c r="K1387" s="43">
        <f t="shared" si="573"/>
        <v>0</v>
      </c>
      <c r="L1387" s="43">
        <f t="shared" si="566"/>
        <v>7</v>
      </c>
      <c r="M1387" s="228">
        <v>233</v>
      </c>
      <c r="N1387" s="229" t="s">
        <v>2373</v>
      </c>
      <c r="O1387" s="230">
        <f>SUM(O1388:O1390)</f>
        <v>30</v>
      </c>
      <c r="P1387">
        <f t="shared" si="567"/>
        <v>3</v>
      </c>
      <c r="Q1387">
        <f t="shared" si="568"/>
        <v>0</v>
      </c>
      <c r="U1387">
        <f t="shared" si="549"/>
        <v>0</v>
      </c>
      <c r="V1387">
        <f t="shared" si="550"/>
        <v>0</v>
      </c>
      <c r="W1387">
        <f t="shared" si="569"/>
        <v>0</v>
      </c>
      <c r="Y1387">
        <f t="shared" si="551"/>
        <v>0</v>
      </c>
      <c r="AC1387">
        <f t="shared" si="552"/>
        <v>0</v>
      </c>
      <c r="AD1387">
        <f t="shared" si="553"/>
        <v>0</v>
      </c>
      <c r="AE1387">
        <f t="shared" si="570"/>
        <v>0</v>
      </c>
      <c r="AG1387" s="228">
        <v>2320304</v>
      </c>
      <c r="AH1387" s="247" t="s">
        <v>2371</v>
      </c>
      <c r="AI1387" s="233">
        <v>0</v>
      </c>
      <c r="AJ1387" s="248">
        <f t="shared" si="563"/>
        <v>0</v>
      </c>
      <c r="AK1387" s="246">
        <f t="shared" si="564"/>
        <v>0</v>
      </c>
      <c r="AL1387" s="240">
        <v>2220203</v>
      </c>
      <c r="AM1387" s="240" t="s">
        <v>198</v>
      </c>
      <c r="AN1387" s="249">
        <v>0</v>
      </c>
      <c r="AO1387" s="249">
        <v>0</v>
      </c>
      <c r="AP1387" s="256">
        <f t="shared" si="555"/>
        <v>0</v>
      </c>
      <c r="AQ1387" s="257">
        <f t="shared" si="556"/>
        <v>0</v>
      </c>
      <c r="AR1387">
        <f t="shared" si="562"/>
        <v>7</v>
      </c>
    </row>
    <row r="1388" hidden="1" spans="1:44">
      <c r="A1388" s="220">
        <v>2220205</v>
      </c>
      <c r="B1388" s="220" t="s">
        <v>2374</v>
      </c>
      <c r="C1388" s="216">
        <f t="shared" si="557"/>
        <v>0</v>
      </c>
      <c r="D1388" s="221">
        <v>0</v>
      </c>
      <c r="E1388" s="222">
        <v>0</v>
      </c>
      <c r="F1388" s="223">
        <v>0</v>
      </c>
      <c r="G1388" s="219">
        <f t="shared" si="558"/>
        <v>0</v>
      </c>
      <c r="H1388" s="219">
        <f t="shared" si="559"/>
        <v>0</v>
      </c>
      <c r="I1388" s="219">
        <f t="shared" si="560"/>
        <v>0</v>
      </c>
      <c r="J1388" s="231">
        <f t="shared" si="565"/>
        <v>7</v>
      </c>
      <c r="K1388" s="43">
        <f t="shared" si="573"/>
        <v>0</v>
      </c>
      <c r="L1388" s="43">
        <f t="shared" si="566"/>
        <v>7</v>
      </c>
      <c r="M1388" s="228">
        <v>23301</v>
      </c>
      <c r="N1388" s="229" t="s">
        <v>2375</v>
      </c>
      <c r="O1388" s="233">
        <v>0</v>
      </c>
      <c r="P1388">
        <f t="shared" si="567"/>
        <v>5</v>
      </c>
      <c r="Q1388">
        <f t="shared" si="568"/>
        <v>0</v>
      </c>
      <c r="U1388">
        <f t="shared" si="549"/>
        <v>0</v>
      </c>
      <c r="V1388">
        <f t="shared" si="550"/>
        <v>0</v>
      </c>
      <c r="W1388">
        <f t="shared" si="569"/>
        <v>0</v>
      </c>
      <c r="Y1388">
        <f t="shared" si="551"/>
        <v>0</v>
      </c>
      <c r="AC1388">
        <f t="shared" si="552"/>
        <v>0</v>
      </c>
      <c r="AD1388">
        <f t="shared" si="553"/>
        <v>0</v>
      </c>
      <c r="AE1388">
        <f t="shared" si="570"/>
        <v>0</v>
      </c>
      <c r="AG1388" s="228">
        <v>233</v>
      </c>
      <c r="AH1388" s="238" t="s">
        <v>2373</v>
      </c>
      <c r="AI1388" s="232">
        <f>SUM(AI1389:AI1391)</f>
        <v>36</v>
      </c>
      <c r="AJ1388" s="239">
        <f t="shared" si="563"/>
        <v>36</v>
      </c>
      <c r="AK1388" s="246">
        <f t="shared" si="564"/>
        <v>0</v>
      </c>
      <c r="AL1388" s="240">
        <v>2220204</v>
      </c>
      <c r="AM1388" s="240" t="s">
        <v>2372</v>
      </c>
      <c r="AN1388" s="249">
        <v>0</v>
      </c>
      <c r="AO1388" s="249">
        <v>0</v>
      </c>
      <c r="AP1388" s="256">
        <f t="shared" si="555"/>
        <v>0</v>
      </c>
      <c r="AQ1388" s="257">
        <f t="shared" si="556"/>
        <v>0</v>
      </c>
      <c r="AR1388">
        <f t="shared" si="562"/>
        <v>7</v>
      </c>
    </row>
    <row r="1389" hidden="1" spans="1:44">
      <c r="A1389" s="220">
        <v>2220206</v>
      </c>
      <c r="B1389" s="220" t="s">
        <v>2376</v>
      </c>
      <c r="C1389" s="216">
        <f t="shared" si="557"/>
        <v>0</v>
      </c>
      <c r="D1389" s="221">
        <v>0</v>
      </c>
      <c r="E1389" s="222">
        <v>0</v>
      </c>
      <c r="F1389" s="223">
        <v>0</v>
      </c>
      <c r="G1389" s="219">
        <f t="shared" si="558"/>
        <v>0</v>
      </c>
      <c r="H1389" s="219">
        <f t="shared" si="559"/>
        <v>0</v>
      </c>
      <c r="I1389" s="219">
        <f t="shared" si="560"/>
        <v>0</v>
      </c>
      <c r="J1389" s="231">
        <f t="shared" si="565"/>
        <v>7</v>
      </c>
      <c r="K1389" s="43">
        <f t="shared" si="573"/>
        <v>0</v>
      </c>
      <c r="L1389" s="43">
        <f t="shared" si="566"/>
        <v>7</v>
      </c>
      <c r="M1389" s="228">
        <v>23302</v>
      </c>
      <c r="N1389" s="229" t="s">
        <v>2377</v>
      </c>
      <c r="O1389" s="233">
        <v>0</v>
      </c>
      <c r="P1389">
        <f t="shared" si="567"/>
        <v>5</v>
      </c>
      <c r="Q1389">
        <f t="shared" si="568"/>
        <v>0</v>
      </c>
      <c r="U1389">
        <f t="shared" si="549"/>
        <v>0</v>
      </c>
      <c r="V1389">
        <f t="shared" si="550"/>
        <v>0</v>
      </c>
      <c r="W1389">
        <f t="shared" si="569"/>
        <v>0</v>
      </c>
      <c r="Y1389">
        <f t="shared" si="551"/>
        <v>0</v>
      </c>
      <c r="AC1389">
        <f t="shared" si="552"/>
        <v>0</v>
      </c>
      <c r="AD1389">
        <f t="shared" si="553"/>
        <v>0</v>
      </c>
      <c r="AE1389">
        <f t="shared" si="570"/>
        <v>0</v>
      </c>
      <c r="AG1389" s="228">
        <v>23301</v>
      </c>
      <c r="AH1389" s="238" t="s">
        <v>2375</v>
      </c>
      <c r="AI1389" s="233">
        <v>0</v>
      </c>
      <c r="AJ1389" s="248">
        <f t="shared" si="563"/>
        <v>0</v>
      </c>
      <c r="AK1389" s="246">
        <f t="shared" si="564"/>
        <v>0</v>
      </c>
      <c r="AL1389" s="240">
        <v>2220205</v>
      </c>
      <c r="AM1389" s="240" t="s">
        <v>2374</v>
      </c>
      <c r="AN1389" s="249">
        <v>0</v>
      </c>
      <c r="AO1389" s="249">
        <v>0</v>
      </c>
      <c r="AP1389" s="256">
        <f t="shared" si="555"/>
        <v>0</v>
      </c>
      <c r="AQ1389" s="257">
        <f t="shared" si="556"/>
        <v>0</v>
      </c>
      <c r="AR1389">
        <f t="shared" si="562"/>
        <v>7</v>
      </c>
    </row>
    <row r="1390" hidden="1" spans="1:44">
      <c r="A1390" s="220">
        <v>2220207</v>
      </c>
      <c r="B1390" s="220" t="s">
        <v>2378</v>
      </c>
      <c r="C1390" s="216">
        <f t="shared" si="557"/>
        <v>0</v>
      </c>
      <c r="D1390" s="221">
        <v>0</v>
      </c>
      <c r="E1390" s="222">
        <v>0</v>
      </c>
      <c r="F1390" s="223">
        <v>0</v>
      </c>
      <c r="G1390" s="219">
        <f t="shared" si="558"/>
        <v>0</v>
      </c>
      <c r="H1390" s="219">
        <f t="shared" si="559"/>
        <v>0</v>
      </c>
      <c r="I1390" s="219">
        <f t="shared" si="560"/>
        <v>0</v>
      </c>
      <c r="J1390" s="231">
        <f t="shared" si="565"/>
        <v>7</v>
      </c>
      <c r="K1390" s="43">
        <f t="shared" si="573"/>
        <v>0</v>
      </c>
      <c r="L1390" s="43">
        <f t="shared" si="566"/>
        <v>7</v>
      </c>
      <c r="M1390" s="228">
        <v>23303</v>
      </c>
      <c r="N1390" s="229" t="s">
        <v>2379</v>
      </c>
      <c r="O1390" s="233">
        <v>30</v>
      </c>
      <c r="P1390">
        <f t="shared" si="567"/>
        <v>5</v>
      </c>
      <c r="Q1390">
        <f t="shared" si="568"/>
        <v>0</v>
      </c>
      <c r="U1390">
        <f t="shared" ref="U1390:U1396" si="574">SUMIF(A:A,T1390,F:F)</f>
        <v>0</v>
      </c>
      <c r="V1390">
        <f t="shared" ref="V1390:V1396" si="575">SUMIF(M:M,T1390,O:O)</f>
        <v>0</v>
      </c>
      <c r="W1390">
        <f t="shared" si="569"/>
        <v>0</v>
      </c>
      <c r="Y1390">
        <f t="shared" ref="Y1390:Y1396" si="576">SUMIF(A:A,X1390,F:F)</f>
        <v>0</v>
      </c>
      <c r="AC1390">
        <f t="shared" ref="AC1390:AC1396" si="577">SUMIF(A:A,AB1390,F:F)</f>
        <v>0</v>
      </c>
      <c r="AD1390">
        <f t="shared" ref="AD1390:AD1396" si="578">SUMIF(M:M,AB1390,O:O)</f>
        <v>0</v>
      </c>
      <c r="AE1390">
        <f t="shared" si="570"/>
        <v>0</v>
      </c>
      <c r="AG1390" s="228">
        <v>23302</v>
      </c>
      <c r="AH1390" s="238" t="s">
        <v>2377</v>
      </c>
      <c r="AI1390" s="233">
        <v>0</v>
      </c>
      <c r="AJ1390" s="248">
        <f t="shared" si="563"/>
        <v>0</v>
      </c>
      <c r="AK1390" s="246">
        <f t="shared" si="564"/>
        <v>0</v>
      </c>
      <c r="AL1390" s="240">
        <v>2220206</v>
      </c>
      <c r="AM1390" s="240" t="s">
        <v>2376</v>
      </c>
      <c r="AN1390" s="249">
        <v>0</v>
      </c>
      <c r="AO1390" s="249">
        <v>0</v>
      </c>
      <c r="AP1390" s="256">
        <f t="shared" si="555"/>
        <v>0</v>
      </c>
      <c r="AQ1390" s="257">
        <f t="shared" si="556"/>
        <v>0</v>
      </c>
      <c r="AR1390">
        <f t="shared" si="562"/>
        <v>7</v>
      </c>
    </row>
    <row r="1391" hidden="1" spans="1:44">
      <c r="A1391" s="220">
        <v>2220209</v>
      </c>
      <c r="B1391" s="220" t="s">
        <v>2380</v>
      </c>
      <c r="C1391" s="216">
        <f t="shared" si="557"/>
        <v>0</v>
      </c>
      <c r="D1391" s="222">
        <v>0</v>
      </c>
      <c r="E1391" s="222">
        <v>0</v>
      </c>
      <c r="F1391" s="223">
        <v>0</v>
      </c>
      <c r="G1391" s="219">
        <f t="shared" si="558"/>
        <v>0</v>
      </c>
      <c r="H1391" s="219">
        <f t="shared" si="559"/>
        <v>0</v>
      </c>
      <c r="I1391" s="219">
        <f t="shared" si="560"/>
        <v>0</v>
      </c>
      <c r="J1391" s="231">
        <f t="shared" si="565"/>
        <v>7</v>
      </c>
      <c r="K1391" s="43">
        <f t="shared" si="573"/>
        <v>0</v>
      </c>
      <c r="L1391" s="43">
        <f t="shared" si="566"/>
        <v>7</v>
      </c>
      <c r="M1391" s="228">
        <v>2320304</v>
      </c>
      <c r="N1391" s="228" t="s">
        <v>2381</v>
      </c>
      <c r="O1391" s="271">
        <v>0</v>
      </c>
      <c r="P1391">
        <f t="shared" si="567"/>
        <v>7</v>
      </c>
      <c r="Q1391">
        <f t="shared" si="568"/>
        <v>0</v>
      </c>
      <c r="U1391">
        <f t="shared" si="574"/>
        <v>0</v>
      </c>
      <c r="V1391">
        <f t="shared" si="575"/>
        <v>0</v>
      </c>
      <c r="W1391">
        <f t="shared" si="569"/>
        <v>0</v>
      </c>
      <c r="Y1391">
        <f t="shared" si="576"/>
        <v>0</v>
      </c>
      <c r="AC1391">
        <f t="shared" si="577"/>
        <v>0</v>
      </c>
      <c r="AD1391">
        <f t="shared" si="578"/>
        <v>0</v>
      </c>
      <c r="AE1391">
        <f t="shared" si="570"/>
        <v>0</v>
      </c>
      <c r="AG1391" s="228">
        <v>23303</v>
      </c>
      <c r="AH1391" s="238" t="s">
        <v>2379</v>
      </c>
      <c r="AI1391" s="233">
        <v>36</v>
      </c>
      <c r="AJ1391" s="248">
        <f t="shared" si="563"/>
        <v>36</v>
      </c>
      <c r="AK1391" s="246">
        <f t="shared" si="564"/>
        <v>0</v>
      </c>
      <c r="AL1391" s="240">
        <v>2220207</v>
      </c>
      <c r="AM1391" s="240" t="s">
        <v>2378</v>
      </c>
      <c r="AN1391" s="249">
        <v>0</v>
      </c>
      <c r="AO1391" s="249">
        <v>0</v>
      </c>
      <c r="AP1391" s="256">
        <f t="shared" si="555"/>
        <v>0</v>
      </c>
      <c r="AQ1391" s="257">
        <f t="shared" si="556"/>
        <v>0</v>
      </c>
      <c r="AR1391">
        <f t="shared" si="562"/>
        <v>7</v>
      </c>
    </row>
    <row r="1392" hidden="1" spans="1:44">
      <c r="A1392" s="220">
        <v>2220210</v>
      </c>
      <c r="B1392" s="220" t="s">
        <v>2382</v>
      </c>
      <c r="C1392" s="216">
        <f t="shared" si="557"/>
        <v>0</v>
      </c>
      <c r="D1392" s="222">
        <v>0</v>
      </c>
      <c r="E1392" s="222">
        <v>0</v>
      </c>
      <c r="F1392" s="223">
        <v>0</v>
      </c>
      <c r="G1392" s="219">
        <f t="shared" si="558"/>
        <v>0</v>
      </c>
      <c r="H1392" s="219">
        <f t="shared" si="559"/>
        <v>0</v>
      </c>
      <c r="I1392" s="219">
        <f t="shared" si="560"/>
        <v>0</v>
      </c>
      <c r="J1392" s="231">
        <f t="shared" si="565"/>
        <v>7</v>
      </c>
      <c r="K1392" s="43">
        <f t="shared" si="573"/>
        <v>0</v>
      </c>
      <c r="L1392" s="43">
        <f t="shared" si="566"/>
        <v>7</v>
      </c>
      <c r="M1392" s="228"/>
      <c r="N1392" s="229"/>
      <c r="O1392" s="272"/>
      <c r="P1392">
        <f t="shared" si="567"/>
        <v>0</v>
      </c>
      <c r="Q1392">
        <f t="shared" si="568"/>
        <v>0</v>
      </c>
      <c r="U1392">
        <f t="shared" si="574"/>
        <v>0</v>
      </c>
      <c r="V1392">
        <f t="shared" si="575"/>
        <v>0</v>
      </c>
      <c r="W1392">
        <f t="shared" si="569"/>
        <v>0</v>
      </c>
      <c r="Y1392">
        <f t="shared" si="576"/>
        <v>0</v>
      </c>
      <c r="AC1392">
        <f t="shared" si="577"/>
        <v>0</v>
      </c>
      <c r="AD1392">
        <f t="shared" si="578"/>
        <v>0</v>
      </c>
      <c r="AE1392">
        <f t="shared" si="570"/>
        <v>0</v>
      </c>
      <c r="AL1392" s="240">
        <v>2220209</v>
      </c>
      <c r="AM1392" s="240" t="s">
        <v>2380</v>
      </c>
      <c r="AN1392" s="249">
        <v>0</v>
      </c>
      <c r="AO1392" s="249">
        <v>0</v>
      </c>
      <c r="AP1392" s="256">
        <f t="shared" si="555"/>
        <v>0</v>
      </c>
      <c r="AQ1392" s="257">
        <f t="shared" si="556"/>
        <v>0</v>
      </c>
      <c r="AR1392">
        <f t="shared" si="562"/>
        <v>7</v>
      </c>
    </row>
    <row r="1393" customHeight="1" spans="1:44">
      <c r="A1393" s="220">
        <v>2220211</v>
      </c>
      <c r="B1393" s="220" t="s">
        <v>2383</v>
      </c>
      <c r="C1393" s="216">
        <f t="shared" si="557"/>
        <v>0</v>
      </c>
      <c r="D1393" s="224">
        <v>67</v>
      </c>
      <c r="E1393" s="217">
        <v>79</v>
      </c>
      <c r="F1393" s="218">
        <v>129</v>
      </c>
      <c r="G1393" s="219"/>
      <c r="H1393" s="219">
        <f t="shared" si="559"/>
        <v>1.92537313432836</v>
      </c>
      <c r="I1393" s="219">
        <f t="shared" si="560"/>
        <v>1.63291139240506</v>
      </c>
      <c r="J1393" s="231">
        <f t="shared" si="565"/>
        <v>7</v>
      </c>
      <c r="K1393" s="43">
        <f t="shared" si="573"/>
        <v>275</v>
      </c>
      <c r="L1393" s="43">
        <f t="shared" si="566"/>
        <v>7</v>
      </c>
      <c r="M1393" s="228"/>
      <c r="N1393" s="229"/>
      <c r="O1393" s="271"/>
      <c r="P1393">
        <f t="shared" si="567"/>
        <v>0</v>
      </c>
      <c r="Q1393">
        <f t="shared" si="568"/>
        <v>0</v>
      </c>
      <c r="U1393">
        <f t="shared" si="574"/>
        <v>0</v>
      </c>
      <c r="V1393">
        <f t="shared" si="575"/>
        <v>0</v>
      </c>
      <c r="W1393">
        <f t="shared" si="569"/>
        <v>0</v>
      </c>
      <c r="Y1393">
        <f t="shared" si="576"/>
        <v>0</v>
      </c>
      <c r="AC1393">
        <f t="shared" si="577"/>
        <v>0</v>
      </c>
      <c r="AD1393">
        <f t="shared" si="578"/>
        <v>0</v>
      </c>
      <c r="AE1393">
        <f t="shared" si="570"/>
        <v>0</v>
      </c>
      <c r="AL1393" s="240">
        <v>2220210</v>
      </c>
      <c r="AM1393" s="240" t="s">
        <v>2382</v>
      </c>
      <c r="AN1393" s="249">
        <v>0</v>
      </c>
      <c r="AO1393" s="249">
        <v>0</v>
      </c>
      <c r="AP1393" s="256">
        <f t="shared" si="555"/>
        <v>0</v>
      </c>
      <c r="AQ1393" s="257">
        <f t="shared" si="556"/>
        <v>0</v>
      </c>
      <c r="AR1393">
        <f t="shared" si="562"/>
        <v>7</v>
      </c>
    </row>
    <row r="1394" hidden="1" spans="1:44">
      <c r="A1394" s="220">
        <v>2220212</v>
      </c>
      <c r="B1394" s="220" t="s">
        <v>2384</v>
      </c>
      <c r="C1394" s="216">
        <f t="shared" si="557"/>
        <v>0</v>
      </c>
      <c r="D1394" s="221">
        <v>0</v>
      </c>
      <c r="E1394" s="222">
        <v>0</v>
      </c>
      <c r="F1394" s="223">
        <v>0</v>
      </c>
      <c r="G1394" s="219">
        <f t="shared" si="558"/>
        <v>0</v>
      </c>
      <c r="H1394" s="219">
        <f t="shared" si="559"/>
        <v>0</v>
      </c>
      <c r="I1394" s="219">
        <f t="shared" si="560"/>
        <v>0</v>
      </c>
      <c r="J1394" s="231">
        <f t="shared" si="565"/>
        <v>7</v>
      </c>
      <c r="K1394" s="43">
        <f t="shared" si="573"/>
        <v>0</v>
      </c>
      <c r="L1394" s="43">
        <f t="shared" si="566"/>
        <v>7</v>
      </c>
      <c r="M1394" s="228"/>
      <c r="N1394" s="229"/>
      <c r="O1394" s="271"/>
      <c r="P1394">
        <f t="shared" si="567"/>
        <v>0</v>
      </c>
      <c r="Q1394">
        <f t="shared" si="568"/>
        <v>0</v>
      </c>
      <c r="U1394">
        <f t="shared" si="574"/>
        <v>0</v>
      </c>
      <c r="V1394">
        <f t="shared" si="575"/>
        <v>0</v>
      </c>
      <c r="W1394">
        <f t="shared" si="569"/>
        <v>0</v>
      </c>
      <c r="Y1394">
        <f t="shared" si="576"/>
        <v>0</v>
      </c>
      <c r="AC1394">
        <f t="shared" si="577"/>
        <v>0</v>
      </c>
      <c r="AD1394">
        <f t="shared" si="578"/>
        <v>0</v>
      </c>
      <c r="AE1394">
        <f t="shared" si="570"/>
        <v>0</v>
      </c>
      <c r="AL1394" s="240">
        <v>2220211</v>
      </c>
      <c r="AM1394" s="241" t="s">
        <v>2383</v>
      </c>
      <c r="AN1394" s="242">
        <v>67</v>
      </c>
      <c r="AO1394" s="242">
        <v>79</v>
      </c>
      <c r="AP1394" s="256">
        <f t="shared" si="555"/>
        <v>12</v>
      </c>
      <c r="AQ1394" s="257">
        <f t="shared" si="556"/>
        <v>0.17910447761194</v>
      </c>
      <c r="AR1394">
        <f t="shared" si="562"/>
        <v>7</v>
      </c>
    </row>
    <row r="1395" hidden="1" spans="1:44">
      <c r="A1395" s="220">
        <v>2220250</v>
      </c>
      <c r="B1395" s="220" t="s">
        <v>212</v>
      </c>
      <c r="C1395" s="216">
        <f t="shared" si="557"/>
        <v>0</v>
      </c>
      <c r="D1395" s="221">
        <v>0</v>
      </c>
      <c r="E1395" s="222">
        <v>0</v>
      </c>
      <c r="F1395" s="223">
        <v>0</v>
      </c>
      <c r="G1395" s="219">
        <f t="shared" si="558"/>
        <v>0</v>
      </c>
      <c r="H1395" s="219">
        <f t="shared" si="559"/>
        <v>0</v>
      </c>
      <c r="I1395" s="219">
        <f t="shared" si="560"/>
        <v>0</v>
      </c>
      <c r="J1395" s="231">
        <f t="shared" si="565"/>
        <v>7</v>
      </c>
      <c r="K1395" s="43">
        <f t="shared" si="573"/>
        <v>0</v>
      </c>
      <c r="L1395" s="43">
        <f t="shared" si="566"/>
        <v>7</v>
      </c>
      <c r="M1395" s="228"/>
      <c r="N1395" s="229"/>
      <c r="O1395" s="271"/>
      <c r="P1395">
        <f t="shared" si="567"/>
        <v>0</v>
      </c>
      <c r="Q1395">
        <f t="shared" si="568"/>
        <v>0</v>
      </c>
      <c r="U1395">
        <f t="shared" si="574"/>
        <v>0</v>
      </c>
      <c r="V1395">
        <f t="shared" si="575"/>
        <v>0</v>
      </c>
      <c r="W1395">
        <f t="shared" si="569"/>
        <v>0</v>
      </c>
      <c r="Y1395">
        <f t="shared" si="576"/>
        <v>0</v>
      </c>
      <c r="AC1395">
        <f t="shared" si="577"/>
        <v>0</v>
      </c>
      <c r="AD1395">
        <f t="shared" si="578"/>
        <v>0</v>
      </c>
      <c r="AE1395">
        <f t="shared" si="570"/>
        <v>0</v>
      </c>
      <c r="AL1395" s="240">
        <v>2220212</v>
      </c>
      <c r="AM1395" s="240" t="s">
        <v>2384</v>
      </c>
      <c r="AN1395" s="249">
        <v>0</v>
      </c>
      <c r="AO1395" s="249">
        <v>0</v>
      </c>
      <c r="AP1395" s="256">
        <f t="shared" si="555"/>
        <v>0</v>
      </c>
      <c r="AQ1395" s="257">
        <f t="shared" si="556"/>
        <v>0</v>
      </c>
      <c r="AR1395">
        <f t="shared" si="562"/>
        <v>7</v>
      </c>
    </row>
    <row r="1396" hidden="1" spans="1:44">
      <c r="A1396" s="220">
        <v>2220299</v>
      </c>
      <c r="B1396" s="220" t="s">
        <v>2385</v>
      </c>
      <c r="C1396" s="216">
        <f t="shared" si="557"/>
        <v>0</v>
      </c>
      <c r="D1396" s="222">
        <v>0</v>
      </c>
      <c r="E1396" s="222">
        <v>0</v>
      </c>
      <c r="F1396" s="223">
        <v>0</v>
      </c>
      <c r="G1396" s="219">
        <f t="shared" si="558"/>
        <v>0</v>
      </c>
      <c r="H1396" s="219">
        <f t="shared" si="559"/>
        <v>0</v>
      </c>
      <c r="I1396" s="219">
        <f t="shared" si="560"/>
        <v>0</v>
      </c>
      <c r="J1396" s="231">
        <f t="shared" si="565"/>
        <v>7</v>
      </c>
      <c r="K1396" s="43">
        <f t="shared" si="573"/>
        <v>0</v>
      </c>
      <c r="L1396" s="43">
        <f t="shared" si="566"/>
        <v>7</v>
      </c>
      <c r="P1396">
        <f t="shared" si="567"/>
        <v>0</v>
      </c>
      <c r="Q1396">
        <f t="shared" si="568"/>
        <v>0</v>
      </c>
      <c r="U1396">
        <f t="shared" si="574"/>
        <v>0</v>
      </c>
      <c r="V1396">
        <f t="shared" si="575"/>
        <v>0</v>
      </c>
      <c r="W1396">
        <f t="shared" si="569"/>
        <v>0</v>
      </c>
      <c r="Y1396">
        <f t="shared" si="576"/>
        <v>0</v>
      </c>
      <c r="AC1396">
        <f t="shared" si="577"/>
        <v>0</v>
      </c>
      <c r="AD1396">
        <f t="shared" si="578"/>
        <v>0</v>
      </c>
      <c r="AE1396">
        <f t="shared" si="570"/>
        <v>0</v>
      </c>
      <c r="AL1396" s="240">
        <v>2220250</v>
      </c>
      <c r="AM1396" s="240" t="s">
        <v>212</v>
      </c>
      <c r="AN1396" s="249">
        <v>0</v>
      </c>
      <c r="AO1396" s="249">
        <v>0</v>
      </c>
      <c r="AP1396" s="256">
        <f t="shared" si="555"/>
        <v>0</v>
      </c>
      <c r="AQ1396" s="257">
        <f t="shared" si="556"/>
        <v>0</v>
      </c>
      <c r="AR1396">
        <f t="shared" si="562"/>
        <v>7</v>
      </c>
    </row>
    <row r="1397" hidden="1" spans="1:44">
      <c r="A1397" s="220">
        <v>22203</v>
      </c>
      <c r="B1397" s="220" t="s">
        <v>2386</v>
      </c>
      <c r="C1397" s="216">
        <f t="shared" si="557"/>
        <v>0</v>
      </c>
      <c r="D1397" s="221">
        <v>0</v>
      </c>
      <c r="E1397" s="222">
        <v>0</v>
      </c>
      <c r="F1397" s="223">
        <v>0</v>
      </c>
      <c r="G1397" s="219">
        <f t="shared" si="558"/>
        <v>0</v>
      </c>
      <c r="H1397" s="219">
        <f t="shared" si="559"/>
        <v>0</v>
      </c>
      <c r="I1397" s="219">
        <f t="shared" si="560"/>
        <v>0</v>
      </c>
      <c r="J1397" s="231">
        <f t="shared" si="565"/>
        <v>5</v>
      </c>
      <c r="K1397" s="43">
        <f t="shared" ref="K1397:K1409" si="579">SUM(C1397:F1397)</f>
        <v>0</v>
      </c>
      <c r="L1397" s="43">
        <f t="shared" si="566"/>
        <v>5</v>
      </c>
      <c r="P1397">
        <f t="shared" si="567"/>
        <v>0</v>
      </c>
      <c r="AL1397" s="240">
        <v>2220299</v>
      </c>
      <c r="AM1397" s="240" t="s">
        <v>2385</v>
      </c>
      <c r="AN1397" s="249">
        <v>0</v>
      </c>
      <c r="AO1397" s="249">
        <v>0</v>
      </c>
      <c r="AP1397" s="256">
        <f t="shared" si="555"/>
        <v>0</v>
      </c>
      <c r="AQ1397" s="257">
        <f t="shared" si="556"/>
        <v>0</v>
      </c>
      <c r="AR1397">
        <f t="shared" si="562"/>
        <v>7</v>
      </c>
    </row>
    <row r="1398" hidden="1" spans="1:44">
      <c r="A1398" s="220">
        <v>2220301</v>
      </c>
      <c r="B1398" s="220" t="s">
        <v>2387</v>
      </c>
      <c r="C1398" s="216">
        <f t="shared" si="557"/>
        <v>0</v>
      </c>
      <c r="D1398" s="221">
        <v>0</v>
      </c>
      <c r="E1398" s="222">
        <v>0</v>
      </c>
      <c r="F1398" s="223">
        <v>0</v>
      </c>
      <c r="G1398" s="219">
        <f t="shared" si="558"/>
        <v>0</v>
      </c>
      <c r="H1398" s="219">
        <f t="shared" si="559"/>
        <v>0</v>
      </c>
      <c r="I1398" s="219">
        <f t="shared" si="560"/>
        <v>0</v>
      </c>
      <c r="J1398" s="231">
        <f t="shared" si="565"/>
        <v>7</v>
      </c>
      <c r="K1398" s="43">
        <f t="shared" si="579"/>
        <v>0</v>
      </c>
      <c r="AL1398" s="240">
        <v>22203</v>
      </c>
      <c r="AM1398" s="240" t="s">
        <v>2386</v>
      </c>
      <c r="AN1398" s="249">
        <v>0</v>
      </c>
      <c r="AO1398" s="249">
        <v>0</v>
      </c>
      <c r="AP1398" s="256">
        <f t="shared" si="555"/>
        <v>0</v>
      </c>
      <c r="AQ1398" s="257">
        <f t="shared" si="556"/>
        <v>0</v>
      </c>
      <c r="AR1398">
        <f t="shared" si="562"/>
        <v>5</v>
      </c>
    </row>
    <row r="1399" hidden="1" spans="1:44">
      <c r="A1399" s="220">
        <v>2220302</v>
      </c>
      <c r="B1399" s="220" t="s">
        <v>2388</v>
      </c>
      <c r="C1399" s="216">
        <f t="shared" si="557"/>
        <v>0</v>
      </c>
      <c r="D1399" s="221">
        <v>0</v>
      </c>
      <c r="E1399" s="222">
        <v>0</v>
      </c>
      <c r="F1399" s="223">
        <v>0</v>
      </c>
      <c r="G1399" s="219">
        <f t="shared" si="558"/>
        <v>0</v>
      </c>
      <c r="H1399" s="219">
        <f t="shared" si="559"/>
        <v>0</v>
      </c>
      <c r="I1399" s="219">
        <f t="shared" si="560"/>
        <v>0</v>
      </c>
      <c r="J1399" s="231">
        <f t="shared" si="565"/>
        <v>7</v>
      </c>
      <c r="K1399" s="43">
        <f t="shared" si="579"/>
        <v>0</v>
      </c>
      <c r="AL1399" s="240">
        <v>2220301</v>
      </c>
      <c r="AM1399" s="240" t="s">
        <v>2387</v>
      </c>
      <c r="AN1399" s="249">
        <v>0</v>
      </c>
      <c r="AO1399" s="249">
        <v>0</v>
      </c>
      <c r="AP1399" s="256">
        <f t="shared" si="555"/>
        <v>0</v>
      </c>
      <c r="AQ1399" s="257">
        <f t="shared" si="556"/>
        <v>0</v>
      </c>
      <c r="AR1399">
        <f t="shared" si="562"/>
        <v>7</v>
      </c>
    </row>
    <row r="1400" hidden="1" spans="1:44">
      <c r="A1400" s="220">
        <v>2220303</v>
      </c>
      <c r="B1400" s="220" t="s">
        <v>2389</v>
      </c>
      <c r="C1400" s="216">
        <f t="shared" si="557"/>
        <v>0</v>
      </c>
      <c r="D1400" s="269">
        <v>0</v>
      </c>
      <c r="E1400" s="222">
        <v>0</v>
      </c>
      <c r="F1400" s="223">
        <v>0</v>
      </c>
      <c r="G1400" s="219">
        <f t="shared" si="558"/>
        <v>0</v>
      </c>
      <c r="H1400" s="219">
        <f t="shared" si="559"/>
        <v>0</v>
      </c>
      <c r="I1400" s="219">
        <f t="shared" si="560"/>
        <v>0</v>
      </c>
      <c r="J1400" s="231">
        <f t="shared" si="565"/>
        <v>7</v>
      </c>
      <c r="K1400" s="43">
        <f t="shared" si="579"/>
        <v>0</v>
      </c>
      <c r="L1400" s="43">
        <f>LEN(A1400)</f>
        <v>7</v>
      </c>
      <c r="P1400">
        <f>LEN(M1400)</f>
        <v>0</v>
      </c>
      <c r="AL1400" s="240">
        <v>2220302</v>
      </c>
      <c r="AM1400" s="240" t="s">
        <v>2388</v>
      </c>
      <c r="AN1400" s="249">
        <v>0</v>
      </c>
      <c r="AO1400" s="249">
        <v>0</v>
      </c>
      <c r="AP1400" s="256">
        <f t="shared" si="555"/>
        <v>0</v>
      </c>
      <c r="AQ1400" s="257">
        <f t="shared" si="556"/>
        <v>0</v>
      </c>
      <c r="AR1400">
        <f t="shared" si="562"/>
        <v>7</v>
      </c>
    </row>
    <row r="1401" hidden="1" spans="1:44">
      <c r="A1401" s="220">
        <v>2220304</v>
      </c>
      <c r="B1401" s="220" t="s">
        <v>2390</v>
      </c>
      <c r="C1401" s="216">
        <f t="shared" si="557"/>
        <v>0</v>
      </c>
      <c r="D1401" s="47">
        <v>0</v>
      </c>
      <c r="E1401" s="222">
        <v>0</v>
      </c>
      <c r="F1401" s="223">
        <v>0</v>
      </c>
      <c r="G1401" s="219">
        <f t="shared" si="558"/>
        <v>0</v>
      </c>
      <c r="H1401" s="219">
        <f t="shared" si="559"/>
        <v>0</v>
      </c>
      <c r="I1401" s="219">
        <f t="shared" si="560"/>
        <v>0</v>
      </c>
      <c r="J1401" s="231">
        <f t="shared" ref="J1401:J1437" si="580">LEN(A1401)</f>
        <v>7</v>
      </c>
      <c r="K1401" s="43">
        <f t="shared" si="579"/>
        <v>0</v>
      </c>
      <c r="AL1401" s="240">
        <v>2220303</v>
      </c>
      <c r="AM1401" s="240" t="s">
        <v>2389</v>
      </c>
      <c r="AN1401" s="249">
        <v>0</v>
      </c>
      <c r="AO1401" s="249">
        <v>0</v>
      </c>
      <c r="AP1401" s="256">
        <f t="shared" si="555"/>
        <v>0</v>
      </c>
      <c r="AQ1401" s="257">
        <f t="shared" si="556"/>
        <v>0</v>
      </c>
      <c r="AR1401">
        <f t="shared" si="562"/>
        <v>7</v>
      </c>
    </row>
    <row r="1402" hidden="1" spans="1:44">
      <c r="A1402" s="220">
        <v>2220399</v>
      </c>
      <c r="B1402" s="220" t="s">
        <v>2391</v>
      </c>
      <c r="C1402" s="216">
        <f t="shared" si="557"/>
        <v>0</v>
      </c>
      <c r="D1402" s="47">
        <v>0</v>
      </c>
      <c r="E1402" s="222">
        <v>0</v>
      </c>
      <c r="F1402" s="223">
        <v>0</v>
      </c>
      <c r="G1402" s="219">
        <f t="shared" si="558"/>
        <v>0</v>
      </c>
      <c r="H1402" s="219">
        <f t="shared" si="559"/>
        <v>0</v>
      </c>
      <c r="I1402" s="219">
        <f t="shared" si="560"/>
        <v>0</v>
      </c>
      <c r="J1402" s="231">
        <f t="shared" si="580"/>
        <v>7</v>
      </c>
      <c r="K1402" s="43">
        <f t="shared" si="579"/>
        <v>0</v>
      </c>
      <c r="AL1402" s="240">
        <v>2220304</v>
      </c>
      <c r="AM1402" s="240" t="s">
        <v>2390</v>
      </c>
      <c r="AN1402" s="249">
        <v>0</v>
      </c>
      <c r="AO1402" s="249">
        <v>0</v>
      </c>
      <c r="AP1402" s="256">
        <f t="shared" si="555"/>
        <v>0</v>
      </c>
      <c r="AQ1402" s="257">
        <f t="shared" si="556"/>
        <v>0</v>
      </c>
      <c r="AR1402">
        <f t="shared" si="562"/>
        <v>7</v>
      </c>
    </row>
    <row r="1403" hidden="1" customHeight="1" spans="1:44">
      <c r="A1403" s="220">
        <v>22204</v>
      </c>
      <c r="B1403" s="220" t="s">
        <v>2392</v>
      </c>
      <c r="C1403" s="216">
        <f t="shared" si="557"/>
        <v>13</v>
      </c>
      <c r="D1403" s="270">
        <v>29</v>
      </c>
      <c r="E1403" s="217">
        <v>104</v>
      </c>
      <c r="F1403" s="218">
        <v>104</v>
      </c>
      <c r="G1403" s="219">
        <f t="shared" si="558"/>
        <v>7</v>
      </c>
      <c r="H1403" s="219">
        <f t="shared" si="559"/>
        <v>3.58620689655172</v>
      </c>
      <c r="I1403" s="219">
        <f t="shared" si="560"/>
        <v>1</v>
      </c>
      <c r="J1403" s="231">
        <f t="shared" si="580"/>
        <v>5</v>
      </c>
      <c r="K1403" s="43">
        <f t="shared" si="579"/>
        <v>250</v>
      </c>
      <c r="AL1403" s="240">
        <v>2220399</v>
      </c>
      <c r="AM1403" s="240" t="s">
        <v>2391</v>
      </c>
      <c r="AN1403" s="249">
        <v>0</v>
      </c>
      <c r="AO1403" s="249">
        <v>0</v>
      </c>
      <c r="AP1403" s="256">
        <f t="shared" si="555"/>
        <v>0</v>
      </c>
      <c r="AQ1403" s="257">
        <f t="shared" si="556"/>
        <v>0</v>
      </c>
      <c r="AR1403">
        <f t="shared" si="562"/>
        <v>7</v>
      </c>
    </row>
    <row r="1404" hidden="1" spans="1:44">
      <c r="A1404" s="220">
        <v>2220401</v>
      </c>
      <c r="B1404" s="220" t="s">
        <v>2393</v>
      </c>
      <c r="C1404" s="216">
        <f t="shared" si="557"/>
        <v>0</v>
      </c>
      <c r="D1404" s="47">
        <v>0</v>
      </c>
      <c r="E1404" s="222">
        <v>0</v>
      </c>
      <c r="F1404" s="223">
        <v>0</v>
      </c>
      <c r="G1404" s="219">
        <f t="shared" si="558"/>
        <v>0</v>
      </c>
      <c r="H1404" s="219">
        <f t="shared" si="559"/>
        <v>0</v>
      </c>
      <c r="I1404" s="219">
        <f t="shared" si="560"/>
        <v>0</v>
      </c>
      <c r="J1404" s="231">
        <f t="shared" si="580"/>
        <v>7</v>
      </c>
      <c r="K1404" s="43">
        <f t="shared" si="579"/>
        <v>0</v>
      </c>
      <c r="AL1404" s="240">
        <v>22204</v>
      </c>
      <c r="AM1404" s="241" t="s">
        <v>2392</v>
      </c>
      <c r="AN1404" s="242">
        <v>29</v>
      </c>
      <c r="AO1404" s="242">
        <v>104</v>
      </c>
      <c r="AP1404" s="256">
        <f t="shared" si="555"/>
        <v>75</v>
      </c>
      <c r="AQ1404" s="257">
        <f t="shared" si="556"/>
        <v>2.58620689655172</v>
      </c>
      <c r="AR1404">
        <f t="shared" si="562"/>
        <v>5</v>
      </c>
    </row>
    <row r="1405" hidden="1" spans="1:44">
      <c r="A1405" s="220">
        <v>2220402</v>
      </c>
      <c r="B1405" s="220" t="s">
        <v>2394</v>
      </c>
      <c r="C1405" s="216">
        <f t="shared" si="557"/>
        <v>0</v>
      </c>
      <c r="D1405" s="47">
        <v>0</v>
      </c>
      <c r="E1405" s="222">
        <v>0</v>
      </c>
      <c r="F1405" s="223">
        <v>0</v>
      </c>
      <c r="G1405" s="219">
        <f t="shared" si="558"/>
        <v>0</v>
      </c>
      <c r="H1405" s="219">
        <f t="shared" si="559"/>
        <v>0</v>
      </c>
      <c r="I1405" s="219">
        <f t="shared" si="560"/>
        <v>0</v>
      </c>
      <c r="J1405" s="231">
        <f t="shared" si="580"/>
        <v>7</v>
      </c>
      <c r="K1405" s="43">
        <f t="shared" si="579"/>
        <v>0</v>
      </c>
      <c r="AL1405" s="240">
        <v>2220401</v>
      </c>
      <c r="AM1405" s="240" t="s">
        <v>2393</v>
      </c>
      <c r="AN1405" s="249">
        <v>0</v>
      </c>
      <c r="AO1405" s="249">
        <v>0</v>
      </c>
      <c r="AP1405" s="256">
        <f t="shared" si="555"/>
        <v>0</v>
      </c>
      <c r="AQ1405" s="257">
        <f t="shared" si="556"/>
        <v>0</v>
      </c>
      <c r="AR1405">
        <f t="shared" si="562"/>
        <v>7</v>
      </c>
    </row>
    <row r="1406" customHeight="1" spans="1:44">
      <c r="A1406" s="220">
        <v>2220403</v>
      </c>
      <c r="B1406" s="220" t="s">
        <v>2395</v>
      </c>
      <c r="C1406" s="216">
        <f t="shared" si="557"/>
        <v>13</v>
      </c>
      <c r="D1406" s="270">
        <v>29</v>
      </c>
      <c r="E1406" s="217">
        <v>104</v>
      </c>
      <c r="F1406" s="218">
        <v>104</v>
      </c>
      <c r="G1406" s="219">
        <f t="shared" si="558"/>
        <v>7</v>
      </c>
      <c r="H1406" s="219">
        <f t="shared" si="559"/>
        <v>3.58620689655172</v>
      </c>
      <c r="I1406" s="219">
        <f t="shared" si="560"/>
        <v>1</v>
      </c>
      <c r="J1406" s="231">
        <f t="shared" si="580"/>
        <v>7</v>
      </c>
      <c r="K1406" s="43">
        <f t="shared" si="579"/>
        <v>250</v>
      </c>
      <c r="AL1406" s="240">
        <v>2220402</v>
      </c>
      <c r="AM1406" s="240" t="s">
        <v>2394</v>
      </c>
      <c r="AN1406" s="249">
        <v>0</v>
      </c>
      <c r="AO1406" s="249">
        <v>0</v>
      </c>
      <c r="AP1406" s="256">
        <f t="shared" si="555"/>
        <v>0</v>
      </c>
      <c r="AQ1406" s="257">
        <f t="shared" si="556"/>
        <v>0</v>
      </c>
      <c r="AR1406">
        <f t="shared" si="562"/>
        <v>7</v>
      </c>
    </row>
    <row r="1407" hidden="1" spans="1:44">
      <c r="A1407" s="220">
        <v>2220404</v>
      </c>
      <c r="B1407" s="220" t="s">
        <v>2396</v>
      </c>
      <c r="C1407" s="216">
        <f t="shared" si="557"/>
        <v>0</v>
      </c>
      <c r="D1407" s="47">
        <v>0</v>
      </c>
      <c r="E1407" s="222">
        <v>0</v>
      </c>
      <c r="F1407" s="223">
        <v>0</v>
      </c>
      <c r="G1407" s="219">
        <f t="shared" si="558"/>
        <v>0</v>
      </c>
      <c r="H1407" s="219">
        <f t="shared" si="559"/>
        <v>0</v>
      </c>
      <c r="I1407" s="219">
        <f t="shared" si="560"/>
        <v>0</v>
      </c>
      <c r="J1407" s="231">
        <f t="shared" si="580"/>
        <v>7</v>
      </c>
      <c r="K1407" s="43">
        <f t="shared" si="579"/>
        <v>0</v>
      </c>
      <c r="AL1407" s="240">
        <v>2220403</v>
      </c>
      <c r="AM1407" s="241" t="s">
        <v>2395</v>
      </c>
      <c r="AN1407" s="242">
        <v>29</v>
      </c>
      <c r="AO1407" s="242">
        <v>104</v>
      </c>
      <c r="AP1407" s="256">
        <f t="shared" si="555"/>
        <v>75</v>
      </c>
      <c r="AQ1407" s="257">
        <f t="shared" si="556"/>
        <v>2.58620689655172</v>
      </c>
      <c r="AR1407">
        <f t="shared" si="562"/>
        <v>7</v>
      </c>
    </row>
    <row r="1408" hidden="1" spans="1:44">
      <c r="A1408" s="220">
        <v>2220499</v>
      </c>
      <c r="B1408" s="220" t="s">
        <v>2397</v>
      </c>
      <c r="C1408" s="216">
        <f t="shared" si="557"/>
        <v>0</v>
      </c>
      <c r="D1408" s="47">
        <v>0</v>
      </c>
      <c r="E1408" s="222">
        <v>0</v>
      </c>
      <c r="F1408" s="223">
        <v>0</v>
      </c>
      <c r="G1408" s="219">
        <f t="shared" si="558"/>
        <v>0</v>
      </c>
      <c r="H1408" s="219">
        <f t="shared" si="559"/>
        <v>0</v>
      </c>
      <c r="I1408" s="219">
        <f t="shared" si="560"/>
        <v>0</v>
      </c>
      <c r="J1408" s="231">
        <f t="shared" si="580"/>
        <v>7</v>
      </c>
      <c r="K1408" s="43">
        <f t="shared" si="579"/>
        <v>0</v>
      </c>
      <c r="AL1408" s="240">
        <v>2220404</v>
      </c>
      <c r="AM1408" s="240" t="s">
        <v>2396</v>
      </c>
      <c r="AN1408" s="249">
        <v>0</v>
      </c>
      <c r="AO1408" s="249">
        <v>0</v>
      </c>
      <c r="AP1408" s="256">
        <f t="shared" si="555"/>
        <v>0</v>
      </c>
      <c r="AQ1408" s="257">
        <f t="shared" si="556"/>
        <v>0</v>
      </c>
      <c r="AR1408">
        <f t="shared" si="562"/>
        <v>7</v>
      </c>
    </row>
    <row r="1409" hidden="1" spans="1:44">
      <c r="A1409" s="220">
        <v>22205</v>
      </c>
      <c r="B1409" s="220" t="s">
        <v>2398</v>
      </c>
      <c r="C1409" s="216">
        <f t="shared" si="557"/>
        <v>0</v>
      </c>
      <c r="D1409" s="47">
        <v>0</v>
      </c>
      <c r="E1409" s="222">
        <v>0</v>
      </c>
      <c r="F1409" s="223">
        <v>0</v>
      </c>
      <c r="G1409" s="219">
        <f t="shared" si="558"/>
        <v>0</v>
      </c>
      <c r="H1409" s="219">
        <f t="shared" si="559"/>
        <v>0</v>
      </c>
      <c r="I1409" s="219">
        <f t="shared" si="560"/>
        <v>0</v>
      </c>
      <c r="J1409" s="231">
        <f t="shared" si="580"/>
        <v>5</v>
      </c>
      <c r="K1409" s="43">
        <f t="shared" si="579"/>
        <v>0</v>
      </c>
      <c r="AL1409" s="240">
        <v>2220499</v>
      </c>
      <c r="AM1409" s="240" t="s">
        <v>2397</v>
      </c>
      <c r="AN1409" s="249">
        <v>0</v>
      </c>
      <c r="AO1409" s="249">
        <v>0</v>
      </c>
      <c r="AP1409" s="256">
        <f t="shared" si="555"/>
        <v>0</v>
      </c>
      <c r="AQ1409" s="257">
        <f t="shared" si="556"/>
        <v>0</v>
      </c>
      <c r="AR1409">
        <f t="shared" si="562"/>
        <v>7</v>
      </c>
    </row>
    <row r="1410" hidden="1" spans="1:44">
      <c r="A1410" s="220">
        <v>2220501</v>
      </c>
      <c r="B1410" s="220" t="s">
        <v>2399</v>
      </c>
      <c r="C1410" s="216">
        <f t="shared" si="557"/>
        <v>0</v>
      </c>
      <c r="D1410" s="47">
        <v>0</v>
      </c>
      <c r="E1410" s="222">
        <v>0</v>
      </c>
      <c r="F1410" s="223">
        <v>0</v>
      </c>
      <c r="G1410" s="219">
        <f t="shared" si="558"/>
        <v>0</v>
      </c>
      <c r="H1410" s="219">
        <f t="shared" si="559"/>
        <v>0</v>
      </c>
      <c r="I1410" s="219">
        <f t="shared" si="560"/>
        <v>0</v>
      </c>
      <c r="J1410" s="231">
        <f t="shared" si="580"/>
        <v>7</v>
      </c>
      <c r="K1410" s="43">
        <f t="shared" ref="K1410:K1420" si="581">SUM(C1410:F1410)</f>
        <v>0</v>
      </c>
      <c r="AL1410" s="240">
        <v>22205</v>
      </c>
      <c r="AM1410" s="240" t="s">
        <v>2398</v>
      </c>
      <c r="AN1410" s="249">
        <v>0</v>
      </c>
      <c r="AO1410" s="249">
        <v>0</v>
      </c>
      <c r="AP1410" s="256">
        <f t="shared" si="555"/>
        <v>0</v>
      </c>
      <c r="AQ1410" s="257">
        <f t="shared" si="556"/>
        <v>0</v>
      </c>
      <c r="AR1410">
        <f t="shared" si="562"/>
        <v>5</v>
      </c>
    </row>
    <row r="1411" hidden="1" spans="1:44">
      <c r="A1411" s="220">
        <v>2220502</v>
      </c>
      <c r="B1411" s="220" t="s">
        <v>2400</v>
      </c>
      <c r="C1411" s="216">
        <f t="shared" si="557"/>
        <v>0</v>
      </c>
      <c r="D1411" s="47">
        <v>0</v>
      </c>
      <c r="E1411" s="222">
        <v>0</v>
      </c>
      <c r="F1411" s="223">
        <v>0</v>
      </c>
      <c r="G1411" s="219">
        <f t="shared" si="558"/>
        <v>0</v>
      </c>
      <c r="H1411" s="219">
        <f t="shared" si="559"/>
        <v>0</v>
      </c>
      <c r="I1411" s="219">
        <f t="shared" si="560"/>
        <v>0</v>
      </c>
      <c r="J1411" s="231">
        <f t="shared" si="580"/>
        <v>7</v>
      </c>
      <c r="K1411" s="43">
        <f t="shared" si="581"/>
        <v>0</v>
      </c>
      <c r="AL1411" s="240">
        <v>2220501</v>
      </c>
      <c r="AM1411" s="240" t="s">
        <v>2399</v>
      </c>
      <c r="AN1411" s="249">
        <v>0</v>
      </c>
      <c r="AO1411" s="249">
        <v>0</v>
      </c>
      <c r="AP1411" s="256">
        <f t="shared" si="555"/>
        <v>0</v>
      </c>
      <c r="AQ1411" s="257">
        <f t="shared" si="556"/>
        <v>0</v>
      </c>
      <c r="AR1411">
        <f t="shared" si="562"/>
        <v>7</v>
      </c>
    </row>
    <row r="1412" hidden="1" spans="1:44">
      <c r="A1412" s="220">
        <v>2220503</v>
      </c>
      <c r="B1412" s="220" t="s">
        <v>2401</v>
      </c>
      <c r="C1412" s="216">
        <f t="shared" si="557"/>
        <v>0</v>
      </c>
      <c r="D1412" s="47">
        <v>0</v>
      </c>
      <c r="E1412" s="222">
        <v>0</v>
      </c>
      <c r="F1412" s="223">
        <v>0</v>
      </c>
      <c r="G1412" s="219">
        <f t="shared" si="558"/>
        <v>0</v>
      </c>
      <c r="H1412" s="219">
        <f t="shared" si="559"/>
        <v>0</v>
      </c>
      <c r="I1412" s="219">
        <f t="shared" si="560"/>
        <v>0</v>
      </c>
      <c r="J1412" s="231">
        <f t="shared" si="580"/>
        <v>7</v>
      </c>
      <c r="K1412" s="43">
        <f t="shared" si="581"/>
        <v>0</v>
      </c>
      <c r="AL1412" s="240">
        <v>2220502</v>
      </c>
      <c r="AM1412" s="240" t="s">
        <v>2400</v>
      </c>
      <c r="AN1412" s="249">
        <v>0</v>
      </c>
      <c r="AO1412" s="249">
        <v>0</v>
      </c>
      <c r="AP1412" s="256">
        <f t="shared" si="555"/>
        <v>0</v>
      </c>
      <c r="AQ1412" s="257">
        <f t="shared" si="556"/>
        <v>0</v>
      </c>
      <c r="AR1412">
        <f t="shared" si="562"/>
        <v>7</v>
      </c>
    </row>
    <row r="1413" hidden="1" spans="1:44">
      <c r="A1413" s="220">
        <v>2220504</v>
      </c>
      <c r="B1413" s="220" t="s">
        <v>2402</v>
      </c>
      <c r="C1413" s="216">
        <f t="shared" si="557"/>
        <v>0</v>
      </c>
      <c r="D1413" s="47">
        <v>0</v>
      </c>
      <c r="E1413" s="222">
        <v>0</v>
      </c>
      <c r="F1413" s="223">
        <v>0</v>
      </c>
      <c r="G1413" s="219">
        <f t="shared" si="558"/>
        <v>0</v>
      </c>
      <c r="H1413" s="219">
        <f t="shared" si="559"/>
        <v>0</v>
      </c>
      <c r="I1413" s="219">
        <f t="shared" si="560"/>
        <v>0</v>
      </c>
      <c r="J1413" s="231">
        <f t="shared" si="580"/>
        <v>7</v>
      </c>
      <c r="K1413" s="43">
        <f t="shared" si="581"/>
        <v>0</v>
      </c>
      <c r="AL1413" s="240">
        <v>2220503</v>
      </c>
      <c r="AM1413" s="240" t="s">
        <v>2401</v>
      </c>
      <c r="AN1413" s="249">
        <v>0</v>
      </c>
      <c r="AO1413" s="249">
        <v>0</v>
      </c>
      <c r="AP1413" s="256">
        <f t="shared" si="555"/>
        <v>0</v>
      </c>
      <c r="AQ1413" s="257">
        <f t="shared" si="556"/>
        <v>0</v>
      </c>
      <c r="AR1413">
        <f t="shared" si="562"/>
        <v>7</v>
      </c>
    </row>
    <row r="1414" hidden="1" spans="1:44">
      <c r="A1414" s="220">
        <v>2220505</v>
      </c>
      <c r="B1414" s="220" t="s">
        <v>2403</v>
      </c>
      <c r="C1414" s="216">
        <f t="shared" si="557"/>
        <v>0</v>
      </c>
      <c r="D1414" s="47">
        <v>0</v>
      </c>
      <c r="E1414" s="222">
        <v>0</v>
      </c>
      <c r="F1414" s="223">
        <v>0</v>
      </c>
      <c r="G1414" s="219">
        <f t="shared" si="558"/>
        <v>0</v>
      </c>
      <c r="H1414" s="219">
        <f t="shared" si="559"/>
        <v>0</v>
      </c>
      <c r="I1414" s="219">
        <f t="shared" si="560"/>
        <v>0</v>
      </c>
      <c r="J1414" s="231">
        <f t="shared" si="580"/>
        <v>7</v>
      </c>
      <c r="K1414" s="43">
        <f t="shared" si="581"/>
        <v>0</v>
      </c>
      <c r="AL1414" s="240">
        <v>2220504</v>
      </c>
      <c r="AM1414" s="240" t="s">
        <v>2402</v>
      </c>
      <c r="AN1414" s="249">
        <v>0</v>
      </c>
      <c r="AO1414" s="249">
        <v>0</v>
      </c>
      <c r="AP1414" s="256">
        <f t="shared" ref="AP1414:AP1477" si="582">AO1414-AN1414</f>
        <v>0</v>
      </c>
      <c r="AQ1414" s="257">
        <f t="shared" ref="AQ1414:AQ1477" si="583">IF(AN1414&lt;&gt;0,AP1414/AN1414,)</f>
        <v>0</v>
      </c>
      <c r="AR1414">
        <f t="shared" si="562"/>
        <v>7</v>
      </c>
    </row>
    <row r="1415" hidden="1" spans="1:44">
      <c r="A1415" s="220">
        <v>2220506</v>
      </c>
      <c r="B1415" s="220" t="s">
        <v>2404</v>
      </c>
      <c r="C1415" s="216">
        <f t="shared" ref="C1415:C1438" si="584">SUMIF(AG:AG,A1415,AI:AI)</f>
        <v>0</v>
      </c>
      <c r="D1415" s="47">
        <v>0</v>
      </c>
      <c r="E1415" s="222">
        <v>0</v>
      </c>
      <c r="F1415" s="223">
        <v>0</v>
      </c>
      <c r="G1415" s="219">
        <f t="shared" ref="G1415:G1438" si="585">IF(F1415&lt;&gt;0,F1415/C1415-1,)</f>
        <v>0</v>
      </c>
      <c r="H1415" s="219">
        <f t="shared" ref="H1415:H1438" si="586">IF(F1415&lt;&gt;0,F1415/D1415,)</f>
        <v>0</v>
      </c>
      <c r="I1415" s="219">
        <f t="shared" ref="I1415:I1438" si="587">IF(F1415&lt;&gt;0,F1415/E1415,)</f>
        <v>0</v>
      </c>
      <c r="J1415" s="231">
        <f t="shared" si="580"/>
        <v>7</v>
      </c>
      <c r="K1415" s="43">
        <f t="shared" si="581"/>
        <v>0</v>
      </c>
      <c r="AL1415" s="240">
        <v>2220505</v>
      </c>
      <c r="AM1415" s="240" t="s">
        <v>2403</v>
      </c>
      <c r="AN1415" s="249">
        <v>0</v>
      </c>
      <c r="AO1415" s="249">
        <v>0</v>
      </c>
      <c r="AP1415" s="256">
        <f t="shared" si="582"/>
        <v>0</v>
      </c>
      <c r="AQ1415" s="257">
        <f t="shared" si="583"/>
        <v>0</v>
      </c>
      <c r="AR1415">
        <f t="shared" si="562"/>
        <v>7</v>
      </c>
    </row>
    <row r="1416" hidden="1" spans="1:44">
      <c r="A1416" s="220">
        <v>2220507</v>
      </c>
      <c r="B1416" s="220" t="s">
        <v>2405</v>
      </c>
      <c r="C1416" s="216">
        <f t="shared" si="584"/>
        <v>0</v>
      </c>
      <c r="D1416" s="47">
        <v>0</v>
      </c>
      <c r="E1416" s="222">
        <v>0</v>
      </c>
      <c r="F1416" s="223">
        <v>0</v>
      </c>
      <c r="G1416" s="219">
        <f t="shared" si="585"/>
        <v>0</v>
      </c>
      <c r="H1416" s="219">
        <f t="shared" si="586"/>
        <v>0</v>
      </c>
      <c r="I1416" s="219">
        <f t="shared" si="587"/>
        <v>0</v>
      </c>
      <c r="J1416" s="231">
        <f t="shared" si="580"/>
        <v>7</v>
      </c>
      <c r="K1416" s="43">
        <f t="shared" si="581"/>
        <v>0</v>
      </c>
      <c r="AL1416" s="240">
        <v>2220506</v>
      </c>
      <c r="AM1416" s="240" t="s">
        <v>2404</v>
      </c>
      <c r="AN1416" s="249">
        <v>0</v>
      </c>
      <c r="AO1416" s="249">
        <v>0</v>
      </c>
      <c r="AP1416" s="256">
        <f t="shared" si="582"/>
        <v>0</v>
      </c>
      <c r="AQ1416" s="257">
        <f t="shared" si="583"/>
        <v>0</v>
      </c>
      <c r="AR1416">
        <f t="shared" ref="AR1416:AR1479" si="588">LEN(AL1416)</f>
        <v>7</v>
      </c>
    </row>
    <row r="1417" hidden="1" spans="1:44">
      <c r="A1417" s="220">
        <v>2220508</v>
      </c>
      <c r="B1417" s="220" t="s">
        <v>2406</v>
      </c>
      <c r="C1417" s="216">
        <f t="shared" si="584"/>
        <v>0</v>
      </c>
      <c r="D1417" s="47">
        <v>0</v>
      </c>
      <c r="E1417" s="222">
        <v>0</v>
      </c>
      <c r="F1417" s="223">
        <v>0</v>
      </c>
      <c r="G1417" s="219">
        <f t="shared" si="585"/>
        <v>0</v>
      </c>
      <c r="H1417" s="219">
        <f t="shared" si="586"/>
        <v>0</v>
      </c>
      <c r="I1417" s="219">
        <f t="shared" si="587"/>
        <v>0</v>
      </c>
      <c r="J1417" s="231">
        <f t="shared" si="580"/>
        <v>7</v>
      </c>
      <c r="K1417" s="43">
        <f t="shared" si="581"/>
        <v>0</v>
      </c>
      <c r="AL1417" s="240">
        <v>2220507</v>
      </c>
      <c r="AM1417" s="240" t="s">
        <v>2405</v>
      </c>
      <c r="AN1417" s="249">
        <v>0</v>
      </c>
      <c r="AO1417" s="249">
        <v>0</v>
      </c>
      <c r="AP1417" s="256">
        <f t="shared" si="582"/>
        <v>0</v>
      </c>
      <c r="AQ1417" s="257">
        <f t="shared" si="583"/>
        <v>0</v>
      </c>
      <c r="AR1417">
        <f t="shared" si="588"/>
        <v>7</v>
      </c>
    </row>
    <row r="1418" hidden="1" spans="1:44">
      <c r="A1418" s="220">
        <v>2220509</v>
      </c>
      <c r="B1418" s="220" t="s">
        <v>2407</v>
      </c>
      <c r="C1418" s="216">
        <f t="shared" si="584"/>
        <v>0</v>
      </c>
      <c r="D1418" s="47">
        <v>0</v>
      </c>
      <c r="E1418" s="222">
        <v>0</v>
      </c>
      <c r="F1418" s="223">
        <v>0</v>
      </c>
      <c r="G1418" s="219">
        <f t="shared" si="585"/>
        <v>0</v>
      </c>
      <c r="H1418" s="219">
        <f t="shared" si="586"/>
        <v>0</v>
      </c>
      <c r="I1418" s="219">
        <f t="shared" si="587"/>
        <v>0</v>
      </c>
      <c r="J1418" s="231">
        <f t="shared" si="580"/>
        <v>7</v>
      </c>
      <c r="K1418" s="43">
        <f t="shared" si="581"/>
        <v>0</v>
      </c>
      <c r="AL1418" s="240">
        <v>2220508</v>
      </c>
      <c r="AM1418" s="240" t="s">
        <v>2406</v>
      </c>
      <c r="AN1418" s="249">
        <v>0</v>
      </c>
      <c r="AO1418" s="249">
        <v>0</v>
      </c>
      <c r="AP1418" s="256">
        <f t="shared" si="582"/>
        <v>0</v>
      </c>
      <c r="AQ1418" s="257">
        <f t="shared" si="583"/>
        <v>0</v>
      </c>
      <c r="AR1418">
        <f t="shared" si="588"/>
        <v>7</v>
      </c>
    </row>
    <row r="1419" hidden="1" spans="1:44">
      <c r="A1419" s="220">
        <v>2220510</v>
      </c>
      <c r="B1419" s="220" t="s">
        <v>2408</v>
      </c>
      <c r="C1419" s="216">
        <f t="shared" si="584"/>
        <v>0</v>
      </c>
      <c r="D1419" s="47">
        <v>0</v>
      </c>
      <c r="E1419" s="222">
        <v>0</v>
      </c>
      <c r="F1419" s="223">
        <v>0</v>
      </c>
      <c r="G1419" s="219">
        <f t="shared" si="585"/>
        <v>0</v>
      </c>
      <c r="H1419" s="219">
        <f t="shared" si="586"/>
        <v>0</v>
      </c>
      <c r="I1419" s="219">
        <f t="shared" si="587"/>
        <v>0</v>
      </c>
      <c r="J1419" s="231">
        <f t="shared" si="580"/>
        <v>7</v>
      </c>
      <c r="K1419" s="43">
        <f t="shared" si="581"/>
        <v>0</v>
      </c>
      <c r="AL1419" s="240">
        <v>2220509</v>
      </c>
      <c r="AM1419" s="240" t="s">
        <v>2407</v>
      </c>
      <c r="AN1419" s="249">
        <v>0</v>
      </c>
      <c r="AO1419" s="249">
        <v>0</v>
      </c>
      <c r="AP1419" s="256">
        <f t="shared" si="582"/>
        <v>0</v>
      </c>
      <c r="AQ1419" s="257">
        <f t="shared" si="583"/>
        <v>0</v>
      </c>
      <c r="AR1419">
        <f t="shared" si="588"/>
        <v>7</v>
      </c>
    </row>
    <row r="1420" hidden="1" spans="1:44">
      <c r="A1420" s="220">
        <v>2220599</v>
      </c>
      <c r="B1420" s="220" t="s">
        <v>2409</v>
      </c>
      <c r="C1420" s="216">
        <f t="shared" si="584"/>
        <v>0</v>
      </c>
      <c r="D1420" s="47">
        <v>0</v>
      </c>
      <c r="E1420" s="222">
        <v>0</v>
      </c>
      <c r="F1420" s="223">
        <v>0</v>
      </c>
      <c r="G1420" s="219">
        <f t="shared" si="585"/>
        <v>0</v>
      </c>
      <c r="H1420" s="219">
        <f t="shared" si="586"/>
        <v>0</v>
      </c>
      <c r="I1420" s="219">
        <f t="shared" si="587"/>
        <v>0</v>
      </c>
      <c r="J1420" s="231">
        <f t="shared" si="580"/>
        <v>7</v>
      </c>
      <c r="K1420" s="43">
        <f t="shared" si="581"/>
        <v>0</v>
      </c>
      <c r="AL1420" s="240">
        <v>2220510</v>
      </c>
      <c r="AM1420" s="240" t="s">
        <v>2408</v>
      </c>
      <c r="AN1420" s="249">
        <v>0</v>
      </c>
      <c r="AO1420" s="249">
        <v>0</v>
      </c>
      <c r="AP1420" s="256">
        <f t="shared" si="582"/>
        <v>0</v>
      </c>
      <c r="AQ1420" s="257">
        <f t="shared" si="583"/>
        <v>0</v>
      </c>
      <c r="AR1420">
        <f t="shared" si="588"/>
        <v>7</v>
      </c>
    </row>
    <row r="1421" hidden="1" customHeight="1" spans="1:44">
      <c r="A1421" s="220">
        <v>227</v>
      </c>
      <c r="B1421" s="220" t="s">
        <v>2410</v>
      </c>
      <c r="C1421" s="216">
        <f t="shared" si="584"/>
        <v>0</v>
      </c>
      <c r="D1421" s="270">
        <v>2010</v>
      </c>
      <c r="E1421" s="217">
        <v>0</v>
      </c>
      <c r="F1421" s="218">
        <v>0</v>
      </c>
      <c r="G1421" s="219">
        <f t="shared" si="585"/>
        <v>0</v>
      </c>
      <c r="H1421" s="219">
        <f t="shared" si="586"/>
        <v>0</v>
      </c>
      <c r="I1421" s="219">
        <f t="shared" si="587"/>
        <v>0</v>
      </c>
      <c r="J1421" s="231">
        <f t="shared" si="580"/>
        <v>3</v>
      </c>
      <c r="K1421" s="43">
        <f t="shared" ref="K1421:K1438" si="589">SUM(C1421:F1421)</f>
        <v>2010</v>
      </c>
      <c r="AL1421" s="240">
        <v>2220599</v>
      </c>
      <c r="AM1421" s="240" t="s">
        <v>2409</v>
      </c>
      <c r="AN1421" s="249">
        <v>0</v>
      </c>
      <c r="AO1421" s="249">
        <v>0</v>
      </c>
      <c r="AP1421" s="256">
        <f t="shared" si="582"/>
        <v>0</v>
      </c>
      <c r="AQ1421" s="257">
        <f t="shared" si="583"/>
        <v>0</v>
      </c>
      <c r="AR1421">
        <f t="shared" si="588"/>
        <v>7</v>
      </c>
    </row>
    <row r="1422" hidden="1" customHeight="1" spans="1:44">
      <c r="A1422" s="220">
        <v>229</v>
      </c>
      <c r="B1422" s="220" t="s">
        <v>538</v>
      </c>
      <c r="C1422" s="216">
        <f t="shared" si="584"/>
        <v>546</v>
      </c>
      <c r="D1422" s="270">
        <v>3611</v>
      </c>
      <c r="E1422" s="217">
        <v>1264</v>
      </c>
      <c r="F1422" s="218">
        <v>2445</v>
      </c>
      <c r="G1422" s="219">
        <f t="shared" si="585"/>
        <v>3.47802197802198</v>
      </c>
      <c r="H1422" s="219">
        <f t="shared" si="586"/>
        <v>0.677097756854057</v>
      </c>
      <c r="I1422" s="219">
        <f t="shared" si="587"/>
        <v>1.93433544303797</v>
      </c>
      <c r="J1422" s="231">
        <f t="shared" si="580"/>
        <v>3</v>
      </c>
      <c r="K1422" s="43">
        <f t="shared" si="589"/>
        <v>7866</v>
      </c>
      <c r="AL1422" s="240">
        <v>227</v>
      </c>
      <c r="AM1422" s="241" t="s">
        <v>2410</v>
      </c>
      <c r="AN1422" s="242">
        <v>2010</v>
      </c>
      <c r="AO1422" s="242">
        <v>0</v>
      </c>
      <c r="AP1422" s="256">
        <f t="shared" si="582"/>
        <v>-2010</v>
      </c>
      <c r="AQ1422" s="257">
        <f t="shared" si="583"/>
        <v>-1</v>
      </c>
      <c r="AR1422">
        <f t="shared" si="588"/>
        <v>3</v>
      </c>
    </row>
    <row r="1423" hidden="1" customHeight="1" spans="1:44">
      <c r="A1423" s="220">
        <v>22902</v>
      </c>
      <c r="B1423" s="220" t="s">
        <v>2411</v>
      </c>
      <c r="C1423" s="216">
        <f t="shared" si="584"/>
        <v>0</v>
      </c>
      <c r="D1423" s="270">
        <v>2816</v>
      </c>
      <c r="E1423" s="217">
        <v>0</v>
      </c>
      <c r="F1423" s="218">
        <v>0</v>
      </c>
      <c r="G1423" s="219">
        <f t="shared" si="585"/>
        <v>0</v>
      </c>
      <c r="H1423" s="219">
        <f t="shared" si="586"/>
        <v>0</v>
      </c>
      <c r="I1423" s="219">
        <f t="shared" si="587"/>
        <v>0</v>
      </c>
      <c r="J1423" s="231">
        <f t="shared" si="580"/>
        <v>5</v>
      </c>
      <c r="K1423" s="43">
        <f t="shared" si="589"/>
        <v>2816</v>
      </c>
      <c r="AL1423" s="240">
        <v>229</v>
      </c>
      <c r="AM1423" s="241" t="s">
        <v>538</v>
      </c>
      <c r="AN1423" s="242">
        <v>3611</v>
      </c>
      <c r="AO1423" s="242">
        <v>1264</v>
      </c>
      <c r="AP1423" s="256">
        <f t="shared" si="582"/>
        <v>-2347</v>
      </c>
      <c r="AQ1423" s="257">
        <f t="shared" si="583"/>
        <v>-0.649958460260316</v>
      </c>
      <c r="AR1423">
        <f t="shared" si="588"/>
        <v>3</v>
      </c>
    </row>
    <row r="1424" hidden="1" customHeight="1" spans="1:44">
      <c r="A1424" s="220">
        <v>22999</v>
      </c>
      <c r="B1424" s="220" t="s">
        <v>538</v>
      </c>
      <c r="C1424" s="216">
        <f t="shared" si="584"/>
        <v>546</v>
      </c>
      <c r="D1424" s="270">
        <v>795</v>
      </c>
      <c r="E1424" s="217">
        <v>1264</v>
      </c>
      <c r="F1424" s="218">
        <v>2445</v>
      </c>
      <c r="G1424" s="219">
        <f t="shared" si="585"/>
        <v>3.47802197802198</v>
      </c>
      <c r="H1424" s="219">
        <f t="shared" si="586"/>
        <v>3.07547169811321</v>
      </c>
      <c r="I1424" s="219">
        <f t="shared" si="587"/>
        <v>1.93433544303797</v>
      </c>
      <c r="J1424" s="231">
        <f t="shared" si="580"/>
        <v>5</v>
      </c>
      <c r="K1424" s="43">
        <f t="shared" si="589"/>
        <v>5050</v>
      </c>
      <c r="AL1424" s="240">
        <v>22902</v>
      </c>
      <c r="AM1424" s="241" t="s">
        <v>2411</v>
      </c>
      <c r="AN1424" s="242">
        <v>2816</v>
      </c>
      <c r="AO1424" s="242">
        <v>0</v>
      </c>
      <c r="AP1424" s="256">
        <f t="shared" si="582"/>
        <v>-2816</v>
      </c>
      <c r="AQ1424" s="257">
        <f t="shared" si="583"/>
        <v>-1</v>
      </c>
      <c r="AR1424">
        <f t="shared" si="588"/>
        <v>5</v>
      </c>
    </row>
    <row r="1425" customHeight="1" spans="1:44">
      <c r="A1425" s="220">
        <v>2299901</v>
      </c>
      <c r="B1425" s="220" t="s">
        <v>538</v>
      </c>
      <c r="C1425" s="216">
        <f t="shared" si="584"/>
        <v>546</v>
      </c>
      <c r="D1425" s="270">
        <v>795</v>
      </c>
      <c r="E1425" s="217">
        <v>1264</v>
      </c>
      <c r="F1425" s="218">
        <v>2445</v>
      </c>
      <c r="G1425" s="219">
        <f t="shared" si="585"/>
        <v>3.47802197802198</v>
      </c>
      <c r="H1425" s="219">
        <f t="shared" si="586"/>
        <v>3.07547169811321</v>
      </c>
      <c r="I1425" s="219">
        <f t="shared" si="587"/>
        <v>1.93433544303797</v>
      </c>
      <c r="J1425" s="231">
        <f t="shared" si="580"/>
        <v>7</v>
      </c>
      <c r="K1425" s="43">
        <f t="shared" si="589"/>
        <v>5050</v>
      </c>
      <c r="AL1425" s="240">
        <v>22908</v>
      </c>
      <c r="AM1425" s="240" t="s">
        <v>2412</v>
      </c>
      <c r="AN1425" s="249">
        <v>0</v>
      </c>
      <c r="AO1425" s="249">
        <v>0</v>
      </c>
      <c r="AP1425" s="256">
        <f t="shared" si="582"/>
        <v>0</v>
      </c>
      <c r="AQ1425" s="257">
        <f t="shared" si="583"/>
        <v>0</v>
      </c>
      <c r="AR1425">
        <f t="shared" si="588"/>
        <v>5</v>
      </c>
    </row>
    <row r="1426" hidden="1" customHeight="1" spans="1:44">
      <c r="A1426" s="220">
        <v>232</v>
      </c>
      <c r="B1426" s="220" t="s">
        <v>2413</v>
      </c>
      <c r="C1426" s="216">
        <f t="shared" si="584"/>
        <v>561</v>
      </c>
      <c r="D1426" s="270">
        <v>1671</v>
      </c>
      <c r="E1426" s="217">
        <v>1793</v>
      </c>
      <c r="F1426" s="218">
        <v>1756</v>
      </c>
      <c r="G1426" s="219">
        <f t="shared" si="585"/>
        <v>2.1301247771836</v>
      </c>
      <c r="H1426" s="219">
        <f t="shared" si="586"/>
        <v>1.05086774386595</v>
      </c>
      <c r="I1426" s="219">
        <f t="shared" si="587"/>
        <v>0.97936419408812</v>
      </c>
      <c r="J1426" s="231">
        <f t="shared" si="580"/>
        <v>3</v>
      </c>
      <c r="K1426" s="43">
        <f t="shared" si="589"/>
        <v>5781</v>
      </c>
      <c r="AL1426" s="240">
        <v>2290802</v>
      </c>
      <c r="AM1426" s="240" t="s">
        <v>2414</v>
      </c>
      <c r="AN1426" s="249">
        <v>0</v>
      </c>
      <c r="AO1426" s="249">
        <v>0</v>
      </c>
      <c r="AP1426" s="256">
        <f t="shared" si="582"/>
        <v>0</v>
      </c>
      <c r="AQ1426" s="257">
        <f t="shared" si="583"/>
        <v>0</v>
      </c>
      <c r="AR1426">
        <f t="shared" si="588"/>
        <v>7</v>
      </c>
    </row>
    <row r="1427" hidden="1" spans="1:44">
      <c r="A1427" s="220">
        <v>23201</v>
      </c>
      <c r="B1427" s="220" t="s">
        <v>2415</v>
      </c>
      <c r="C1427" s="216">
        <f t="shared" si="584"/>
        <v>0</v>
      </c>
      <c r="D1427" s="47">
        <v>0</v>
      </c>
      <c r="E1427" s="222">
        <v>0</v>
      </c>
      <c r="F1427" s="223">
        <v>0</v>
      </c>
      <c r="G1427" s="219">
        <f t="shared" si="585"/>
        <v>0</v>
      </c>
      <c r="H1427" s="219">
        <f t="shared" si="586"/>
        <v>0</v>
      </c>
      <c r="I1427" s="219">
        <f t="shared" si="587"/>
        <v>0</v>
      </c>
      <c r="J1427" s="231">
        <f t="shared" si="580"/>
        <v>5</v>
      </c>
      <c r="K1427" s="43">
        <f t="shared" si="589"/>
        <v>0</v>
      </c>
      <c r="AL1427" s="240">
        <v>2290803</v>
      </c>
      <c r="AM1427" s="240" t="s">
        <v>2416</v>
      </c>
      <c r="AN1427" s="249">
        <v>0</v>
      </c>
      <c r="AO1427" s="249">
        <v>0</v>
      </c>
      <c r="AP1427" s="256">
        <f t="shared" si="582"/>
        <v>0</v>
      </c>
      <c r="AQ1427" s="257">
        <f t="shared" si="583"/>
        <v>0</v>
      </c>
      <c r="AR1427">
        <f t="shared" si="588"/>
        <v>7</v>
      </c>
    </row>
    <row r="1428" hidden="1" spans="1:44">
      <c r="A1428" s="220">
        <v>23202</v>
      </c>
      <c r="B1428" s="220" t="s">
        <v>2417</v>
      </c>
      <c r="C1428" s="216">
        <f t="shared" si="584"/>
        <v>0</v>
      </c>
      <c r="D1428" s="47">
        <v>0</v>
      </c>
      <c r="E1428" s="222">
        <v>0</v>
      </c>
      <c r="F1428" s="223">
        <v>0</v>
      </c>
      <c r="G1428" s="219">
        <f t="shared" si="585"/>
        <v>0</v>
      </c>
      <c r="H1428" s="219">
        <f t="shared" si="586"/>
        <v>0</v>
      </c>
      <c r="I1428" s="219">
        <f t="shared" si="587"/>
        <v>0</v>
      </c>
      <c r="J1428" s="231">
        <f t="shared" si="580"/>
        <v>5</v>
      </c>
      <c r="K1428" s="43">
        <f t="shared" si="589"/>
        <v>0</v>
      </c>
      <c r="AL1428" s="240">
        <v>2290806</v>
      </c>
      <c r="AM1428" s="240" t="s">
        <v>2418</v>
      </c>
      <c r="AN1428" s="249">
        <v>0</v>
      </c>
      <c r="AO1428" s="249">
        <v>0</v>
      </c>
      <c r="AP1428" s="256">
        <f t="shared" si="582"/>
        <v>0</v>
      </c>
      <c r="AQ1428" s="257">
        <f t="shared" si="583"/>
        <v>0</v>
      </c>
      <c r="AR1428">
        <f t="shared" si="588"/>
        <v>7</v>
      </c>
    </row>
    <row r="1429" hidden="1" customHeight="1" spans="1:44">
      <c r="A1429" s="220">
        <v>23203</v>
      </c>
      <c r="B1429" s="220" t="s">
        <v>2419</v>
      </c>
      <c r="C1429" s="216">
        <f t="shared" si="584"/>
        <v>561</v>
      </c>
      <c r="D1429" s="270">
        <v>1671</v>
      </c>
      <c r="E1429" s="217">
        <v>1793</v>
      </c>
      <c r="F1429" s="218">
        <v>1756</v>
      </c>
      <c r="G1429" s="219">
        <f t="shared" si="585"/>
        <v>2.1301247771836</v>
      </c>
      <c r="H1429" s="219">
        <f t="shared" si="586"/>
        <v>1.05086774386595</v>
      </c>
      <c r="I1429" s="219">
        <f t="shared" si="587"/>
        <v>0.97936419408812</v>
      </c>
      <c r="J1429" s="231">
        <f t="shared" si="580"/>
        <v>5</v>
      </c>
      <c r="K1429" s="43">
        <f t="shared" si="589"/>
        <v>5781</v>
      </c>
      <c r="AL1429" s="240">
        <v>2290807</v>
      </c>
      <c r="AM1429" s="240" t="s">
        <v>2420</v>
      </c>
      <c r="AN1429" s="249">
        <v>0</v>
      </c>
      <c r="AO1429" s="249">
        <v>0</v>
      </c>
      <c r="AP1429" s="256">
        <f t="shared" si="582"/>
        <v>0</v>
      </c>
      <c r="AQ1429" s="257">
        <f t="shared" si="583"/>
        <v>0</v>
      </c>
      <c r="AR1429">
        <f t="shared" si="588"/>
        <v>7</v>
      </c>
    </row>
    <row r="1430" customHeight="1" spans="1:44">
      <c r="A1430" s="220">
        <v>2320301</v>
      </c>
      <c r="B1430" s="220" t="s">
        <v>2421</v>
      </c>
      <c r="C1430" s="216">
        <f t="shared" si="584"/>
        <v>561</v>
      </c>
      <c r="D1430" s="270">
        <v>1671</v>
      </c>
      <c r="E1430" s="217">
        <v>1793</v>
      </c>
      <c r="F1430" s="218">
        <v>1756</v>
      </c>
      <c r="G1430" s="219">
        <f t="shared" si="585"/>
        <v>2.1301247771836</v>
      </c>
      <c r="H1430" s="219">
        <f t="shared" si="586"/>
        <v>1.05086774386595</v>
      </c>
      <c r="I1430" s="219">
        <f t="shared" si="587"/>
        <v>0.97936419408812</v>
      </c>
      <c r="J1430" s="231">
        <f t="shared" si="580"/>
        <v>7</v>
      </c>
      <c r="K1430" s="43">
        <f t="shared" si="589"/>
        <v>5781</v>
      </c>
      <c r="AL1430" s="240">
        <v>22999</v>
      </c>
      <c r="AM1430" s="241" t="s">
        <v>538</v>
      </c>
      <c r="AN1430" s="242">
        <v>795</v>
      </c>
      <c r="AO1430" s="242">
        <v>1264</v>
      </c>
      <c r="AP1430" s="256">
        <f t="shared" si="582"/>
        <v>469</v>
      </c>
      <c r="AQ1430" s="257">
        <f t="shared" si="583"/>
        <v>0.589937106918239</v>
      </c>
      <c r="AR1430">
        <f t="shared" si="588"/>
        <v>5</v>
      </c>
    </row>
    <row r="1431" hidden="1" spans="1:44">
      <c r="A1431" s="220">
        <v>2320302</v>
      </c>
      <c r="B1431" s="220" t="s">
        <v>2422</v>
      </c>
      <c r="C1431" s="216">
        <f t="shared" si="584"/>
        <v>0</v>
      </c>
      <c r="D1431" s="47">
        <v>0</v>
      </c>
      <c r="E1431" s="222">
        <v>0</v>
      </c>
      <c r="F1431" s="223">
        <v>0</v>
      </c>
      <c r="G1431" s="219">
        <f t="shared" si="585"/>
        <v>0</v>
      </c>
      <c r="H1431" s="219">
        <f t="shared" si="586"/>
        <v>0</v>
      </c>
      <c r="I1431" s="219">
        <f t="shared" si="587"/>
        <v>0</v>
      </c>
      <c r="J1431" s="231">
        <f t="shared" si="580"/>
        <v>7</v>
      </c>
      <c r="K1431" s="43">
        <f t="shared" si="589"/>
        <v>0</v>
      </c>
      <c r="AL1431" s="240">
        <v>2299901</v>
      </c>
      <c r="AM1431" s="241" t="s">
        <v>538</v>
      </c>
      <c r="AN1431" s="242">
        <v>795</v>
      </c>
      <c r="AO1431" s="242">
        <v>1264</v>
      </c>
      <c r="AP1431" s="256">
        <f t="shared" si="582"/>
        <v>469</v>
      </c>
      <c r="AQ1431" s="257">
        <f t="shared" si="583"/>
        <v>0.589937106918239</v>
      </c>
      <c r="AR1431">
        <f t="shared" si="588"/>
        <v>7</v>
      </c>
    </row>
    <row r="1432" hidden="1" spans="1:44">
      <c r="A1432" s="220">
        <v>2320303</v>
      </c>
      <c r="B1432" s="220" t="s">
        <v>2423</v>
      </c>
      <c r="C1432" s="216">
        <f t="shared" si="584"/>
        <v>0</v>
      </c>
      <c r="D1432" s="47">
        <v>0</v>
      </c>
      <c r="E1432" s="222">
        <v>0</v>
      </c>
      <c r="F1432" s="223">
        <v>0</v>
      </c>
      <c r="G1432" s="219">
        <f t="shared" si="585"/>
        <v>0</v>
      </c>
      <c r="H1432" s="219">
        <f t="shared" si="586"/>
        <v>0</v>
      </c>
      <c r="I1432" s="219">
        <f t="shared" si="587"/>
        <v>0</v>
      </c>
      <c r="J1432" s="231">
        <f t="shared" si="580"/>
        <v>7</v>
      </c>
      <c r="K1432" s="43">
        <f t="shared" si="589"/>
        <v>0</v>
      </c>
      <c r="AL1432" s="240" t="s">
        <v>2424</v>
      </c>
      <c r="AM1432" s="241" t="s">
        <v>2425</v>
      </c>
      <c r="AN1432" s="242">
        <v>2006</v>
      </c>
      <c r="AO1432" s="242">
        <v>4385</v>
      </c>
      <c r="AP1432" s="256">
        <f t="shared" si="582"/>
        <v>2379</v>
      </c>
      <c r="AQ1432" s="257">
        <f t="shared" si="583"/>
        <v>1.18594217347956</v>
      </c>
      <c r="AR1432">
        <f t="shared" si="588"/>
        <v>3</v>
      </c>
    </row>
    <row r="1433" hidden="1" spans="1:44">
      <c r="A1433" s="220">
        <v>2320304</v>
      </c>
      <c r="B1433" s="220" t="s">
        <v>2426</v>
      </c>
      <c r="C1433" s="216">
        <f t="shared" si="584"/>
        <v>0</v>
      </c>
      <c r="D1433" s="47">
        <v>0</v>
      </c>
      <c r="E1433" s="222">
        <v>0</v>
      </c>
      <c r="F1433" s="223">
        <v>0</v>
      </c>
      <c r="G1433" s="219">
        <f t="shared" si="585"/>
        <v>0</v>
      </c>
      <c r="H1433" s="219">
        <f t="shared" si="586"/>
        <v>0</v>
      </c>
      <c r="I1433" s="219">
        <f t="shared" si="587"/>
        <v>0</v>
      </c>
      <c r="J1433" s="231">
        <f t="shared" si="580"/>
        <v>7</v>
      </c>
      <c r="K1433" s="43">
        <f t="shared" si="589"/>
        <v>0</v>
      </c>
      <c r="AL1433" s="240">
        <v>23001</v>
      </c>
      <c r="AM1433" s="240" t="s">
        <v>2427</v>
      </c>
      <c r="AN1433" s="249">
        <v>0</v>
      </c>
      <c r="AO1433" s="249">
        <v>0</v>
      </c>
      <c r="AP1433" s="256">
        <f t="shared" si="582"/>
        <v>0</v>
      </c>
      <c r="AQ1433" s="257">
        <f t="shared" si="583"/>
        <v>0</v>
      </c>
      <c r="AR1433">
        <f t="shared" si="588"/>
        <v>5</v>
      </c>
    </row>
    <row r="1434" hidden="1" customHeight="1" spans="1:44">
      <c r="A1434" s="220">
        <v>233</v>
      </c>
      <c r="B1434" s="220" t="s">
        <v>2428</v>
      </c>
      <c r="C1434" s="216">
        <f t="shared" si="584"/>
        <v>36</v>
      </c>
      <c r="D1434" s="270">
        <v>0</v>
      </c>
      <c r="E1434" s="217">
        <v>0</v>
      </c>
      <c r="F1434" s="218">
        <v>30</v>
      </c>
      <c r="G1434" s="219">
        <f t="shared" si="585"/>
        <v>-0.166666666666667</v>
      </c>
      <c r="H1434" s="219"/>
      <c r="I1434" s="219"/>
      <c r="J1434" s="231">
        <f t="shared" si="580"/>
        <v>3</v>
      </c>
      <c r="K1434" s="43">
        <f t="shared" si="589"/>
        <v>66</v>
      </c>
      <c r="AL1434" s="240">
        <v>2300102</v>
      </c>
      <c r="AM1434" s="240" t="s">
        <v>2429</v>
      </c>
      <c r="AN1434" s="249">
        <v>0</v>
      </c>
      <c r="AO1434" s="249">
        <v>0</v>
      </c>
      <c r="AP1434" s="256">
        <f t="shared" si="582"/>
        <v>0</v>
      </c>
      <c r="AQ1434" s="257">
        <f t="shared" si="583"/>
        <v>0</v>
      </c>
      <c r="AR1434">
        <f t="shared" si="588"/>
        <v>7</v>
      </c>
    </row>
    <row r="1435" hidden="1" spans="1:44">
      <c r="A1435" s="220">
        <v>23301</v>
      </c>
      <c r="B1435" s="220" t="s">
        <v>2430</v>
      </c>
      <c r="C1435" s="216">
        <f t="shared" si="584"/>
        <v>0</v>
      </c>
      <c r="D1435" s="47">
        <v>0</v>
      </c>
      <c r="E1435" s="222">
        <v>0</v>
      </c>
      <c r="F1435" s="223">
        <v>0</v>
      </c>
      <c r="G1435" s="219">
        <f t="shared" si="585"/>
        <v>0</v>
      </c>
      <c r="H1435" s="219">
        <f t="shared" si="586"/>
        <v>0</v>
      </c>
      <c r="I1435" s="219">
        <f t="shared" si="587"/>
        <v>0</v>
      </c>
      <c r="J1435" s="231">
        <f t="shared" si="580"/>
        <v>5</v>
      </c>
      <c r="K1435" s="43">
        <f t="shared" si="589"/>
        <v>0</v>
      </c>
      <c r="AL1435" s="240">
        <v>2300103</v>
      </c>
      <c r="AM1435" s="240" t="s">
        <v>2431</v>
      </c>
      <c r="AN1435" s="249">
        <v>0</v>
      </c>
      <c r="AO1435" s="249">
        <v>0</v>
      </c>
      <c r="AP1435" s="256">
        <f t="shared" si="582"/>
        <v>0</v>
      </c>
      <c r="AQ1435" s="257">
        <f t="shared" si="583"/>
        <v>0</v>
      </c>
      <c r="AR1435">
        <f t="shared" si="588"/>
        <v>7</v>
      </c>
    </row>
    <row r="1436" hidden="1" spans="1:44">
      <c r="A1436" s="220">
        <v>23302</v>
      </c>
      <c r="B1436" s="220" t="s">
        <v>2432</v>
      </c>
      <c r="C1436" s="216">
        <f t="shared" si="584"/>
        <v>0</v>
      </c>
      <c r="D1436" s="47">
        <v>0</v>
      </c>
      <c r="E1436" s="222">
        <v>0</v>
      </c>
      <c r="F1436" s="223">
        <v>0</v>
      </c>
      <c r="G1436" s="219">
        <f t="shared" si="585"/>
        <v>0</v>
      </c>
      <c r="H1436" s="219">
        <f t="shared" si="586"/>
        <v>0</v>
      </c>
      <c r="I1436" s="219">
        <f t="shared" si="587"/>
        <v>0</v>
      </c>
      <c r="J1436" s="231">
        <f t="shared" si="580"/>
        <v>5</v>
      </c>
      <c r="K1436" s="43">
        <f t="shared" si="589"/>
        <v>0</v>
      </c>
      <c r="AL1436" s="240">
        <v>2300104</v>
      </c>
      <c r="AM1436" s="240" t="s">
        <v>2433</v>
      </c>
      <c r="AN1436" s="249">
        <v>0</v>
      </c>
      <c r="AO1436" s="249">
        <v>0</v>
      </c>
      <c r="AP1436" s="256">
        <f t="shared" si="582"/>
        <v>0</v>
      </c>
      <c r="AQ1436" s="257">
        <f t="shared" si="583"/>
        <v>0</v>
      </c>
      <c r="AR1436">
        <f t="shared" si="588"/>
        <v>7</v>
      </c>
    </row>
    <row r="1437" hidden="1" customHeight="1" spans="1:44">
      <c r="A1437" s="220">
        <v>23303</v>
      </c>
      <c r="B1437" s="220" t="s">
        <v>2434</v>
      </c>
      <c r="C1437" s="216">
        <f t="shared" si="584"/>
        <v>36</v>
      </c>
      <c r="D1437" s="270">
        <v>0</v>
      </c>
      <c r="E1437" s="217">
        <v>0</v>
      </c>
      <c r="F1437" s="218">
        <v>30</v>
      </c>
      <c r="G1437" s="219">
        <f t="shared" si="585"/>
        <v>-0.166666666666667</v>
      </c>
      <c r="H1437" s="219"/>
      <c r="I1437" s="219"/>
      <c r="J1437" s="231">
        <f t="shared" si="580"/>
        <v>5</v>
      </c>
      <c r="K1437" s="43">
        <f t="shared" si="589"/>
        <v>66</v>
      </c>
      <c r="AL1437" s="240">
        <v>2300105</v>
      </c>
      <c r="AM1437" s="240" t="s">
        <v>2435</v>
      </c>
      <c r="AN1437" s="249">
        <v>0</v>
      </c>
      <c r="AO1437" s="249">
        <v>0</v>
      </c>
      <c r="AP1437" s="256">
        <f t="shared" si="582"/>
        <v>0</v>
      </c>
      <c r="AQ1437" s="257">
        <f t="shared" si="583"/>
        <v>0</v>
      </c>
      <c r="AR1437">
        <f t="shared" si="588"/>
        <v>7</v>
      </c>
    </row>
    <row r="1438" hidden="1" customHeight="1" spans="1:44">
      <c r="A1438" s="45" t="s">
        <v>2436</v>
      </c>
      <c r="B1438" s="47"/>
      <c r="C1438" s="216">
        <f t="shared" si="584"/>
        <v>0</v>
      </c>
      <c r="D1438" s="275">
        <v>200600</v>
      </c>
      <c r="E1438" s="217">
        <v>261302</v>
      </c>
      <c r="F1438" s="270">
        <v>264424</v>
      </c>
      <c r="G1438" s="219" t="e">
        <f t="shared" si="585"/>
        <v>#DIV/0!</v>
      </c>
      <c r="H1438" s="219">
        <f t="shared" si="586"/>
        <v>1.31816550348953</v>
      </c>
      <c r="I1438" s="219">
        <f t="shared" si="587"/>
        <v>1.01194786109559</v>
      </c>
      <c r="K1438" s="43">
        <f t="shared" si="589"/>
        <v>726326</v>
      </c>
      <c r="AL1438" s="240">
        <v>2300199</v>
      </c>
      <c r="AM1438" s="240" t="s">
        <v>2437</v>
      </c>
      <c r="AN1438" s="249">
        <v>0</v>
      </c>
      <c r="AO1438" s="249">
        <v>0</v>
      </c>
      <c r="AP1438" s="256">
        <f t="shared" si="582"/>
        <v>0</v>
      </c>
      <c r="AQ1438" s="257">
        <f t="shared" si="583"/>
        <v>0</v>
      </c>
      <c r="AR1438">
        <f t="shared" si="588"/>
        <v>7</v>
      </c>
    </row>
    <row r="1439" hidden="1" spans="38:44">
      <c r="AL1439" s="240">
        <v>23002</v>
      </c>
      <c r="AM1439" s="240" t="s">
        <v>2438</v>
      </c>
      <c r="AN1439" s="249">
        <v>0</v>
      </c>
      <c r="AO1439" s="249">
        <v>0</v>
      </c>
      <c r="AP1439" s="256">
        <f t="shared" si="582"/>
        <v>0</v>
      </c>
      <c r="AQ1439" s="257">
        <f t="shared" si="583"/>
        <v>0</v>
      </c>
      <c r="AR1439">
        <f t="shared" si="588"/>
        <v>5</v>
      </c>
    </row>
    <row r="1440" hidden="1" spans="38:44">
      <c r="AL1440" s="240">
        <v>2300201</v>
      </c>
      <c r="AM1440" s="240" t="s">
        <v>2439</v>
      </c>
      <c r="AN1440" s="249">
        <v>0</v>
      </c>
      <c r="AO1440" s="249">
        <v>0</v>
      </c>
      <c r="AP1440" s="256">
        <f t="shared" si="582"/>
        <v>0</v>
      </c>
      <c r="AQ1440" s="257">
        <f t="shared" si="583"/>
        <v>0</v>
      </c>
      <c r="AR1440">
        <f t="shared" si="588"/>
        <v>7</v>
      </c>
    </row>
    <row r="1441" hidden="1" spans="38:44">
      <c r="AL1441" s="240">
        <v>2300202</v>
      </c>
      <c r="AM1441" s="240" t="s">
        <v>2440</v>
      </c>
      <c r="AN1441" s="249">
        <v>0</v>
      </c>
      <c r="AO1441" s="249">
        <v>0</v>
      </c>
      <c r="AP1441" s="256">
        <f t="shared" si="582"/>
        <v>0</v>
      </c>
      <c r="AQ1441" s="257">
        <f t="shared" si="583"/>
        <v>0</v>
      </c>
      <c r="AR1441">
        <f t="shared" si="588"/>
        <v>7</v>
      </c>
    </row>
    <row r="1442" hidden="1" spans="38:44">
      <c r="AL1442" s="240">
        <v>2300207</v>
      </c>
      <c r="AM1442" s="240" t="s">
        <v>2441</v>
      </c>
      <c r="AN1442" s="249">
        <v>0</v>
      </c>
      <c r="AO1442" s="249">
        <v>0</v>
      </c>
      <c r="AP1442" s="256">
        <f t="shared" si="582"/>
        <v>0</v>
      </c>
      <c r="AQ1442" s="257">
        <f t="shared" si="583"/>
        <v>0</v>
      </c>
      <c r="AR1442">
        <f t="shared" si="588"/>
        <v>7</v>
      </c>
    </row>
    <row r="1443" hidden="1" spans="38:44">
      <c r="AL1443" s="240">
        <v>2300208</v>
      </c>
      <c r="AM1443" s="240" t="s">
        <v>2442</v>
      </c>
      <c r="AN1443" s="249">
        <v>0</v>
      </c>
      <c r="AO1443" s="249">
        <v>0</v>
      </c>
      <c r="AP1443" s="256">
        <f t="shared" si="582"/>
        <v>0</v>
      </c>
      <c r="AQ1443" s="257">
        <f t="shared" si="583"/>
        <v>0</v>
      </c>
      <c r="AR1443">
        <f t="shared" si="588"/>
        <v>7</v>
      </c>
    </row>
    <row r="1444" hidden="1" spans="38:44">
      <c r="AL1444" s="240">
        <v>2300212</v>
      </c>
      <c r="AM1444" s="240" t="s">
        <v>2443</v>
      </c>
      <c r="AN1444" s="249">
        <v>0</v>
      </c>
      <c r="AO1444" s="249">
        <v>0</v>
      </c>
      <c r="AP1444" s="256">
        <f t="shared" si="582"/>
        <v>0</v>
      </c>
      <c r="AQ1444" s="257">
        <f t="shared" si="583"/>
        <v>0</v>
      </c>
      <c r="AR1444">
        <f t="shared" si="588"/>
        <v>7</v>
      </c>
    </row>
    <row r="1445" hidden="1" spans="38:44">
      <c r="AL1445" s="240">
        <v>2300214</v>
      </c>
      <c r="AM1445" s="240" t="s">
        <v>2444</v>
      </c>
      <c r="AN1445" s="249">
        <v>0</v>
      </c>
      <c r="AO1445" s="249">
        <v>0</v>
      </c>
      <c r="AP1445" s="256">
        <f t="shared" si="582"/>
        <v>0</v>
      </c>
      <c r="AQ1445" s="257">
        <f t="shared" si="583"/>
        <v>0</v>
      </c>
      <c r="AR1445">
        <f t="shared" si="588"/>
        <v>7</v>
      </c>
    </row>
    <row r="1446" hidden="1" spans="38:44">
      <c r="AL1446" s="240">
        <v>2300215</v>
      </c>
      <c r="AM1446" s="240" t="s">
        <v>2445</v>
      </c>
      <c r="AN1446" s="249">
        <v>0</v>
      </c>
      <c r="AO1446" s="249">
        <v>0</v>
      </c>
      <c r="AP1446" s="256">
        <f t="shared" si="582"/>
        <v>0</v>
      </c>
      <c r="AQ1446" s="257">
        <f t="shared" si="583"/>
        <v>0</v>
      </c>
      <c r="AR1446">
        <f t="shared" si="588"/>
        <v>7</v>
      </c>
    </row>
    <row r="1447" hidden="1" spans="38:44">
      <c r="AL1447" s="240">
        <v>2300220</v>
      </c>
      <c r="AM1447" s="240" t="s">
        <v>2446</v>
      </c>
      <c r="AN1447" s="249">
        <v>0</v>
      </c>
      <c r="AO1447" s="249">
        <v>0</v>
      </c>
      <c r="AP1447" s="256">
        <f t="shared" si="582"/>
        <v>0</v>
      </c>
      <c r="AQ1447" s="257">
        <f t="shared" si="583"/>
        <v>0</v>
      </c>
      <c r="AR1447">
        <f t="shared" si="588"/>
        <v>7</v>
      </c>
    </row>
    <row r="1448" hidden="1" spans="38:44">
      <c r="AL1448" s="240">
        <v>2300221</v>
      </c>
      <c r="AM1448" s="240" t="s">
        <v>2447</v>
      </c>
      <c r="AN1448" s="249">
        <v>0</v>
      </c>
      <c r="AO1448" s="249">
        <v>0</v>
      </c>
      <c r="AP1448" s="256">
        <f t="shared" si="582"/>
        <v>0</v>
      </c>
      <c r="AQ1448" s="257">
        <f t="shared" si="583"/>
        <v>0</v>
      </c>
      <c r="AR1448">
        <f t="shared" si="588"/>
        <v>7</v>
      </c>
    </row>
    <row r="1449" hidden="1" spans="38:44">
      <c r="AL1449" s="240">
        <v>2300222</v>
      </c>
      <c r="AM1449" s="240" t="s">
        <v>2448</v>
      </c>
      <c r="AN1449" s="249">
        <v>0</v>
      </c>
      <c r="AO1449" s="249">
        <v>0</v>
      </c>
      <c r="AP1449" s="256">
        <f t="shared" si="582"/>
        <v>0</v>
      </c>
      <c r="AQ1449" s="257">
        <f t="shared" si="583"/>
        <v>0</v>
      </c>
      <c r="AR1449">
        <f t="shared" si="588"/>
        <v>7</v>
      </c>
    </row>
    <row r="1450" hidden="1" spans="38:44">
      <c r="AL1450" s="240">
        <v>2300223</v>
      </c>
      <c r="AM1450" s="240" t="s">
        <v>2449</v>
      </c>
      <c r="AN1450" s="249">
        <v>0</v>
      </c>
      <c r="AO1450" s="249">
        <v>0</v>
      </c>
      <c r="AP1450" s="256">
        <f t="shared" si="582"/>
        <v>0</v>
      </c>
      <c r="AQ1450" s="257">
        <f t="shared" si="583"/>
        <v>0</v>
      </c>
      <c r="AR1450">
        <f t="shared" si="588"/>
        <v>7</v>
      </c>
    </row>
    <row r="1451" hidden="1" spans="38:44">
      <c r="AL1451" s="240">
        <v>2300224</v>
      </c>
      <c r="AM1451" s="240" t="s">
        <v>2450</v>
      </c>
      <c r="AN1451" s="249">
        <v>0</v>
      </c>
      <c r="AO1451" s="249">
        <v>0</v>
      </c>
      <c r="AP1451" s="256">
        <f t="shared" si="582"/>
        <v>0</v>
      </c>
      <c r="AQ1451" s="257">
        <f t="shared" si="583"/>
        <v>0</v>
      </c>
      <c r="AR1451">
        <f t="shared" si="588"/>
        <v>7</v>
      </c>
    </row>
    <row r="1452" hidden="1" spans="38:44">
      <c r="AL1452" s="240">
        <v>2300225</v>
      </c>
      <c r="AM1452" s="240" t="s">
        <v>2451</v>
      </c>
      <c r="AN1452" s="249">
        <v>0</v>
      </c>
      <c r="AO1452" s="249">
        <v>0</v>
      </c>
      <c r="AP1452" s="256">
        <f t="shared" si="582"/>
        <v>0</v>
      </c>
      <c r="AQ1452" s="257">
        <f t="shared" si="583"/>
        <v>0</v>
      </c>
      <c r="AR1452">
        <f t="shared" si="588"/>
        <v>7</v>
      </c>
    </row>
    <row r="1453" hidden="1" spans="38:44">
      <c r="AL1453" s="240">
        <v>2300226</v>
      </c>
      <c r="AM1453" s="240" t="s">
        <v>2452</v>
      </c>
      <c r="AN1453" s="249">
        <v>0</v>
      </c>
      <c r="AO1453" s="249">
        <v>0</v>
      </c>
      <c r="AP1453" s="256">
        <f t="shared" si="582"/>
        <v>0</v>
      </c>
      <c r="AQ1453" s="257">
        <f t="shared" si="583"/>
        <v>0</v>
      </c>
      <c r="AR1453">
        <f t="shared" si="588"/>
        <v>7</v>
      </c>
    </row>
    <row r="1454" hidden="1" spans="38:44">
      <c r="AL1454" s="240">
        <v>2300227</v>
      </c>
      <c r="AM1454" s="240" t="s">
        <v>2453</v>
      </c>
      <c r="AN1454" s="249">
        <v>0</v>
      </c>
      <c r="AO1454" s="249">
        <v>0</v>
      </c>
      <c r="AP1454" s="256">
        <f t="shared" si="582"/>
        <v>0</v>
      </c>
      <c r="AQ1454" s="257">
        <f t="shared" si="583"/>
        <v>0</v>
      </c>
      <c r="AR1454">
        <f t="shared" si="588"/>
        <v>7</v>
      </c>
    </row>
    <row r="1455" hidden="1" spans="38:44">
      <c r="AL1455" s="240">
        <v>2300228</v>
      </c>
      <c r="AM1455" s="240" t="s">
        <v>2454</v>
      </c>
      <c r="AN1455" s="249">
        <v>0</v>
      </c>
      <c r="AO1455" s="249">
        <v>0</v>
      </c>
      <c r="AP1455" s="256">
        <f t="shared" si="582"/>
        <v>0</v>
      </c>
      <c r="AQ1455" s="257">
        <f t="shared" si="583"/>
        <v>0</v>
      </c>
      <c r="AR1455">
        <f t="shared" si="588"/>
        <v>7</v>
      </c>
    </row>
    <row r="1456" hidden="1" spans="38:44">
      <c r="AL1456" s="240">
        <v>2300229</v>
      </c>
      <c r="AM1456" s="240" t="s">
        <v>2455</v>
      </c>
      <c r="AN1456" s="249">
        <v>0</v>
      </c>
      <c r="AO1456" s="249">
        <v>0</v>
      </c>
      <c r="AP1456" s="256">
        <f t="shared" si="582"/>
        <v>0</v>
      </c>
      <c r="AQ1456" s="257">
        <f t="shared" si="583"/>
        <v>0</v>
      </c>
      <c r="AR1456">
        <f t="shared" si="588"/>
        <v>7</v>
      </c>
    </row>
    <row r="1457" hidden="1" spans="38:44">
      <c r="AL1457" s="240">
        <v>2300230</v>
      </c>
      <c r="AM1457" s="240" t="s">
        <v>2456</v>
      </c>
      <c r="AN1457" s="249">
        <v>0</v>
      </c>
      <c r="AO1457" s="249">
        <v>0</v>
      </c>
      <c r="AP1457" s="256">
        <f t="shared" si="582"/>
        <v>0</v>
      </c>
      <c r="AQ1457" s="257">
        <f t="shared" si="583"/>
        <v>0</v>
      </c>
      <c r="AR1457">
        <f t="shared" si="588"/>
        <v>7</v>
      </c>
    </row>
    <row r="1458" hidden="1" spans="38:44">
      <c r="AL1458" s="240">
        <v>2300231</v>
      </c>
      <c r="AM1458" s="240" t="s">
        <v>2457</v>
      </c>
      <c r="AN1458" s="249">
        <v>0</v>
      </c>
      <c r="AO1458" s="249">
        <v>0</v>
      </c>
      <c r="AP1458" s="256">
        <f t="shared" si="582"/>
        <v>0</v>
      </c>
      <c r="AQ1458" s="257">
        <f t="shared" si="583"/>
        <v>0</v>
      </c>
      <c r="AR1458">
        <f t="shared" si="588"/>
        <v>7</v>
      </c>
    </row>
    <row r="1459" hidden="1" spans="38:44">
      <c r="AL1459" s="240">
        <v>2300299</v>
      </c>
      <c r="AM1459" s="240" t="s">
        <v>2458</v>
      </c>
      <c r="AN1459" s="249">
        <v>0</v>
      </c>
      <c r="AO1459" s="249">
        <v>0</v>
      </c>
      <c r="AP1459" s="256">
        <f t="shared" si="582"/>
        <v>0</v>
      </c>
      <c r="AQ1459" s="257">
        <f t="shared" si="583"/>
        <v>0</v>
      </c>
      <c r="AR1459">
        <f t="shared" si="588"/>
        <v>7</v>
      </c>
    </row>
    <row r="1460" hidden="1" spans="38:44">
      <c r="AL1460" s="240">
        <v>23003</v>
      </c>
      <c r="AM1460" s="240" t="s">
        <v>2459</v>
      </c>
      <c r="AN1460" s="249">
        <v>0</v>
      </c>
      <c r="AO1460" s="249">
        <v>0</v>
      </c>
      <c r="AP1460" s="256">
        <f t="shared" si="582"/>
        <v>0</v>
      </c>
      <c r="AQ1460" s="257">
        <f t="shared" si="583"/>
        <v>0</v>
      </c>
      <c r="AR1460">
        <f t="shared" si="588"/>
        <v>5</v>
      </c>
    </row>
    <row r="1461" hidden="1" spans="38:44">
      <c r="AL1461" s="240">
        <v>2300301</v>
      </c>
      <c r="AM1461" s="240" t="s">
        <v>2163</v>
      </c>
      <c r="AN1461" s="249">
        <v>0</v>
      </c>
      <c r="AO1461" s="249">
        <v>0</v>
      </c>
      <c r="AP1461" s="256">
        <f t="shared" si="582"/>
        <v>0</v>
      </c>
      <c r="AQ1461" s="257">
        <f t="shared" si="583"/>
        <v>0</v>
      </c>
      <c r="AR1461">
        <f t="shared" si="588"/>
        <v>7</v>
      </c>
    </row>
    <row r="1462" hidden="1" spans="38:44">
      <c r="AL1462" s="240">
        <v>2300302</v>
      </c>
      <c r="AM1462" s="240" t="s">
        <v>2460</v>
      </c>
      <c r="AN1462" s="249">
        <v>0</v>
      </c>
      <c r="AO1462" s="249">
        <v>0</v>
      </c>
      <c r="AP1462" s="256">
        <f t="shared" si="582"/>
        <v>0</v>
      </c>
      <c r="AQ1462" s="257">
        <f t="shared" si="583"/>
        <v>0</v>
      </c>
      <c r="AR1462">
        <f t="shared" si="588"/>
        <v>7</v>
      </c>
    </row>
    <row r="1463" hidden="1" spans="38:44">
      <c r="AL1463" s="240">
        <v>2300303</v>
      </c>
      <c r="AM1463" s="240" t="s">
        <v>2461</v>
      </c>
      <c r="AN1463" s="249">
        <v>0</v>
      </c>
      <c r="AO1463" s="249">
        <v>0</v>
      </c>
      <c r="AP1463" s="256">
        <f t="shared" si="582"/>
        <v>0</v>
      </c>
      <c r="AQ1463" s="257">
        <f t="shared" si="583"/>
        <v>0</v>
      </c>
      <c r="AR1463">
        <f t="shared" si="588"/>
        <v>7</v>
      </c>
    </row>
    <row r="1464" hidden="1" spans="38:44">
      <c r="AL1464" s="240">
        <v>2300304</v>
      </c>
      <c r="AM1464" s="240" t="s">
        <v>2462</v>
      </c>
      <c r="AN1464" s="249">
        <v>0</v>
      </c>
      <c r="AO1464" s="249">
        <v>0</v>
      </c>
      <c r="AP1464" s="256">
        <f t="shared" si="582"/>
        <v>0</v>
      </c>
      <c r="AQ1464" s="257">
        <f t="shared" si="583"/>
        <v>0</v>
      </c>
      <c r="AR1464">
        <f t="shared" si="588"/>
        <v>7</v>
      </c>
    </row>
    <row r="1465" hidden="1" spans="38:44">
      <c r="AL1465" s="240">
        <v>2300305</v>
      </c>
      <c r="AM1465" s="240" t="s">
        <v>2164</v>
      </c>
      <c r="AN1465" s="249">
        <v>0</v>
      </c>
      <c r="AO1465" s="249">
        <v>0</v>
      </c>
      <c r="AP1465" s="256">
        <f t="shared" si="582"/>
        <v>0</v>
      </c>
      <c r="AQ1465" s="257">
        <f t="shared" si="583"/>
        <v>0</v>
      </c>
      <c r="AR1465">
        <f t="shared" si="588"/>
        <v>7</v>
      </c>
    </row>
    <row r="1466" hidden="1" spans="38:44">
      <c r="AL1466" s="240">
        <v>2300306</v>
      </c>
      <c r="AM1466" s="240" t="s">
        <v>2463</v>
      </c>
      <c r="AN1466" s="249">
        <v>0</v>
      </c>
      <c r="AO1466" s="249">
        <v>0</v>
      </c>
      <c r="AP1466" s="256">
        <f t="shared" si="582"/>
        <v>0</v>
      </c>
      <c r="AQ1466" s="257">
        <f t="shared" si="583"/>
        <v>0</v>
      </c>
      <c r="AR1466">
        <f t="shared" si="588"/>
        <v>7</v>
      </c>
    </row>
    <row r="1467" hidden="1" spans="38:44">
      <c r="AL1467" s="240">
        <v>2300307</v>
      </c>
      <c r="AM1467" s="240" t="s">
        <v>2166</v>
      </c>
      <c r="AN1467" s="249">
        <v>0</v>
      </c>
      <c r="AO1467" s="249">
        <v>0</v>
      </c>
      <c r="AP1467" s="256">
        <f t="shared" si="582"/>
        <v>0</v>
      </c>
      <c r="AQ1467" s="257">
        <f t="shared" si="583"/>
        <v>0</v>
      </c>
      <c r="AR1467">
        <f t="shared" si="588"/>
        <v>7</v>
      </c>
    </row>
    <row r="1468" hidden="1" spans="38:44">
      <c r="AL1468" s="240">
        <v>2300308</v>
      </c>
      <c r="AM1468" s="240" t="s">
        <v>2464</v>
      </c>
      <c r="AN1468" s="249">
        <v>0</v>
      </c>
      <c r="AO1468" s="249">
        <v>0</v>
      </c>
      <c r="AP1468" s="256">
        <f t="shared" si="582"/>
        <v>0</v>
      </c>
      <c r="AQ1468" s="257">
        <f t="shared" si="583"/>
        <v>0</v>
      </c>
      <c r="AR1468">
        <f t="shared" si="588"/>
        <v>7</v>
      </c>
    </row>
    <row r="1469" hidden="1" spans="38:44">
      <c r="AL1469" s="240">
        <v>2300310</v>
      </c>
      <c r="AM1469" s="240" t="s">
        <v>2465</v>
      </c>
      <c r="AN1469" s="249">
        <v>0</v>
      </c>
      <c r="AO1469" s="249">
        <v>0</v>
      </c>
      <c r="AP1469" s="256">
        <f t="shared" si="582"/>
        <v>0</v>
      </c>
      <c r="AQ1469" s="257">
        <f t="shared" si="583"/>
        <v>0</v>
      </c>
      <c r="AR1469">
        <f t="shared" si="588"/>
        <v>7</v>
      </c>
    </row>
    <row r="1470" hidden="1" spans="38:44">
      <c r="AL1470" s="240">
        <v>2300311</v>
      </c>
      <c r="AM1470" s="240" t="s">
        <v>2169</v>
      </c>
      <c r="AN1470" s="249">
        <v>0</v>
      </c>
      <c r="AO1470" s="249">
        <v>0</v>
      </c>
      <c r="AP1470" s="256">
        <f t="shared" si="582"/>
        <v>0</v>
      </c>
      <c r="AQ1470" s="257">
        <f t="shared" si="583"/>
        <v>0</v>
      </c>
      <c r="AR1470">
        <f t="shared" si="588"/>
        <v>7</v>
      </c>
    </row>
    <row r="1471" hidden="1" spans="38:44">
      <c r="AL1471" s="240">
        <v>2300312</v>
      </c>
      <c r="AM1471" s="240" t="s">
        <v>2466</v>
      </c>
      <c r="AN1471" s="249">
        <v>0</v>
      </c>
      <c r="AO1471" s="249">
        <v>0</v>
      </c>
      <c r="AP1471" s="256">
        <f t="shared" si="582"/>
        <v>0</v>
      </c>
      <c r="AQ1471" s="257">
        <f t="shared" si="583"/>
        <v>0</v>
      </c>
      <c r="AR1471">
        <f t="shared" si="588"/>
        <v>7</v>
      </c>
    </row>
    <row r="1472" hidden="1" spans="38:44">
      <c r="AL1472" s="240">
        <v>2300313</v>
      </c>
      <c r="AM1472" s="240" t="s">
        <v>2467</v>
      </c>
      <c r="AN1472" s="249">
        <v>0</v>
      </c>
      <c r="AO1472" s="249">
        <v>0</v>
      </c>
      <c r="AP1472" s="256">
        <f t="shared" si="582"/>
        <v>0</v>
      </c>
      <c r="AQ1472" s="257">
        <f t="shared" si="583"/>
        <v>0</v>
      </c>
      <c r="AR1472">
        <f t="shared" si="588"/>
        <v>7</v>
      </c>
    </row>
    <row r="1473" hidden="1" spans="38:44">
      <c r="AL1473" s="240">
        <v>2300314</v>
      </c>
      <c r="AM1473" s="240" t="s">
        <v>2170</v>
      </c>
      <c r="AN1473" s="249">
        <v>0</v>
      </c>
      <c r="AO1473" s="249">
        <v>0</v>
      </c>
      <c r="AP1473" s="256">
        <f t="shared" si="582"/>
        <v>0</v>
      </c>
      <c r="AQ1473" s="257">
        <f t="shared" si="583"/>
        <v>0</v>
      </c>
      <c r="AR1473">
        <f t="shared" si="588"/>
        <v>7</v>
      </c>
    </row>
    <row r="1474" hidden="1" spans="38:44">
      <c r="AL1474" s="240">
        <v>2300315</v>
      </c>
      <c r="AM1474" s="240" t="s">
        <v>2468</v>
      </c>
      <c r="AN1474" s="249">
        <v>0</v>
      </c>
      <c r="AO1474" s="249">
        <v>0</v>
      </c>
      <c r="AP1474" s="256">
        <f t="shared" si="582"/>
        <v>0</v>
      </c>
      <c r="AQ1474" s="257">
        <f t="shared" si="583"/>
        <v>0</v>
      </c>
      <c r="AR1474">
        <f t="shared" si="588"/>
        <v>7</v>
      </c>
    </row>
    <row r="1475" hidden="1" spans="38:44">
      <c r="AL1475" s="240">
        <v>2300316</v>
      </c>
      <c r="AM1475" s="240" t="s">
        <v>2469</v>
      </c>
      <c r="AN1475" s="249">
        <v>0</v>
      </c>
      <c r="AO1475" s="249">
        <v>0</v>
      </c>
      <c r="AP1475" s="256">
        <f t="shared" si="582"/>
        <v>0</v>
      </c>
      <c r="AQ1475" s="257">
        <f t="shared" si="583"/>
        <v>0</v>
      </c>
      <c r="AR1475">
        <f t="shared" si="588"/>
        <v>7</v>
      </c>
    </row>
    <row r="1476" hidden="1" spans="38:44">
      <c r="AL1476" s="240">
        <v>2300317</v>
      </c>
      <c r="AM1476" s="240" t="s">
        <v>2470</v>
      </c>
      <c r="AN1476" s="249">
        <v>0</v>
      </c>
      <c r="AO1476" s="249">
        <v>0</v>
      </c>
      <c r="AP1476" s="256">
        <f t="shared" si="582"/>
        <v>0</v>
      </c>
      <c r="AQ1476" s="257">
        <f t="shared" si="583"/>
        <v>0</v>
      </c>
      <c r="AR1476">
        <f t="shared" si="588"/>
        <v>7</v>
      </c>
    </row>
    <row r="1477" hidden="1" spans="38:44">
      <c r="AL1477" s="240">
        <v>2300320</v>
      </c>
      <c r="AM1477" s="240" t="s">
        <v>2471</v>
      </c>
      <c r="AN1477" s="249">
        <v>0</v>
      </c>
      <c r="AO1477" s="249">
        <v>0</v>
      </c>
      <c r="AP1477" s="256">
        <f t="shared" si="582"/>
        <v>0</v>
      </c>
      <c r="AQ1477" s="257">
        <f t="shared" si="583"/>
        <v>0</v>
      </c>
      <c r="AR1477">
        <f t="shared" si="588"/>
        <v>7</v>
      </c>
    </row>
    <row r="1478" hidden="1" spans="38:44">
      <c r="AL1478" s="240">
        <v>2300321</v>
      </c>
      <c r="AM1478" s="240" t="s">
        <v>2172</v>
      </c>
      <c r="AN1478" s="249">
        <v>0</v>
      </c>
      <c r="AO1478" s="249">
        <v>0</v>
      </c>
      <c r="AP1478" s="256">
        <f t="shared" ref="AP1478:AP1507" si="590">AO1478-AN1478</f>
        <v>0</v>
      </c>
      <c r="AQ1478" s="257">
        <f t="shared" ref="AQ1478:AQ1507" si="591">IF(AN1478&lt;&gt;0,AP1478/AN1478,)</f>
        <v>0</v>
      </c>
      <c r="AR1478">
        <f t="shared" si="588"/>
        <v>7</v>
      </c>
    </row>
    <row r="1479" hidden="1" spans="38:44">
      <c r="AL1479" s="240">
        <v>2300322</v>
      </c>
      <c r="AM1479" s="240" t="s">
        <v>2472</v>
      </c>
      <c r="AN1479" s="249">
        <v>0</v>
      </c>
      <c r="AO1479" s="249">
        <v>0</v>
      </c>
      <c r="AP1479" s="256">
        <f t="shared" si="590"/>
        <v>0</v>
      </c>
      <c r="AQ1479" s="257">
        <f t="shared" si="591"/>
        <v>0</v>
      </c>
      <c r="AR1479">
        <f t="shared" si="588"/>
        <v>7</v>
      </c>
    </row>
    <row r="1480" hidden="1" spans="38:44">
      <c r="AL1480" s="240">
        <v>2300399</v>
      </c>
      <c r="AM1480" s="240" t="s">
        <v>538</v>
      </c>
      <c r="AN1480" s="249">
        <v>0</v>
      </c>
      <c r="AO1480" s="249">
        <v>0</v>
      </c>
      <c r="AP1480" s="256">
        <f t="shared" si="590"/>
        <v>0</v>
      </c>
      <c r="AQ1480" s="257">
        <f t="shared" si="591"/>
        <v>0</v>
      </c>
      <c r="AR1480">
        <f t="shared" ref="AR1480:AR1487" si="592">LEN(AL1480)</f>
        <v>7</v>
      </c>
    </row>
    <row r="1481" hidden="1" spans="38:44">
      <c r="AL1481" s="240">
        <v>23006</v>
      </c>
      <c r="AM1481" s="241" t="s">
        <v>2473</v>
      </c>
      <c r="AN1481" s="242">
        <v>2006</v>
      </c>
      <c r="AO1481" s="242">
        <v>4385</v>
      </c>
      <c r="AP1481" s="256">
        <f t="shared" si="590"/>
        <v>2379</v>
      </c>
      <c r="AQ1481" s="257">
        <f t="shared" si="591"/>
        <v>1.18594217347956</v>
      </c>
      <c r="AR1481">
        <f t="shared" si="592"/>
        <v>5</v>
      </c>
    </row>
    <row r="1482" hidden="1" spans="38:44">
      <c r="AL1482" s="240">
        <v>2300601</v>
      </c>
      <c r="AM1482" s="240" t="s">
        <v>2474</v>
      </c>
      <c r="AN1482" s="249">
        <v>0</v>
      </c>
      <c r="AO1482" s="249">
        <v>0</v>
      </c>
      <c r="AP1482" s="256">
        <f t="shared" si="590"/>
        <v>0</v>
      </c>
      <c r="AQ1482" s="257">
        <f t="shared" si="591"/>
        <v>0</v>
      </c>
      <c r="AR1482">
        <f t="shared" si="592"/>
        <v>7</v>
      </c>
    </row>
    <row r="1483" hidden="1" spans="38:44">
      <c r="AL1483" s="240">
        <v>2300602</v>
      </c>
      <c r="AM1483" s="241" t="s">
        <v>2475</v>
      </c>
      <c r="AN1483" s="242">
        <v>2006</v>
      </c>
      <c r="AO1483" s="242">
        <v>4385</v>
      </c>
      <c r="AP1483" s="256">
        <f t="shared" si="590"/>
        <v>2379</v>
      </c>
      <c r="AQ1483" s="257">
        <f t="shared" si="591"/>
        <v>1.18594217347956</v>
      </c>
      <c r="AR1483">
        <f t="shared" si="592"/>
        <v>7</v>
      </c>
    </row>
    <row r="1484" hidden="1" spans="38:44">
      <c r="AL1484" s="276">
        <v>23008</v>
      </c>
      <c r="AM1484" s="241" t="s">
        <v>2476</v>
      </c>
      <c r="AN1484" s="242"/>
      <c r="AO1484" s="242">
        <v>6628</v>
      </c>
      <c r="AP1484" s="256">
        <f t="shared" si="590"/>
        <v>6628</v>
      </c>
      <c r="AQ1484" s="257">
        <f t="shared" si="591"/>
        <v>0</v>
      </c>
      <c r="AR1484">
        <f t="shared" si="592"/>
        <v>5</v>
      </c>
    </row>
    <row r="1485" hidden="1" spans="38:44">
      <c r="AL1485" s="276">
        <v>2300801</v>
      </c>
      <c r="AM1485" s="241" t="s">
        <v>2477</v>
      </c>
      <c r="AN1485" s="242"/>
      <c r="AO1485" s="242">
        <v>6628</v>
      </c>
      <c r="AP1485" s="256">
        <f t="shared" si="590"/>
        <v>6628</v>
      </c>
      <c r="AQ1485" s="257">
        <f t="shared" si="591"/>
        <v>0</v>
      </c>
      <c r="AR1485">
        <f t="shared" si="592"/>
        <v>7</v>
      </c>
    </row>
    <row r="1486" hidden="1" spans="38:44">
      <c r="AL1486" s="240">
        <v>2300899</v>
      </c>
      <c r="AM1486" s="277" t="s">
        <v>2478</v>
      </c>
      <c r="AN1486" s="249">
        <v>0</v>
      </c>
      <c r="AO1486" s="249">
        <v>0</v>
      </c>
      <c r="AP1486" s="256">
        <f t="shared" si="590"/>
        <v>0</v>
      </c>
      <c r="AQ1486" s="257">
        <f t="shared" si="591"/>
        <v>0</v>
      </c>
      <c r="AR1486">
        <f t="shared" si="592"/>
        <v>7</v>
      </c>
    </row>
    <row r="1487" hidden="1" spans="38:44">
      <c r="AL1487" s="240">
        <v>2300999</v>
      </c>
      <c r="AM1487" s="240" t="s">
        <v>2479</v>
      </c>
      <c r="AN1487" s="249">
        <v>0</v>
      </c>
      <c r="AO1487" s="249">
        <v>0</v>
      </c>
      <c r="AP1487" s="256">
        <f t="shared" si="590"/>
        <v>0</v>
      </c>
      <c r="AQ1487" s="257">
        <f t="shared" si="591"/>
        <v>0</v>
      </c>
      <c r="AR1487">
        <f t="shared" si="592"/>
        <v>7</v>
      </c>
    </row>
    <row r="1488" hidden="1" spans="38:43">
      <c r="AL1488" s="240">
        <v>231</v>
      </c>
      <c r="AM1488" s="241" t="s">
        <v>2480</v>
      </c>
      <c r="AN1488" s="242">
        <v>263</v>
      </c>
      <c r="AO1488" s="242">
        <v>28150</v>
      </c>
      <c r="AP1488" s="256">
        <f t="shared" si="590"/>
        <v>27887</v>
      </c>
      <c r="AQ1488" s="257">
        <f t="shared" si="591"/>
        <v>106.034220532319</v>
      </c>
    </row>
    <row r="1489" hidden="1" spans="38:44">
      <c r="AL1489" s="240">
        <v>23101</v>
      </c>
      <c r="AM1489" s="240" t="s">
        <v>2481</v>
      </c>
      <c r="AN1489" s="249">
        <v>0</v>
      </c>
      <c r="AO1489" s="249">
        <v>0</v>
      </c>
      <c r="AP1489" s="256">
        <f t="shared" si="590"/>
        <v>0</v>
      </c>
      <c r="AQ1489" s="257">
        <f t="shared" si="591"/>
        <v>0</v>
      </c>
      <c r="AR1489">
        <f t="shared" ref="AR1489:AR1507" si="593">LEN(AL1489)</f>
        <v>5</v>
      </c>
    </row>
    <row r="1490" hidden="1" spans="38:44">
      <c r="AL1490" s="240">
        <v>23102</v>
      </c>
      <c r="AM1490" s="240" t="s">
        <v>2482</v>
      </c>
      <c r="AN1490" s="249">
        <v>0</v>
      </c>
      <c r="AO1490" s="249">
        <v>0</v>
      </c>
      <c r="AP1490" s="256">
        <f t="shared" si="590"/>
        <v>0</v>
      </c>
      <c r="AQ1490" s="257">
        <f t="shared" si="591"/>
        <v>0</v>
      </c>
      <c r="AR1490">
        <f t="shared" si="593"/>
        <v>5</v>
      </c>
    </row>
    <row r="1491" hidden="1" spans="38:44">
      <c r="AL1491" s="240">
        <v>23103</v>
      </c>
      <c r="AM1491" s="241" t="s">
        <v>2483</v>
      </c>
      <c r="AN1491" s="242">
        <v>263</v>
      </c>
      <c r="AO1491" s="242">
        <v>28150</v>
      </c>
      <c r="AP1491" s="256">
        <f t="shared" si="590"/>
        <v>27887</v>
      </c>
      <c r="AQ1491" s="257">
        <f t="shared" si="591"/>
        <v>106.034220532319</v>
      </c>
      <c r="AR1491">
        <f t="shared" si="593"/>
        <v>5</v>
      </c>
    </row>
    <row r="1492" hidden="1" spans="38:44">
      <c r="AL1492" s="240">
        <v>2310301</v>
      </c>
      <c r="AM1492" s="241" t="s">
        <v>2484</v>
      </c>
      <c r="AN1492" s="242">
        <v>263</v>
      </c>
      <c r="AO1492" s="242">
        <v>28150</v>
      </c>
      <c r="AP1492" s="256">
        <f t="shared" si="590"/>
        <v>27887</v>
      </c>
      <c r="AQ1492" s="257">
        <f t="shared" si="591"/>
        <v>106.034220532319</v>
      </c>
      <c r="AR1492">
        <f t="shared" si="593"/>
        <v>7</v>
      </c>
    </row>
    <row r="1493" hidden="1" spans="38:44">
      <c r="AL1493" s="240">
        <v>2310302</v>
      </c>
      <c r="AM1493" s="240" t="s">
        <v>2485</v>
      </c>
      <c r="AN1493" s="249">
        <v>0</v>
      </c>
      <c r="AO1493" s="249">
        <v>0</v>
      </c>
      <c r="AP1493" s="256">
        <f t="shared" si="590"/>
        <v>0</v>
      </c>
      <c r="AQ1493" s="257">
        <f t="shared" si="591"/>
        <v>0</v>
      </c>
      <c r="AR1493">
        <f t="shared" si="593"/>
        <v>7</v>
      </c>
    </row>
    <row r="1494" hidden="1" spans="38:44">
      <c r="AL1494" s="240">
        <v>2310303</v>
      </c>
      <c r="AM1494" s="240" t="s">
        <v>2486</v>
      </c>
      <c r="AN1494" s="249">
        <v>0</v>
      </c>
      <c r="AO1494" s="249">
        <v>0</v>
      </c>
      <c r="AP1494" s="256">
        <f t="shared" si="590"/>
        <v>0</v>
      </c>
      <c r="AQ1494" s="257">
        <f t="shared" si="591"/>
        <v>0</v>
      </c>
      <c r="AR1494">
        <f t="shared" si="593"/>
        <v>7</v>
      </c>
    </row>
    <row r="1495" hidden="1" spans="38:44">
      <c r="AL1495" s="240">
        <v>2310399</v>
      </c>
      <c r="AM1495" s="240" t="s">
        <v>2487</v>
      </c>
      <c r="AN1495" s="249">
        <v>0</v>
      </c>
      <c r="AO1495" s="249">
        <v>0</v>
      </c>
      <c r="AP1495" s="256">
        <f t="shared" si="590"/>
        <v>0</v>
      </c>
      <c r="AQ1495" s="257">
        <f t="shared" si="591"/>
        <v>0</v>
      </c>
      <c r="AR1495">
        <f t="shared" si="593"/>
        <v>7</v>
      </c>
    </row>
    <row r="1496" hidden="1" spans="38:44">
      <c r="AL1496" s="240">
        <v>232</v>
      </c>
      <c r="AM1496" s="241" t="s">
        <v>2413</v>
      </c>
      <c r="AN1496" s="242">
        <v>1671</v>
      </c>
      <c r="AO1496" s="242">
        <v>1793</v>
      </c>
      <c r="AP1496" s="256">
        <f t="shared" si="590"/>
        <v>122</v>
      </c>
      <c r="AQ1496" s="257">
        <f t="shared" si="591"/>
        <v>0.0730101735487732</v>
      </c>
      <c r="AR1496">
        <f t="shared" si="593"/>
        <v>3</v>
      </c>
    </row>
    <row r="1497" hidden="1" spans="38:44">
      <c r="AL1497" s="240">
        <v>23201</v>
      </c>
      <c r="AM1497" s="240" t="s">
        <v>2415</v>
      </c>
      <c r="AN1497" s="249">
        <v>0</v>
      </c>
      <c r="AO1497" s="249">
        <v>0</v>
      </c>
      <c r="AP1497" s="256">
        <f t="shared" si="590"/>
        <v>0</v>
      </c>
      <c r="AQ1497" s="257">
        <f t="shared" si="591"/>
        <v>0</v>
      </c>
      <c r="AR1497">
        <f t="shared" si="593"/>
        <v>5</v>
      </c>
    </row>
    <row r="1498" hidden="1" spans="38:44">
      <c r="AL1498" s="240">
        <v>23202</v>
      </c>
      <c r="AM1498" s="240" t="s">
        <v>2417</v>
      </c>
      <c r="AN1498" s="249">
        <v>0</v>
      </c>
      <c r="AO1498" s="249">
        <v>0</v>
      </c>
      <c r="AP1498" s="256">
        <f t="shared" si="590"/>
        <v>0</v>
      </c>
      <c r="AQ1498" s="257">
        <f t="shared" si="591"/>
        <v>0</v>
      </c>
      <c r="AR1498">
        <f t="shared" si="593"/>
        <v>5</v>
      </c>
    </row>
    <row r="1499" hidden="1" spans="38:44">
      <c r="AL1499" s="240">
        <v>23203</v>
      </c>
      <c r="AM1499" s="241" t="s">
        <v>2419</v>
      </c>
      <c r="AN1499" s="242">
        <v>1671</v>
      </c>
      <c r="AO1499" s="242">
        <v>1793</v>
      </c>
      <c r="AP1499" s="256">
        <f t="shared" si="590"/>
        <v>122</v>
      </c>
      <c r="AQ1499" s="257">
        <f t="shared" si="591"/>
        <v>0.0730101735487732</v>
      </c>
      <c r="AR1499">
        <f t="shared" si="593"/>
        <v>5</v>
      </c>
    </row>
    <row r="1500" hidden="1" spans="38:44">
      <c r="AL1500" s="240">
        <v>2320301</v>
      </c>
      <c r="AM1500" s="241" t="s">
        <v>2421</v>
      </c>
      <c r="AN1500" s="242">
        <v>1671</v>
      </c>
      <c r="AO1500" s="242">
        <v>1793</v>
      </c>
      <c r="AP1500" s="256">
        <f t="shared" si="590"/>
        <v>122</v>
      </c>
      <c r="AQ1500" s="257">
        <f t="shared" si="591"/>
        <v>0.0730101735487732</v>
      </c>
      <c r="AR1500">
        <f t="shared" si="593"/>
        <v>7</v>
      </c>
    </row>
    <row r="1501" hidden="1" spans="38:44">
      <c r="AL1501" s="278">
        <v>2320302</v>
      </c>
      <c r="AM1501" s="278" t="s">
        <v>2422</v>
      </c>
      <c r="AN1501" s="279">
        <v>0</v>
      </c>
      <c r="AO1501" s="279">
        <v>0</v>
      </c>
      <c r="AP1501" s="280">
        <f t="shared" si="590"/>
        <v>0</v>
      </c>
      <c r="AQ1501" s="281">
        <f t="shared" si="591"/>
        <v>0</v>
      </c>
      <c r="AR1501">
        <f t="shared" si="593"/>
        <v>7</v>
      </c>
    </row>
    <row r="1502" hidden="1" spans="38:44">
      <c r="AL1502" s="278">
        <v>2320303</v>
      </c>
      <c r="AM1502" s="278" t="s">
        <v>2423</v>
      </c>
      <c r="AN1502" s="279">
        <v>0</v>
      </c>
      <c r="AO1502" s="279">
        <v>0</v>
      </c>
      <c r="AP1502" s="280">
        <f t="shared" si="590"/>
        <v>0</v>
      </c>
      <c r="AQ1502" s="281">
        <f t="shared" si="591"/>
        <v>0</v>
      </c>
      <c r="AR1502">
        <f t="shared" si="593"/>
        <v>7</v>
      </c>
    </row>
    <row r="1503" hidden="1" spans="38:44">
      <c r="AL1503" s="278">
        <v>2320304</v>
      </c>
      <c r="AM1503" s="278" t="s">
        <v>2426</v>
      </c>
      <c r="AN1503" s="279">
        <v>0</v>
      </c>
      <c r="AO1503" s="279">
        <v>0</v>
      </c>
      <c r="AP1503" s="280">
        <f t="shared" si="590"/>
        <v>0</v>
      </c>
      <c r="AQ1503" s="281">
        <f t="shared" si="591"/>
        <v>0</v>
      </c>
      <c r="AR1503">
        <f t="shared" si="593"/>
        <v>7</v>
      </c>
    </row>
    <row r="1504" hidden="1" spans="38:44">
      <c r="AL1504" s="278">
        <v>233</v>
      </c>
      <c r="AM1504" s="278" t="s">
        <v>2428</v>
      </c>
      <c r="AN1504" s="279">
        <v>0</v>
      </c>
      <c r="AO1504" s="279">
        <v>0</v>
      </c>
      <c r="AP1504" s="280">
        <f t="shared" si="590"/>
        <v>0</v>
      </c>
      <c r="AQ1504" s="281">
        <f t="shared" si="591"/>
        <v>0</v>
      </c>
      <c r="AR1504">
        <f t="shared" si="593"/>
        <v>3</v>
      </c>
    </row>
    <row r="1505" hidden="1" spans="38:44">
      <c r="AL1505" s="278">
        <v>23301</v>
      </c>
      <c r="AM1505" s="278" t="s">
        <v>2430</v>
      </c>
      <c r="AN1505" s="279">
        <v>0</v>
      </c>
      <c r="AO1505" s="279">
        <v>0</v>
      </c>
      <c r="AP1505" s="280">
        <f t="shared" si="590"/>
        <v>0</v>
      </c>
      <c r="AQ1505" s="281">
        <f t="shared" si="591"/>
        <v>0</v>
      </c>
      <c r="AR1505">
        <f t="shared" si="593"/>
        <v>5</v>
      </c>
    </row>
    <row r="1506" hidden="1" spans="38:44">
      <c r="AL1506" s="278">
        <v>23302</v>
      </c>
      <c r="AM1506" s="278" t="s">
        <v>2432</v>
      </c>
      <c r="AN1506" s="279">
        <v>0</v>
      </c>
      <c r="AO1506" s="279">
        <v>0</v>
      </c>
      <c r="AP1506" s="280">
        <f t="shared" si="590"/>
        <v>0</v>
      </c>
      <c r="AQ1506" s="281">
        <f t="shared" si="591"/>
        <v>0</v>
      </c>
      <c r="AR1506">
        <f t="shared" si="593"/>
        <v>5</v>
      </c>
    </row>
    <row r="1507" hidden="1" spans="38:44">
      <c r="AL1507" s="278">
        <v>23303</v>
      </c>
      <c r="AM1507" s="278" t="s">
        <v>2434</v>
      </c>
      <c r="AN1507" s="279">
        <v>0</v>
      </c>
      <c r="AO1507" s="279">
        <v>0</v>
      </c>
      <c r="AP1507" s="280">
        <f t="shared" si="590"/>
        <v>0</v>
      </c>
      <c r="AQ1507" s="281">
        <f t="shared" si="591"/>
        <v>0</v>
      </c>
      <c r="AR1507">
        <f t="shared" si="593"/>
        <v>5</v>
      </c>
    </row>
  </sheetData>
  <autoFilter xmlns:etc="http://www.wps.cn/officeDocument/2017/etCustomData" ref="A5:AR1507" etc:filterBottomFollowUsedRange="0">
    <filterColumn colId="9">
      <customFilters>
        <customFilter operator="equal" val="7"/>
      </customFilters>
    </filterColumn>
    <filterColumn colId="10">
      <filters>
        <filter val="100"/>
        <filter val="1"/>
        <filter val="101"/>
        <filter val="2"/>
        <filter val="1502"/>
        <filter val="3502"/>
        <filter val="3"/>
        <filter val="4"/>
        <filter val="504"/>
        <filter val="5"/>
        <filter val="6"/>
        <filter val="7"/>
        <filter val="107"/>
        <filter val="8"/>
        <filter val="108"/>
        <filter val="9"/>
        <filter val="109"/>
        <filter val="3111"/>
        <filter val="112"/>
        <filter val="113"/>
        <filter val="115"/>
        <filter val="116"/>
        <filter val="120"/>
        <filter val="520"/>
        <filter val="920"/>
        <filter val="1520"/>
        <filter val="4120"/>
        <filter val="521"/>
        <filter val="122"/>
        <filter val="522"/>
        <filter val="123"/>
        <filter val="1924"/>
        <filter val="125"/>
        <filter val="6125"/>
        <filter val="126"/>
        <filter val="4126"/>
        <filter val="128"/>
        <filter val="1528"/>
        <filter val="2930"/>
        <filter val="531"/>
        <filter val="532"/>
        <filter val="6134"/>
        <filter val="535"/>
        <filter val="136"/>
        <filter val="1936"/>
        <filter val="69136"/>
        <filter val="3937"/>
        <filter val="1538"/>
        <filter val="2138"/>
        <filter val="1140"/>
        <filter val="2140"/>
        <filter val="1541"/>
        <filter val="4941"/>
        <filter val="142"/>
        <filter val="543"/>
        <filter val="145"/>
        <filter val="146"/>
        <filter val="546"/>
        <filter val="947"/>
        <filter val="4547"/>
        <filter val="1148"/>
        <filter val="149"/>
        <filter val="549"/>
        <filter val="150"/>
        <filter val="3151"/>
        <filter val="1552"/>
        <filter val="26152"/>
        <filter val="153"/>
        <filter val="155"/>
        <filter val="1155"/>
        <filter val="156"/>
        <filter val="2156"/>
        <filter val="958"/>
        <filter val="1959"/>
        <filter val="960"/>
        <filter val="162"/>
        <filter val="2563"/>
        <filter val="965"/>
        <filter val="966"/>
        <filter val="3966"/>
        <filter val="5966"/>
        <filter val="168"/>
        <filter val="169"/>
        <filter val="170"/>
        <filter val="1170"/>
        <filter val="1570"/>
        <filter val="14970"/>
        <filter val="172"/>
        <filter val="972"/>
        <filter val="2172"/>
        <filter val="174"/>
        <filter val="175"/>
        <filter val="1975"/>
        <filter val="176"/>
        <filter val="576"/>
        <filter val="3577"/>
        <filter val="179"/>
        <filter val="182"/>
        <filter val="8582"/>
        <filter val="188"/>
        <filter val="189"/>
        <filter val="190"/>
        <filter val="194"/>
        <filter val="195"/>
        <filter val="596"/>
        <filter val="3997"/>
        <filter val="-598"/>
        <filter val="999"/>
        <filter val="1199"/>
        <filter val="201"/>
        <filter val="2201"/>
        <filter val="202"/>
        <filter val="204"/>
        <filter val="2606"/>
        <filter val="4207"/>
        <filter val="612"/>
        <filter val="614"/>
        <filter val="5215"/>
        <filter val="216"/>
        <filter val="217"/>
        <filter val="218"/>
        <filter val="222"/>
        <filter val="622"/>
        <filter val="4223"/>
        <filter val="224"/>
        <filter val="624"/>
        <filter val="225"/>
        <filter val="625"/>
        <filter val="228"/>
        <filter val="629"/>
        <filter val="1229"/>
        <filter val="230"/>
        <filter val="1630"/>
        <filter val="1631"/>
        <filter val="1236"/>
        <filter val="237"/>
        <filter val="640"/>
        <filter val="241"/>
        <filter val="642"/>
        <filter val="246"/>
        <filter val="646"/>
        <filter val="247"/>
        <filter val="248"/>
        <filter val="1248"/>
        <filter val="6248"/>
        <filter val="250"/>
        <filter val="252"/>
        <filter val="5653"/>
        <filter val="661"/>
        <filter val="262"/>
        <filter val="662"/>
        <filter val="265"/>
        <filter val="3666"/>
        <filter val="270"/>
        <filter val="275"/>
        <filter val="1675"/>
        <filter val="1277"/>
        <filter val="280"/>
        <filter val="1282"/>
        <filter val="10683"/>
        <filter val="685"/>
        <filter val="1285"/>
        <filter val="7686"/>
        <filter val="288"/>
        <filter val="688"/>
        <filter val="689"/>
        <filter val="29689"/>
        <filter val="290"/>
        <filter val="7290"/>
        <filter val="1291"/>
        <filter val="692"/>
        <filter val="8692"/>
        <filter val="694"/>
        <filter val="1694"/>
        <filter val="695"/>
        <filter val="3697"/>
        <filter val="1299"/>
        <filter val="2307"/>
        <filter val="310"/>
        <filter val="710"/>
        <filter val="313"/>
        <filter val="716"/>
        <filter val="1716"/>
        <filter val="1317"/>
        <filter val="718"/>
        <filter val="-4321"/>
        <filter val="723"/>
        <filter val="3323"/>
        <filter val="4727"/>
        <filter val="26727"/>
        <filter val="331"/>
        <filter val="332"/>
        <filter val="4334"/>
        <filter val="338"/>
        <filter val="739"/>
        <filter val="345"/>
        <filter val="1345"/>
        <filter val="1746"/>
        <filter val="33746"/>
        <filter val="20749"/>
        <filter val="5350"/>
        <filter val="1351"/>
        <filter val="1353"/>
        <filter val="355"/>
        <filter val="71755"/>
        <filter val="357"/>
        <filter val="360"/>
        <filter val="364"/>
        <filter val="9365"/>
        <filter val="1766"/>
        <filter val="367"/>
        <filter val="1370"/>
        <filter val="2371"/>
        <filter val="372"/>
        <filter val="1372"/>
        <filter val="375"/>
        <filter val="1375"/>
        <filter val="1378"/>
        <filter val="8779"/>
        <filter val="380"/>
        <filter val="5781"/>
        <filter val="785"/>
        <filter val="15386"/>
        <filter val="389"/>
        <filter val="2389"/>
        <filter val="790"/>
        <filter val="2792"/>
        <filter val="1393"/>
        <filter val="796"/>
        <filter val="31398"/>
        <filter val="-2"/>
        <filter val="-8"/>
        <filter val="800"/>
        <filter val="401"/>
        <filter val="7002"/>
        <filter val="403"/>
        <filter val="10807"/>
        <filter val="408"/>
        <filter val="2009"/>
        <filter val="30809"/>
        <filter val="10"/>
        <filter val="11"/>
        <filter val="3411"/>
        <filter val="12"/>
        <filter val="812"/>
        <filter val="13"/>
        <filter val="813"/>
        <filter val="14"/>
        <filter val="13416"/>
        <filter val="17"/>
        <filter val="18"/>
        <filter val="1018"/>
        <filter val="19"/>
        <filter val="20"/>
        <filter val="21"/>
        <filter val="821"/>
        <filter val="2021"/>
        <filter val="22"/>
        <filter val="1422"/>
        <filter val="24"/>
        <filter val="424"/>
        <filter val="1424"/>
        <filter val="25"/>
        <filter val="26"/>
        <filter val="27"/>
        <filter val="28"/>
        <filter val="828"/>
        <filter val="2828"/>
        <filter val="29"/>
        <filter val="30"/>
        <filter val="32"/>
        <filter val="432"/>
        <filter val="3032"/>
        <filter val="434"/>
        <filter val="834"/>
        <filter val="35"/>
        <filter val="37"/>
        <filter val="439"/>
        <filter val="839"/>
        <filter val="40"/>
        <filter val="5440"/>
        <filter val="42"/>
        <filter val="43"/>
        <filter val="3043"/>
        <filter val="44"/>
        <filter val="1844"/>
        <filter val="45"/>
        <filter val="47"/>
        <filter val="48"/>
        <filter val="1849"/>
        <filter val="4049"/>
        <filter val="50"/>
        <filter val="5050"/>
        <filter val="4052"/>
        <filter val="53"/>
        <filter val="853"/>
        <filter val="54"/>
        <filter val="19855"/>
        <filter val="16056"/>
        <filter val="59"/>
        <filter val="459"/>
        <filter val="60"/>
        <filter val="460"/>
        <filter val="3061"/>
        <filter val="4861"/>
        <filter val="62"/>
        <filter val="25864"/>
        <filter val="65"/>
        <filter val="66"/>
        <filter val="68"/>
        <filter val="468"/>
        <filter val="1468"/>
        <filter val="70"/>
        <filter val="71"/>
        <filter val="4871"/>
        <filter val="72"/>
        <filter val="472"/>
        <filter val="1872"/>
        <filter val="73"/>
        <filter val="473"/>
        <filter val="874"/>
        <filter val="2874"/>
        <filter val="75"/>
        <filter val="30875"/>
        <filter val="76"/>
        <filter val="476"/>
        <filter val="478"/>
        <filter val="1078"/>
        <filter val="79"/>
        <filter val="2479"/>
        <filter val="5879"/>
        <filter val="80"/>
        <filter val="81"/>
        <filter val="1083"/>
        <filter val="85"/>
        <filter val="86"/>
        <filter val="87"/>
        <filter val="90"/>
        <filter val="2090"/>
        <filter val="14490"/>
        <filter val="91"/>
        <filter val="92"/>
        <filter val="1893"/>
        <filter val="495"/>
        <filter val="96"/>
        <filter val="1496"/>
        <filter val="8897"/>
        <filter val="498"/>
        <filter val="5098"/>
        <filter val="99"/>
        <filter val="499"/>
      </filters>
    </filterColumn>
    <extLst/>
  </autoFilter>
  <mergeCells count="11">
    <mergeCell ref="A1:I1"/>
    <mergeCell ref="H3:I3"/>
    <mergeCell ref="A4:B4"/>
    <mergeCell ref="A1438:B1438"/>
    <mergeCell ref="C4:C5"/>
    <mergeCell ref="D4:D5"/>
    <mergeCell ref="E4:E5"/>
    <mergeCell ref="F4:F5"/>
    <mergeCell ref="G4:G5"/>
    <mergeCell ref="H4:H5"/>
    <mergeCell ref="I4:I5"/>
  </mergeCells>
  <pageMargins left="0.747916666666667" right="0.747916666666667" top="0.984027777777778" bottom="0.984027777777778" header="0.511805555555556" footer="0.511805555555556"/>
  <pageSetup paperSize="9" scale="65"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1"/>
  <sheetViews>
    <sheetView showZeros="0" workbookViewId="0">
      <pane xSplit="1" ySplit="4" topLeftCell="B5" activePane="bottomRight" state="frozen"/>
      <selection/>
      <selection pane="topRight"/>
      <selection pane="bottomLeft"/>
      <selection pane="bottomRight" activeCell="S21" sqref="S21:S23"/>
    </sheetView>
  </sheetViews>
  <sheetFormatPr defaultColWidth="9" defaultRowHeight="14.25"/>
  <cols>
    <col min="1" max="1" width="26.75" customWidth="1"/>
    <col min="2" max="2" width="8.75" customWidth="1"/>
    <col min="3" max="4" width="8.625" customWidth="1"/>
    <col min="5" max="5" width="8.375" customWidth="1"/>
    <col min="6" max="9" width="8.5" customWidth="1"/>
    <col min="10" max="10" width="9.5" customWidth="1"/>
    <col min="11" max="11" width="25.25" customWidth="1"/>
    <col min="12" max="12" width="8" customWidth="1"/>
    <col min="13" max="14" width="7.875" customWidth="1"/>
    <col min="15" max="15" width="8.625" customWidth="1"/>
    <col min="16" max="16" width="7.25" customWidth="1"/>
    <col min="17" max="19" width="8.625" customWidth="1"/>
    <col min="20" max="20" width="8.375" customWidth="1"/>
  </cols>
  <sheetData>
    <row r="1" ht="27" spans="1:20">
      <c r="A1" s="136" t="s">
        <v>13</v>
      </c>
      <c r="B1" s="136"/>
      <c r="C1" s="136"/>
      <c r="D1" s="136"/>
      <c r="E1" s="136"/>
      <c r="F1" s="136"/>
      <c r="G1" s="136"/>
      <c r="H1" s="136"/>
      <c r="I1" s="136"/>
      <c r="J1" s="136"/>
      <c r="K1" s="136"/>
      <c r="L1" s="136"/>
      <c r="M1" s="136"/>
      <c r="N1" s="136"/>
      <c r="O1" s="136"/>
      <c r="P1" s="136"/>
      <c r="Q1" s="136"/>
      <c r="R1" s="136"/>
      <c r="S1" s="136"/>
      <c r="T1" s="136"/>
    </row>
    <row r="2" spans="1:20">
      <c r="A2" s="43" t="s">
        <v>2488</v>
      </c>
      <c r="B2" s="43"/>
      <c r="C2" s="43"/>
      <c r="D2" s="43"/>
      <c r="E2" s="43"/>
      <c r="F2" s="43"/>
      <c r="G2" s="43"/>
      <c r="H2" s="43"/>
      <c r="I2" s="43"/>
      <c r="J2" s="43"/>
      <c r="K2" s="43"/>
      <c r="L2" s="43"/>
      <c r="M2" s="43"/>
      <c r="N2" s="43"/>
      <c r="O2" s="43"/>
      <c r="P2" s="43"/>
      <c r="Q2" s="153" t="s">
        <v>32</v>
      </c>
      <c r="R2" s="153"/>
      <c r="S2" s="153"/>
      <c r="T2" s="153"/>
    </row>
    <row r="3" spans="1:20">
      <c r="A3" s="197" t="s">
        <v>2489</v>
      </c>
      <c r="B3" s="197"/>
      <c r="C3" s="197"/>
      <c r="D3" s="197"/>
      <c r="E3" s="197"/>
      <c r="F3" s="197"/>
      <c r="G3" s="197"/>
      <c r="H3" s="197"/>
      <c r="I3" s="197"/>
      <c r="J3" s="197"/>
      <c r="K3" s="197" t="s">
        <v>2490</v>
      </c>
      <c r="L3" s="197"/>
      <c r="M3" s="197"/>
      <c r="N3" s="197"/>
      <c r="O3" s="197"/>
      <c r="P3" s="197"/>
      <c r="Q3" s="197"/>
      <c r="R3" s="197"/>
      <c r="S3" s="197"/>
      <c r="T3" s="197"/>
    </row>
    <row r="4" s="43" customFormat="1" ht="36" spans="1:20">
      <c r="A4" s="139" t="s">
        <v>34</v>
      </c>
      <c r="B4" s="140" t="s">
        <v>2491</v>
      </c>
      <c r="C4" s="140" t="s">
        <v>36</v>
      </c>
      <c r="D4" s="140" t="s">
        <v>37</v>
      </c>
      <c r="E4" s="140" t="s">
        <v>38</v>
      </c>
      <c r="F4" s="140" t="s">
        <v>2492</v>
      </c>
      <c r="G4" s="140" t="s">
        <v>40</v>
      </c>
      <c r="H4" s="140" t="s">
        <v>41</v>
      </c>
      <c r="I4" s="140" t="s">
        <v>174</v>
      </c>
      <c r="J4" s="140" t="s">
        <v>173</v>
      </c>
      <c r="K4" s="140" t="s">
        <v>34</v>
      </c>
      <c r="L4" s="140" t="s">
        <v>2491</v>
      </c>
      <c r="M4" s="140" t="s">
        <v>36</v>
      </c>
      <c r="N4" s="140" t="s">
        <v>37</v>
      </c>
      <c r="O4" s="140" t="s">
        <v>38</v>
      </c>
      <c r="P4" s="140" t="s">
        <v>2492</v>
      </c>
      <c r="Q4" s="140" t="s">
        <v>40</v>
      </c>
      <c r="R4" s="140" t="s">
        <v>41</v>
      </c>
      <c r="S4" s="140" t="s">
        <v>174</v>
      </c>
      <c r="T4" s="140" t="s">
        <v>173</v>
      </c>
    </row>
    <row r="5" spans="1:20">
      <c r="A5" s="141" t="s">
        <v>2493</v>
      </c>
      <c r="B5" s="142"/>
      <c r="C5" s="142"/>
      <c r="D5" s="142"/>
      <c r="E5" s="46"/>
      <c r="F5" s="46"/>
      <c r="G5" s="143">
        <f>IF(C5&gt;0,E5/C5,)</f>
        <v>0</v>
      </c>
      <c r="H5" s="143"/>
      <c r="I5" s="143"/>
      <c r="J5" s="143">
        <f>IF(F5&gt;0,E5/F5-1,)</f>
        <v>0</v>
      </c>
      <c r="K5" s="141" t="s">
        <v>2494</v>
      </c>
      <c r="L5" s="142"/>
      <c r="M5" s="141"/>
      <c r="N5" s="141"/>
      <c r="O5" s="46"/>
      <c r="P5" s="46"/>
      <c r="Q5" s="143">
        <f>IF(M5&gt;0,O5/M5,)</f>
        <v>0</v>
      </c>
      <c r="R5" s="143"/>
      <c r="S5" s="143"/>
      <c r="T5" s="143">
        <f t="shared" ref="T5:T8" si="0">IF(P5&gt;0,O5/P5-1,)</f>
        <v>0</v>
      </c>
    </row>
    <row r="6" spans="1:20">
      <c r="A6" s="141" t="s">
        <v>2495</v>
      </c>
      <c r="B6" s="142"/>
      <c r="C6" s="142"/>
      <c r="D6" s="142"/>
      <c r="E6" s="46"/>
      <c r="F6" s="46"/>
      <c r="G6" s="143">
        <f t="shared" ref="G6:G25" si="1">IF(C6&gt;0,E6/C6,)</f>
        <v>0</v>
      </c>
      <c r="H6" s="143"/>
      <c r="I6" s="143"/>
      <c r="J6" s="143">
        <f t="shared" ref="J6:J25" si="2">IF(F6&gt;0,E6/F6-1,)</f>
        <v>0</v>
      </c>
      <c r="K6" s="141" t="s">
        <v>2496</v>
      </c>
      <c r="L6" s="142"/>
      <c r="M6" s="141"/>
      <c r="N6" s="141"/>
      <c r="O6" s="46"/>
      <c r="P6" s="46"/>
      <c r="Q6" s="143">
        <f t="shared" ref="Q6:Q25" si="3">IF(M6&gt;0,O6/M6,)</f>
        <v>0</v>
      </c>
      <c r="R6" s="143"/>
      <c r="S6" s="143"/>
      <c r="T6" s="143">
        <f t="shared" si="0"/>
        <v>0</v>
      </c>
    </row>
    <row r="7" spans="1:20">
      <c r="A7" s="141" t="s">
        <v>2497</v>
      </c>
      <c r="B7" s="142"/>
      <c r="C7" s="142"/>
      <c r="D7" s="142"/>
      <c r="E7" s="46"/>
      <c r="F7" s="46"/>
      <c r="G7" s="143">
        <f t="shared" si="1"/>
        <v>0</v>
      </c>
      <c r="H7" s="143"/>
      <c r="I7" s="143"/>
      <c r="J7" s="143">
        <f t="shared" si="2"/>
        <v>0</v>
      </c>
      <c r="K7" s="141" t="s">
        <v>2498</v>
      </c>
      <c r="L7" s="142"/>
      <c r="M7" s="141"/>
      <c r="N7" s="141"/>
      <c r="O7" s="46"/>
      <c r="P7" s="46"/>
      <c r="Q7" s="143">
        <f t="shared" si="3"/>
        <v>0</v>
      </c>
      <c r="R7" s="143"/>
      <c r="S7" s="143"/>
      <c r="T7" s="143">
        <f t="shared" si="0"/>
        <v>0</v>
      </c>
    </row>
    <row r="8" spans="1:20">
      <c r="A8" s="141" t="s">
        <v>2499</v>
      </c>
      <c r="B8" s="142"/>
      <c r="C8" s="142"/>
      <c r="D8" s="142"/>
      <c r="E8" s="46"/>
      <c r="F8" s="46"/>
      <c r="G8" s="143">
        <f t="shared" si="1"/>
        <v>0</v>
      </c>
      <c r="H8" s="143"/>
      <c r="I8" s="143"/>
      <c r="J8" s="143">
        <f t="shared" si="2"/>
        <v>0</v>
      </c>
      <c r="K8" s="141" t="s">
        <v>2500</v>
      </c>
      <c r="L8" s="142">
        <v>112</v>
      </c>
      <c r="M8" s="142">
        <v>163</v>
      </c>
      <c r="N8" s="142">
        <v>163</v>
      </c>
      <c r="O8" s="149">
        <v>163</v>
      </c>
      <c r="P8" s="46">
        <v>180</v>
      </c>
      <c r="Q8" s="143">
        <f t="shared" si="3"/>
        <v>1</v>
      </c>
      <c r="R8" s="143">
        <f>O8/N8</f>
        <v>1</v>
      </c>
      <c r="S8" s="143">
        <f>IF(O8&gt;0,O8/L8,)</f>
        <v>1.45535714285714</v>
      </c>
      <c r="T8" s="143">
        <f t="shared" si="0"/>
        <v>-0.0944444444444444</v>
      </c>
    </row>
    <row r="9" spans="1:20">
      <c r="A9" s="141" t="s">
        <v>2501</v>
      </c>
      <c r="B9" s="142"/>
      <c r="C9" s="142"/>
      <c r="D9" s="142"/>
      <c r="E9" s="46"/>
      <c r="F9" s="46"/>
      <c r="G9" s="143">
        <f t="shared" si="1"/>
        <v>0</v>
      </c>
      <c r="H9" s="143"/>
      <c r="I9" s="143"/>
      <c r="J9" s="143">
        <f t="shared" si="2"/>
        <v>0</v>
      </c>
      <c r="K9" s="141" t="s">
        <v>2502</v>
      </c>
      <c r="L9" s="142">
        <v>321</v>
      </c>
      <c r="M9" s="142">
        <v>641</v>
      </c>
      <c r="N9" s="142">
        <v>636</v>
      </c>
      <c r="O9" s="149">
        <v>636</v>
      </c>
      <c r="P9" s="46">
        <v>158</v>
      </c>
      <c r="Q9" s="143">
        <f t="shared" si="3"/>
        <v>0.992199687987519</v>
      </c>
      <c r="R9" s="143">
        <f t="shared" ref="R9:R18" si="4">O9/N9</f>
        <v>1</v>
      </c>
      <c r="S9" s="143">
        <f t="shared" ref="S9:S31" si="5">IF(O9&gt;0,O9/L9,)</f>
        <v>1.98130841121495</v>
      </c>
      <c r="T9" s="143">
        <f t="shared" ref="T9:T25" si="6">IF(P9&gt;0,O9/P9-1,)</f>
        <v>3.0253164556962</v>
      </c>
    </row>
    <row r="10" spans="1:20">
      <c r="A10" s="141" t="s">
        <v>2503</v>
      </c>
      <c r="B10" s="142"/>
      <c r="C10" s="142"/>
      <c r="D10" s="142"/>
      <c r="E10" s="46"/>
      <c r="F10" s="46"/>
      <c r="G10" s="143">
        <f t="shared" si="1"/>
        <v>0</v>
      </c>
      <c r="H10" s="143"/>
      <c r="I10" s="143"/>
      <c r="J10" s="143">
        <f t="shared" si="2"/>
        <v>0</v>
      </c>
      <c r="K10" s="141" t="s">
        <v>2504</v>
      </c>
      <c r="L10" s="142">
        <v>13653</v>
      </c>
      <c r="M10" s="142">
        <v>32373</v>
      </c>
      <c r="N10" s="142">
        <v>30211</v>
      </c>
      <c r="O10" s="149">
        <v>30211</v>
      </c>
      <c r="P10" s="46">
        <v>15686</v>
      </c>
      <c r="Q10" s="143">
        <f t="shared" si="3"/>
        <v>0.933215951564575</v>
      </c>
      <c r="R10" s="143">
        <f t="shared" si="4"/>
        <v>1</v>
      </c>
      <c r="S10" s="143">
        <f t="shared" si="5"/>
        <v>2.21277374935911</v>
      </c>
      <c r="T10" s="143">
        <f t="shared" si="6"/>
        <v>0.925984954736708</v>
      </c>
    </row>
    <row r="11" spans="1:20">
      <c r="A11" s="141" t="s">
        <v>2505</v>
      </c>
      <c r="B11" s="142">
        <v>14108</v>
      </c>
      <c r="C11" s="142">
        <v>33201</v>
      </c>
      <c r="D11" s="46">
        <v>39383</v>
      </c>
      <c r="E11" s="46">
        <v>39383</v>
      </c>
      <c r="F11" s="46">
        <v>21946</v>
      </c>
      <c r="G11" s="143">
        <f t="shared" si="1"/>
        <v>1.18619921086714</v>
      </c>
      <c r="H11" s="143">
        <f t="shared" ref="H11:H15" si="7">E11/D11</f>
        <v>1</v>
      </c>
      <c r="I11" s="143">
        <f>IF(E11&gt;0,E11/B11,)</f>
        <v>2.79153671675645</v>
      </c>
      <c r="J11" s="143">
        <f t="shared" si="2"/>
        <v>0.794541146450378</v>
      </c>
      <c r="K11" s="141" t="s">
        <v>2506</v>
      </c>
      <c r="L11" s="142">
        <v>211</v>
      </c>
      <c r="M11" s="142">
        <v>854</v>
      </c>
      <c r="N11" s="142">
        <v>651</v>
      </c>
      <c r="O11" s="149">
        <v>651</v>
      </c>
      <c r="P11" s="46">
        <v>293</v>
      </c>
      <c r="Q11" s="143">
        <f t="shared" si="3"/>
        <v>0.762295081967213</v>
      </c>
      <c r="R11" s="143">
        <f t="shared" si="4"/>
        <v>1</v>
      </c>
      <c r="S11" s="143">
        <f t="shared" si="5"/>
        <v>3.08530805687204</v>
      </c>
      <c r="T11" s="143">
        <f t="shared" si="6"/>
        <v>1.22184300341297</v>
      </c>
    </row>
    <row r="12" spans="1:20">
      <c r="A12" s="141" t="s">
        <v>2507</v>
      </c>
      <c r="B12" s="142">
        <v>28</v>
      </c>
      <c r="C12" s="142"/>
      <c r="D12" s="46">
        <v>88</v>
      </c>
      <c r="E12" s="46">
        <v>88</v>
      </c>
      <c r="F12" s="46">
        <v>117</v>
      </c>
      <c r="G12" s="143">
        <f t="shared" si="1"/>
        <v>0</v>
      </c>
      <c r="H12" s="143">
        <f t="shared" si="7"/>
        <v>1</v>
      </c>
      <c r="I12" s="143">
        <f t="shared" ref="I12:I30" si="8">IF(E12&gt;0,E12/B12,)</f>
        <v>3.14285714285714</v>
      </c>
      <c r="J12" s="143">
        <f t="shared" si="2"/>
        <v>-0.247863247863248</v>
      </c>
      <c r="K12" s="150" t="s">
        <v>2508</v>
      </c>
      <c r="L12" s="142"/>
      <c r="M12" s="142"/>
      <c r="N12" s="142"/>
      <c r="O12" s="149"/>
      <c r="P12" s="46">
        <v>0</v>
      </c>
      <c r="Q12" s="143">
        <f t="shared" si="3"/>
        <v>0</v>
      </c>
      <c r="R12" s="143"/>
      <c r="S12" s="143">
        <f t="shared" si="5"/>
        <v>0</v>
      </c>
      <c r="T12" s="143">
        <f t="shared" si="6"/>
        <v>0</v>
      </c>
    </row>
    <row r="13" spans="1:20">
      <c r="A13" s="141" t="s">
        <v>2509</v>
      </c>
      <c r="B13" s="142"/>
      <c r="C13" s="142"/>
      <c r="D13" s="142"/>
      <c r="E13" s="46"/>
      <c r="F13" s="46"/>
      <c r="G13" s="143">
        <f t="shared" si="1"/>
        <v>0</v>
      </c>
      <c r="H13" s="143"/>
      <c r="I13" s="143">
        <f t="shared" si="8"/>
        <v>0</v>
      </c>
      <c r="J13" s="143">
        <f t="shared" si="2"/>
        <v>0</v>
      </c>
      <c r="K13" s="150" t="s">
        <v>2510</v>
      </c>
      <c r="L13" s="142"/>
      <c r="M13" s="142"/>
      <c r="N13" s="142"/>
      <c r="O13" s="149"/>
      <c r="P13" s="46">
        <v>0</v>
      </c>
      <c r="Q13" s="143">
        <f t="shared" si="3"/>
        <v>0</v>
      </c>
      <c r="R13" s="143"/>
      <c r="S13" s="143">
        <f t="shared" si="5"/>
        <v>0</v>
      </c>
      <c r="T13" s="143">
        <f t="shared" si="6"/>
        <v>0</v>
      </c>
    </row>
    <row r="14" spans="1:20">
      <c r="A14" s="141" t="s">
        <v>2511</v>
      </c>
      <c r="B14" s="142"/>
      <c r="C14" s="142"/>
      <c r="D14" s="142"/>
      <c r="E14" s="46"/>
      <c r="F14" s="46"/>
      <c r="G14" s="143">
        <f t="shared" si="1"/>
        <v>0</v>
      </c>
      <c r="H14" s="143"/>
      <c r="I14" s="143">
        <f t="shared" si="8"/>
        <v>0</v>
      </c>
      <c r="J14" s="143">
        <f t="shared" si="2"/>
        <v>0</v>
      </c>
      <c r="K14" s="150" t="s">
        <v>2512</v>
      </c>
      <c r="L14" s="142">
        <v>30</v>
      </c>
      <c r="M14" s="142">
        <v>20</v>
      </c>
      <c r="N14" s="142"/>
      <c r="O14" s="149"/>
      <c r="P14" s="46">
        <v>50</v>
      </c>
      <c r="Q14" s="143">
        <f t="shared" si="3"/>
        <v>0</v>
      </c>
      <c r="R14" s="143"/>
      <c r="S14" s="143">
        <f t="shared" si="5"/>
        <v>0</v>
      </c>
      <c r="T14" s="143">
        <f t="shared" si="6"/>
        <v>-1</v>
      </c>
    </row>
    <row r="15" spans="1:20">
      <c r="A15" s="141" t="s">
        <v>2513</v>
      </c>
      <c r="B15" s="142">
        <v>200</v>
      </c>
      <c r="C15" s="142"/>
      <c r="D15" s="46">
        <v>7</v>
      </c>
      <c r="E15" s="46">
        <v>7</v>
      </c>
      <c r="F15" s="46">
        <v>201</v>
      </c>
      <c r="G15" s="143">
        <f t="shared" si="1"/>
        <v>0</v>
      </c>
      <c r="H15" s="143">
        <f t="shared" si="7"/>
        <v>1</v>
      </c>
      <c r="I15" s="143">
        <f t="shared" si="8"/>
        <v>0.035</v>
      </c>
      <c r="J15" s="143">
        <f t="shared" si="2"/>
        <v>-0.965174129353234</v>
      </c>
      <c r="K15" s="141" t="s">
        <v>2514</v>
      </c>
      <c r="L15" s="142"/>
      <c r="M15" s="142"/>
      <c r="N15" s="142"/>
      <c r="O15" s="149"/>
      <c r="P15" s="46">
        <v>0</v>
      </c>
      <c r="Q15" s="143">
        <f t="shared" si="3"/>
        <v>0</v>
      </c>
      <c r="R15" s="143"/>
      <c r="S15" s="143">
        <f t="shared" si="5"/>
        <v>0</v>
      </c>
      <c r="T15" s="143">
        <f t="shared" si="6"/>
        <v>0</v>
      </c>
    </row>
    <row r="16" spans="1:20">
      <c r="A16" s="141" t="s">
        <v>2515</v>
      </c>
      <c r="B16" s="142"/>
      <c r="C16" s="142"/>
      <c r="D16" s="142"/>
      <c r="E16" s="46"/>
      <c r="F16" s="46"/>
      <c r="G16" s="143">
        <f t="shared" si="1"/>
        <v>0</v>
      </c>
      <c r="H16" s="143"/>
      <c r="I16" s="143">
        <f t="shared" si="8"/>
        <v>0</v>
      </c>
      <c r="J16" s="143">
        <f t="shared" si="2"/>
        <v>0</v>
      </c>
      <c r="K16" s="141" t="s">
        <v>2516</v>
      </c>
      <c r="L16" s="142">
        <v>2151</v>
      </c>
      <c r="M16" s="142">
        <v>3573</v>
      </c>
      <c r="N16" s="142">
        <v>3455</v>
      </c>
      <c r="O16" s="149">
        <v>3455</v>
      </c>
      <c r="P16" s="46">
        <v>800</v>
      </c>
      <c r="Q16" s="143">
        <f t="shared" si="3"/>
        <v>0.966974531206269</v>
      </c>
      <c r="R16" s="143">
        <f t="shared" si="4"/>
        <v>1</v>
      </c>
      <c r="S16" s="143">
        <f t="shared" si="5"/>
        <v>1.60622966062297</v>
      </c>
      <c r="T16" s="143">
        <f t="shared" si="6"/>
        <v>3.31875</v>
      </c>
    </row>
    <row r="17" spans="1:20">
      <c r="A17" s="141" t="s">
        <v>2517</v>
      </c>
      <c r="B17" s="142"/>
      <c r="C17" s="142"/>
      <c r="D17" s="142"/>
      <c r="E17" s="46"/>
      <c r="F17" s="46"/>
      <c r="G17" s="143">
        <f t="shared" si="1"/>
        <v>0</v>
      </c>
      <c r="H17" s="143"/>
      <c r="I17" s="143">
        <f t="shared" si="8"/>
        <v>0</v>
      </c>
      <c r="J17" s="143">
        <f t="shared" si="2"/>
        <v>0</v>
      </c>
      <c r="K17" s="141" t="s">
        <v>2518</v>
      </c>
      <c r="L17" s="46">
        <v>4419</v>
      </c>
      <c r="M17" s="142">
        <v>4554</v>
      </c>
      <c r="N17" s="142">
        <v>4554</v>
      </c>
      <c r="O17" s="149">
        <v>4554</v>
      </c>
      <c r="P17" s="46">
        <v>3161</v>
      </c>
      <c r="Q17" s="143">
        <f t="shared" si="3"/>
        <v>1</v>
      </c>
      <c r="R17" s="143">
        <f t="shared" si="4"/>
        <v>1</v>
      </c>
      <c r="S17" s="143">
        <f t="shared" si="5"/>
        <v>1.03054989816701</v>
      </c>
      <c r="T17" s="143">
        <f t="shared" si="6"/>
        <v>0.44068332806074</v>
      </c>
    </row>
    <row r="18" spans="1:20">
      <c r="A18" s="198" t="s">
        <v>2519</v>
      </c>
      <c r="B18" s="142"/>
      <c r="C18" s="46"/>
      <c r="D18" s="46"/>
      <c r="E18" s="46"/>
      <c r="F18" s="46"/>
      <c r="G18" s="143">
        <f t="shared" si="1"/>
        <v>0</v>
      </c>
      <c r="H18" s="143"/>
      <c r="I18" s="143">
        <f t="shared" si="8"/>
        <v>0</v>
      </c>
      <c r="J18" s="143">
        <f t="shared" si="2"/>
        <v>0</v>
      </c>
      <c r="K18" s="141" t="s">
        <v>2520</v>
      </c>
      <c r="L18" s="46">
        <v>50</v>
      </c>
      <c r="M18" s="142">
        <v>38</v>
      </c>
      <c r="N18" s="142">
        <v>38</v>
      </c>
      <c r="O18" s="149">
        <v>38</v>
      </c>
      <c r="P18" s="46">
        <v>38</v>
      </c>
      <c r="Q18" s="143">
        <f t="shared" si="3"/>
        <v>1</v>
      </c>
      <c r="R18" s="143">
        <f t="shared" si="4"/>
        <v>1</v>
      </c>
      <c r="S18" s="143">
        <f t="shared" si="5"/>
        <v>0.76</v>
      </c>
      <c r="T18" s="143">
        <f t="shared" si="6"/>
        <v>0</v>
      </c>
    </row>
    <row r="19" spans="1:20">
      <c r="A19" s="141"/>
      <c r="B19" s="142"/>
      <c r="C19" s="46"/>
      <c r="D19" s="46"/>
      <c r="E19" s="46"/>
      <c r="F19" s="46"/>
      <c r="G19" s="143">
        <f t="shared" si="1"/>
        <v>0</v>
      </c>
      <c r="H19" s="143"/>
      <c r="I19" s="143">
        <f t="shared" si="8"/>
        <v>0</v>
      </c>
      <c r="J19" s="143">
        <f t="shared" si="2"/>
        <v>0</v>
      </c>
      <c r="K19" s="141" t="s">
        <v>2521</v>
      </c>
      <c r="L19" s="46"/>
      <c r="M19" s="46"/>
      <c r="N19" s="46"/>
      <c r="O19" s="149"/>
      <c r="P19" s="46"/>
      <c r="Q19" s="143">
        <f t="shared" si="3"/>
        <v>0</v>
      </c>
      <c r="R19" s="143"/>
      <c r="S19" s="143">
        <f t="shared" si="5"/>
        <v>0</v>
      </c>
      <c r="T19" s="143">
        <f t="shared" si="6"/>
        <v>0</v>
      </c>
    </row>
    <row r="20" spans="1:20">
      <c r="A20" s="141" t="s">
        <v>2521</v>
      </c>
      <c r="B20" s="142"/>
      <c r="C20" s="46"/>
      <c r="D20" s="46"/>
      <c r="E20" s="46"/>
      <c r="F20" s="46"/>
      <c r="G20" s="143">
        <f t="shared" si="1"/>
        <v>0</v>
      </c>
      <c r="H20" s="143"/>
      <c r="I20" s="143">
        <f t="shared" si="8"/>
        <v>0</v>
      </c>
      <c r="J20" s="143">
        <f t="shared" si="2"/>
        <v>0</v>
      </c>
      <c r="K20" s="141" t="s">
        <v>2521</v>
      </c>
      <c r="L20" s="46"/>
      <c r="M20" s="46"/>
      <c r="N20" s="46"/>
      <c r="O20" s="46"/>
      <c r="P20" s="46"/>
      <c r="Q20" s="143">
        <f t="shared" si="3"/>
        <v>0</v>
      </c>
      <c r="R20" s="143"/>
      <c r="S20" s="143">
        <f t="shared" si="5"/>
        <v>0</v>
      </c>
      <c r="T20" s="143">
        <f t="shared" si="6"/>
        <v>0</v>
      </c>
    </row>
    <row r="21" s="196" customFormat="1" ht="20.25" customHeight="1" spans="1:22">
      <c r="A21" s="199" t="s">
        <v>70</v>
      </c>
      <c r="B21" s="200">
        <f t="shared" ref="B21:F21" si="9">SUM(B5:B19)</f>
        <v>14336</v>
      </c>
      <c r="C21" s="200">
        <f t="shared" si="9"/>
        <v>33201</v>
      </c>
      <c r="D21" s="200">
        <f t="shared" si="9"/>
        <v>39478</v>
      </c>
      <c r="E21" s="200">
        <f t="shared" si="9"/>
        <v>39478</v>
      </c>
      <c r="F21" s="200">
        <f t="shared" si="9"/>
        <v>22264</v>
      </c>
      <c r="G21" s="201">
        <f t="shared" si="1"/>
        <v>1.18906057046475</v>
      </c>
      <c r="H21" s="201">
        <f>E21/D21</f>
        <v>1</v>
      </c>
      <c r="I21" s="201">
        <f t="shared" si="8"/>
        <v>2.75376674107143</v>
      </c>
      <c r="J21" s="201">
        <f t="shared" si="2"/>
        <v>0.773176428314768</v>
      </c>
      <c r="K21" s="199" t="s">
        <v>160</v>
      </c>
      <c r="L21" s="200">
        <f t="shared" ref="L21:P21" si="10">SUM(L5:L19)</f>
        <v>20947</v>
      </c>
      <c r="M21" s="200">
        <f t="shared" si="10"/>
        <v>42216</v>
      </c>
      <c r="N21" s="200">
        <f t="shared" si="10"/>
        <v>39708</v>
      </c>
      <c r="O21" s="200">
        <f t="shared" si="10"/>
        <v>39708</v>
      </c>
      <c r="P21" s="200">
        <f t="shared" si="10"/>
        <v>20366</v>
      </c>
      <c r="Q21" s="201">
        <f t="shared" si="3"/>
        <v>0.940591245025583</v>
      </c>
      <c r="R21" s="201">
        <f>O21/N21</f>
        <v>1</v>
      </c>
      <c r="S21" s="201">
        <f t="shared" si="5"/>
        <v>1.8956413806273</v>
      </c>
      <c r="T21" s="201">
        <f t="shared" si="6"/>
        <v>0.94972012177158</v>
      </c>
      <c r="V21"/>
    </row>
    <row r="22" spans="1:20">
      <c r="A22" s="141" t="s">
        <v>2521</v>
      </c>
      <c r="B22" s="46"/>
      <c r="C22" s="46"/>
      <c r="D22" s="46"/>
      <c r="E22" s="46"/>
      <c r="F22" s="46"/>
      <c r="G22" s="143">
        <f t="shared" si="1"/>
        <v>0</v>
      </c>
      <c r="H22" s="143"/>
      <c r="I22" s="143">
        <f t="shared" si="8"/>
        <v>0</v>
      </c>
      <c r="J22" s="143">
        <f t="shared" si="2"/>
        <v>0</v>
      </c>
      <c r="K22" s="141" t="s">
        <v>2521</v>
      </c>
      <c r="L22" s="46"/>
      <c r="M22" s="46"/>
      <c r="N22" s="46"/>
      <c r="O22" s="46"/>
      <c r="P22" s="46"/>
      <c r="Q22" s="143">
        <f t="shared" si="3"/>
        <v>0</v>
      </c>
      <c r="R22" s="201"/>
      <c r="S22" s="201">
        <f t="shared" si="5"/>
        <v>0</v>
      </c>
      <c r="T22" s="143">
        <f t="shared" si="6"/>
        <v>0</v>
      </c>
    </row>
    <row r="23" spans="1:20">
      <c r="A23" s="202" t="s">
        <v>2522</v>
      </c>
      <c r="B23" s="200">
        <f t="shared" ref="B23:F23" si="11">SUM(B24:B27)</f>
        <v>9608</v>
      </c>
      <c r="C23" s="200">
        <f t="shared" si="11"/>
        <v>50465</v>
      </c>
      <c r="D23" s="200">
        <f t="shared" si="11"/>
        <v>51003</v>
      </c>
      <c r="E23" s="200">
        <f t="shared" si="11"/>
        <v>51003</v>
      </c>
      <c r="F23" s="200">
        <f t="shared" si="11"/>
        <v>50799</v>
      </c>
      <c r="G23" s="201">
        <f t="shared" si="1"/>
        <v>1.01066085405727</v>
      </c>
      <c r="H23" s="201">
        <f>E23/D23</f>
        <v>1</v>
      </c>
      <c r="I23" s="201">
        <f t="shared" si="8"/>
        <v>5.30838884263114</v>
      </c>
      <c r="J23" s="201">
        <f t="shared" si="2"/>
        <v>0.00401582708321024</v>
      </c>
      <c r="K23" s="205" t="s">
        <v>2523</v>
      </c>
      <c r="L23" s="200">
        <f t="shared" ref="L23:P23" si="12">SUM(L24:L25,L27,L28)</f>
        <v>2997</v>
      </c>
      <c r="M23" s="200">
        <f t="shared" si="12"/>
        <v>41450</v>
      </c>
      <c r="N23" s="200">
        <f t="shared" si="12"/>
        <v>50773</v>
      </c>
      <c r="O23" s="200">
        <f t="shared" si="12"/>
        <v>50773</v>
      </c>
      <c r="P23" s="200">
        <f t="shared" si="12"/>
        <v>52697</v>
      </c>
      <c r="Q23" s="201">
        <f t="shared" si="3"/>
        <v>1.22492159227986</v>
      </c>
      <c r="R23" s="201">
        <f t="shared" ref="R22:R30" si="13">O23/N23</f>
        <v>1</v>
      </c>
      <c r="S23" s="201">
        <f t="shared" si="5"/>
        <v>16.9412746079413</v>
      </c>
      <c r="T23" s="201">
        <f t="shared" si="6"/>
        <v>-0.0365106173026928</v>
      </c>
    </row>
    <row r="24" spans="1:20">
      <c r="A24" s="141" t="s">
        <v>2524</v>
      </c>
      <c r="B24" s="203">
        <v>1427</v>
      </c>
      <c r="C24" s="204">
        <v>3831</v>
      </c>
      <c r="D24" s="204">
        <v>4369</v>
      </c>
      <c r="E24" s="46">
        <v>4369</v>
      </c>
      <c r="F24" s="46">
        <v>2372</v>
      </c>
      <c r="G24" s="143">
        <f t="shared" si="1"/>
        <v>1.14043330723049</v>
      </c>
      <c r="H24" s="143">
        <f t="shared" ref="H24:H30" si="14">E24/D24</f>
        <v>1</v>
      </c>
      <c r="I24" s="143">
        <f t="shared" si="8"/>
        <v>3.06166783461808</v>
      </c>
      <c r="J24" s="143">
        <f t="shared" si="2"/>
        <v>0.841905564924115</v>
      </c>
      <c r="K24" s="141" t="s">
        <v>2525</v>
      </c>
      <c r="L24" s="46"/>
      <c r="M24" s="46"/>
      <c r="N24" s="46"/>
      <c r="O24" s="46">
        <v>-392</v>
      </c>
      <c r="P24" s="46"/>
      <c r="Q24" s="143">
        <f t="shared" si="3"/>
        <v>0</v>
      </c>
      <c r="R24" s="201"/>
      <c r="S24" s="143">
        <f t="shared" si="5"/>
        <v>0</v>
      </c>
      <c r="T24" s="143">
        <f t="shared" si="6"/>
        <v>0</v>
      </c>
    </row>
    <row r="25" spans="1:20">
      <c r="A25" s="141" t="s">
        <v>2526</v>
      </c>
      <c r="B25" s="142">
        <v>8181</v>
      </c>
      <c r="C25" s="142">
        <v>5184</v>
      </c>
      <c r="D25" s="142">
        <v>5184</v>
      </c>
      <c r="E25" s="46">
        <v>5184</v>
      </c>
      <c r="F25" s="46">
        <v>1127</v>
      </c>
      <c r="G25" s="143">
        <f t="shared" si="1"/>
        <v>1</v>
      </c>
      <c r="H25" s="143">
        <f t="shared" si="14"/>
        <v>1</v>
      </c>
      <c r="I25" s="143">
        <f t="shared" si="8"/>
        <v>0.633663366336634</v>
      </c>
      <c r="J25" s="143">
        <f t="shared" si="2"/>
        <v>3.59982253771074</v>
      </c>
      <c r="K25" s="141" t="s">
        <v>2527</v>
      </c>
      <c r="L25" s="46"/>
      <c r="M25" s="46"/>
      <c r="N25" s="46">
        <v>4096</v>
      </c>
      <c r="O25" s="46">
        <v>4096</v>
      </c>
      <c r="P25" s="46">
        <v>213</v>
      </c>
      <c r="Q25" s="143">
        <f t="shared" si="3"/>
        <v>0</v>
      </c>
      <c r="R25" s="143">
        <f t="shared" si="13"/>
        <v>1</v>
      </c>
      <c r="S25" s="143"/>
      <c r="T25" s="143">
        <f t="shared" si="6"/>
        <v>18.2300469483568</v>
      </c>
    </row>
    <row r="26" spans="1:20">
      <c r="A26" s="141" t="s">
        <v>2528</v>
      </c>
      <c r="B26" s="142"/>
      <c r="C26" s="142"/>
      <c r="D26" s="142"/>
      <c r="E26" s="46"/>
      <c r="F26" s="46"/>
      <c r="G26" s="143"/>
      <c r="H26" s="143"/>
      <c r="I26" s="143">
        <f t="shared" si="8"/>
        <v>0</v>
      </c>
      <c r="J26" s="143"/>
      <c r="K26" s="141" t="s">
        <v>2529</v>
      </c>
      <c r="L26" s="46"/>
      <c r="M26" s="46"/>
      <c r="N26" s="46"/>
      <c r="O26" s="46">
        <v>4096</v>
      </c>
      <c r="P26" s="46">
        <v>213</v>
      </c>
      <c r="Q26" s="143"/>
      <c r="R26" s="143"/>
      <c r="S26" s="143"/>
      <c r="T26" s="143"/>
    </row>
    <row r="27" spans="1:20">
      <c r="A27" s="141" t="s">
        <v>2530</v>
      </c>
      <c r="B27" s="46"/>
      <c r="C27" s="46">
        <v>41450</v>
      </c>
      <c r="D27" s="46">
        <v>41450</v>
      </c>
      <c r="E27" s="46">
        <v>41450</v>
      </c>
      <c r="F27" s="46">
        <v>47300</v>
      </c>
      <c r="G27" s="143">
        <f t="shared" ref="G27:G30" si="15">IF(C27&gt;0,E27/C27,)</f>
        <v>1</v>
      </c>
      <c r="H27" s="143">
        <f t="shared" si="14"/>
        <v>1</v>
      </c>
      <c r="I27" s="143"/>
      <c r="J27" s="143">
        <f t="shared" ref="J27:J30" si="16">IF(F27&gt;0,E27/F27-1,)</f>
        <v>-0.123678646934461</v>
      </c>
      <c r="K27" s="141" t="s">
        <v>2531</v>
      </c>
      <c r="L27" s="46"/>
      <c r="M27" s="46"/>
      <c r="N27" s="46">
        <v>5227</v>
      </c>
      <c r="O27" s="46">
        <v>5619</v>
      </c>
      <c r="P27" s="46">
        <v>5184</v>
      </c>
      <c r="Q27" s="143">
        <f t="shared" ref="Q27:Q30" si="17">IF(M27&gt;0,O27/M27,)</f>
        <v>0</v>
      </c>
      <c r="R27" s="143">
        <f t="shared" si="13"/>
        <v>1.07499521714176</v>
      </c>
      <c r="S27" s="143"/>
      <c r="T27" s="143">
        <f t="shared" ref="T27:T30" si="18">IF(P27&gt;0,O27/P27-1,)</f>
        <v>0.083912037037037</v>
      </c>
    </row>
    <row r="28" spans="1:20">
      <c r="A28" s="141"/>
      <c r="B28" s="46"/>
      <c r="C28" s="46"/>
      <c r="D28" s="46"/>
      <c r="E28" s="46"/>
      <c r="F28" s="46"/>
      <c r="G28" s="143">
        <f t="shared" si="15"/>
        <v>0</v>
      </c>
      <c r="H28" s="201"/>
      <c r="I28" s="143">
        <f t="shared" si="8"/>
        <v>0</v>
      </c>
      <c r="J28" s="143">
        <f t="shared" si="16"/>
        <v>0</v>
      </c>
      <c r="K28" s="206" t="s">
        <v>2532</v>
      </c>
      <c r="L28" s="46">
        <v>2997</v>
      </c>
      <c r="M28" s="46">
        <v>41450</v>
      </c>
      <c r="N28" s="46">
        <v>41450</v>
      </c>
      <c r="O28" s="46">
        <v>41450</v>
      </c>
      <c r="P28" s="46">
        <v>47300</v>
      </c>
      <c r="Q28" s="143">
        <f t="shared" si="17"/>
        <v>1</v>
      </c>
      <c r="R28" s="143">
        <f t="shared" si="13"/>
        <v>1</v>
      </c>
      <c r="S28" s="143">
        <f t="shared" si="5"/>
        <v>13.8304971638305</v>
      </c>
      <c r="T28" s="143">
        <f t="shared" si="18"/>
        <v>-0.123678646934461</v>
      </c>
    </row>
    <row r="29" spans="1:20">
      <c r="A29" s="141" t="s">
        <v>2521</v>
      </c>
      <c r="B29" s="46"/>
      <c r="C29" s="46"/>
      <c r="D29" s="46"/>
      <c r="E29" s="46"/>
      <c r="F29" s="46"/>
      <c r="G29" s="143">
        <f t="shared" si="15"/>
        <v>0</v>
      </c>
      <c r="H29" s="201"/>
      <c r="I29" s="143">
        <f t="shared" si="8"/>
        <v>0</v>
      </c>
      <c r="J29" s="143">
        <f t="shared" si="16"/>
        <v>0</v>
      </c>
      <c r="K29" s="141" t="s">
        <v>2521</v>
      </c>
      <c r="L29" s="46"/>
      <c r="M29" s="46"/>
      <c r="N29" s="46"/>
      <c r="O29" s="46"/>
      <c r="P29" s="46"/>
      <c r="Q29" s="143">
        <f t="shared" si="17"/>
        <v>0</v>
      </c>
      <c r="R29" s="201"/>
      <c r="S29" s="143">
        <f t="shared" si="5"/>
        <v>0</v>
      </c>
      <c r="T29" s="143">
        <f t="shared" si="18"/>
        <v>0</v>
      </c>
    </row>
    <row r="30" spans="1:20">
      <c r="A30" s="199" t="s">
        <v>2533</v>
      </c>
      <c r="B30" s="200">
        <f t="shared" ref="B30:F30" si="19">B21+B23</f>
        <v>23944</v>
      </c>
      <c r="C30" s="200">
        <f t="shared" si="19"/>
        <v>83666</v>
      </c>
      <c r="D30" s="200">
        <f t="shared" si="19"/>
        <v>90481</v>
      </c>
      <c r="E30" s="200">
        <f t="shared" si="19"/>
        <v>90481</v>
      </c>
      <c r="F30" s="200">
        <f t="shared" si="19"/>
        <v>73063</v>
      </c>
      <c r="G30" s="201">
        <f t="shared" si="15"/>
        <v>1.08145483230942</v>
      </c>
      <c r="H30" s="201">
        <f t="shared" si="14"/>
        <v>1</v>
      </c>
      <c r="I30" s="201">
        <f t="shared" si="8"/>
        <v>3.77885900434347</v>
      </c>
      <c r="J30" s="201">
        <f t="shared" si="16"/>
        <v>0.238396999849445</v>
      </c>
      <c r="K30" s="199" t="s">
        <v>2534</v>
      </c>
      <c r="L30" s="200">
        <f t="shared" ref="L30:P30" si="20">L21+L23</f>
        <v>23944</v>
      </c>
      <c r="M30" s="200">
        <f t="shared" si="20"/>
        <v>83666</v>
      </c>
      <c r="N30" s="200">
        <f t="shared" si="20"/>
        <v>90481</v>
      </c>
      <c r="O30" s="200">
        <f t="shared" si="20"/>
        <v>90481</v>
      </c>
      <c r="P30" s="200">
        <f t="shared" si="20"/>
        <v>73063</v>
      </c>
      <c r="Q30" s="201">
        <f t="shared" si="17"/>
        <v>1.08145483230942</v>
      </c>
      <c r="R30" s="201">
        <f t="shared" si="13"/>
        <v>1</v>
      </c>
      <c r="S30" s="201">
        <f t="shared" si="5"/>
        <v>3.77885900434347</v>
      </c>
      <c r="T30" s="201">
        <f t="shared" si="18"/>
        <v>0.238396999849445</v>
      </c>
    </row>
    <row r="31" hidden="1" spans="15:19">
      <c r="O31">
        <f>O30-O27</f>
        <v>84862</v>
      </c>
      <c r="P31">
        <f>P30-P27</f>
        <v>67879</v>
      </c>
      <c r="S31" s="143" t="e">
        <f t="shared" si="5"/>
        <v>#DIV/0!</v>
      </c>
    </row>
    <row r="32" hidden="1" spans="5:5">
      <c r="E32" s="144"/>
    </row>
    <row r="33" ht="81" hidden="1" spans="1:19">
      <c r="A33" s="145" t="s">
        <v>2535</v>
      </c>
      <c r="B33" s="144">
        <f>E30/B30</f>
        <v>3.77885900434347</v>
      </c>
      <c r="E33" s="146"/>
      <c r="F33" s="146"/>
      <c r="G33" s="147"/>
      <c r="H33" s="147"/>
      <c r="I33" s="147"/>
      <c r="K33" s="151" t="s">
        <v>2536</v>
      </c>
      <c r="L33" s="144">
        <f>O31/L30</f>
        <v>3.54418643501503</v>
      </c>
      <c r="O33" s="152"/>
      <c r="P33" s="152"/>
      <c r="Q33" s="144"/>
      <c r="R33" s="144"/>
      <c r="S33" s="144"/>
    </row>
    <row r="34" ht="40.5" hidden="1" spans="1:12">
      <c r="A34" s="145" t="s">
        <v>2537</v>
      </c>
      <c r="B34" s="144">
        <f>E30/C30</f>
        <v>1.08145483230942</v>
      </c>
      <c r="K34" s="151" t="s">
        <v>2537</v>
      </c>
      <c r="L34" s="144">
        <f>O31/M30</f>
        <v>1.01429493462099</v>
      </c>
    </row>
    <row r="35" ht="40.5" hidden="1" spans="1:12">
      <c r="A35" s="145" t="s">
        <v>2538</v>
      </c>
      <c r="B35">
        <f>E30-F30</f>
        <v>17418</v>
      </c>
      <c r="K35" s="151" t="s">
        <v>2539</v>
      </c>
      <c r="L35">
        <f>O31-P31</f>
        <v>16983</v>
      </c>
    </row>
    <row r="36" ht="40.5" hidden="1" spans="1:12">
      <c r="A36" s="145" t="s">
        <v>2540</v>
      </c>
      <c r="B36" s="144">
        <f>B35/F30</f>
        <v>0.238396999849445</v>
      </c>
      <c r="K36" s="151" t="s">
        <v>2541</v>
      </c>
      <c r="L36" s="144">
        <f>L35/P31</f>
        <v>0.250195200282856</v>
      </c>
    </row>
    <row r="37" ht="24" hidden="1" spans="1:2">
      <c r="A37" s="145" t="s">
        <v>2542</v>
      </c>
      <c r="B37" s="144">
        <f>E21/B21</f>
        <v>2.75376674107143</v>
      </c>
    </row>
    <row r="38" hidden="1" spans="1:2">
      <c r="A38" s="145" t="s">
        <v>2543</v>
      </c>
      <c r="B38" s="144">
        <f>E21/C21</f>
        <v>1.18906057046475</v>
      </c>
    </row>
    <row r="39" hidden="1" spans="1:2">
      <c r="A39" s="145" t="s">
        <v>2544</v>
      </c>
      <c r="B39">
        <f>E21-F21</f>
        <v>17214</v>
      </c>
    </row>
    <row r="40" hidden="1" spans="1:2">
      <c r="A40" s="145" t="s">
        <v>2545</v>
      </c>
      <c r="B40" s="144">
        <f>B39/F21</f>
        <v>0.773176428314768</v>
      </c>
    </row>
    <row r="41" hidden="1"/>
  </sheetData>
  <autoFilter xmlns:etc="http://www.wps.cn/officeDocument/2017/etCustomData" ref="A4:T31" etc:filterBottomFollowUsedRange="0">
    <extLst/>
  </autoFilter>
  <mergeCells count="4">
    <mergeCell ref="A1:T1"/>
    <mergeCell ref="Q2:T2"/>
    <mergeCell ref="A3:J3"/>
    <mergeCell ref="K3:T3"/>
  </mergeCells>
  <conditionalFormatting sqref="A26:A27">
    <cfRule type="expression" dxfId="1" priority="1" stopIfTrue="1">
      <formula>"len($A:$A)=3"</formula>
    </cfRule>
  </conditionalFormatting>
  <conditionalFormatting sqref="A5:A20 A22:A26 A28:A29 K28:L28">
    <cfRule type="expression" dxfId="1" priority="6" stopIfTrue="1">
      <formula>"len($A:$A)=3"</formula>
    </cfRule>
  </conditionalFormatting>
  <pageMargins left="0.747916666666667" right="0.747916666666667" top="0.984027777777778" bottom="0.984027777777778" header="0.511805555555556" footer="0.511805555555556"/>
  <pageSetup paperSize="9" scale="55"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1"/>
  <sheetViews>
    <sheetView workbookViewId="0">
      <selection activeCell="G46" sqref="G46:I46"/>
    </sheetView>
  </sheetViews>
  <sheetFormatPr defaultColWidth="9" defaultRowHeight="14.25"/>
  <cols>
    <col min="1" max="1" width="8.25" customWidth="1"/>
    <col min="2" max="2" width="35.625" customWidth="1"/>
    <col min="3" max="4" width="7.625" customWidth="1"/>
    <col min="5" max="5" width="8.375" customWidth="1"/>
    <col min="6" max="6" width="7.5" customWidth="1"/>
    <col min="7" max="7" width="11.125" customWidth="1"/>
    <col min="8" max="8" width="11.5" customWidth="1"/>
    <col min="9" max="9" width="12.125" customWidth="1"/>
    <col min="11" max="11" width="13.75" customWidth="1"/>
    <col min="12" max="12" width="9" hidden="1" customWidth="1"/>
  </cols>
  <sheetData>
    <row r="1" ht="27" spans="1:9">
      <c r="A1" s="155" t="s">
        <v>15</v>
      </c>
      <c r="B1" s="155"/>
      <c r="C1" s="155"/>
      <c r="D1" s="155"/>
      <c r="E1" s="155"/>
      <c r="F1" s="155"/>
      <c r="G1" s="155"/>
      <c r="H1" s="155"/>
      <c r="I1" s="155"/>
    </row>
    <row r="2" spans="1:8">
      <c r="A2" s="156" t="s">
        <v>2546</v>
      </c>
      <c r="B2" s="156"/>
      <c r="C2" s="156"/>
      <c r="D2" s="156"/>
      <c r="E2" s="156"/>
      <c r="F2" s="156"/>
      <c r="G2" s="156"/>
      <c r="H2" s="156" t="s">
        <v>32</v>
      </c>
    </row>
    <row r="3" spans="1:9">
      <c r="A3" s="187" t="s">
        <v>175</v>
      </c>
      <c r="B3" s="187" t="s">
        <v>2547</v>
      </c>
      <c r="C3" s="159" t="s">
        <v>39</v>
      </c>
      <c r="D3" s="161" t="s">
        <v>35</v>
      </c>
      <c r="E3" s="159" t="s">
        <v>36</v>
      </c>
      <c r="F3" s="159" t="s">
        <v>38</v>
      </c>
      <c r="G3" s="162" t="s">
        <v>173</v>
      </c>
      <c r="H3" s="162" t="s">
        <v>174</v>
      </c>
      <c r="I3" s="162" t="s">
        <v>40</v>
      </c>
    </row>
    <row r="4" spans="1:9">
      <c r="A4" s="187"/>
      <c r="B4" s="187"/>
      <c r="C4" s="188"/>
      <c r="D4" s="161"/>
      <c r="E4" s="188"/>
      <c r="F4" s="188"/>
      <c r="G4" s="166"/>
      <c r="H4" s="166"/>
      <c r="I4" s="166"/>
    </row>
    <row r="5" spans="1:9">
      <c r="A5" s="167" t="s">
        <v>2548</v>
      </c>
      <c r="B5" s="189" t="s">
        <v>2549</v>
      </c>
      <c r="C5" s="189"/>
      <c r="D5" s="172"/>
      <c r="E5" s="172"/>
      <c r="F5" s="172"/>
      <c r="G5" s="172"/>
      <c r="H5" s="172"/>
      <c r="I5" s="195"/>
    </row>
    <row r="6" spans="1:9">
      <c r="A6" s="167" t="s">
        <v>2550</v>
      </c>
      <c r="B6" s="189" t="s">
        <v>2551</v>
      </c>
      <c r="C6" s="189"/>
      <c r="D6" s="172"/>
      <c r="E6" s="172"/>
      <c r="F6" s="172"/>
      <c r="G6" s="172"/>
      <c r="H6" s="172"/>
      <c r="I6" s="47"/>
    </row>
    <row r="7" spans="1:9">
      <c r="A7" s="167" t="s">
        <v>2552</v>
      </c>
      <c r="B7" s="189" t="s">
        <v>2553</v>
      </c>
      <c r="C7" s="189"/>
      <c r="D7" s="172"/>
      <c r="E7" s="172"/>
      <c r="F7" s="172"/>
      <c r="G7" s="172"/>
      <c r="H7" s="172"/>
      <c r="I7" s="47"/>
    </row>
    <row r="8" spans="1:9">
      <c r="A8" s="167" t="s">
        <v>2554</v>
      </c>
      <c r="B8" s="189" t="s">
        <v>2555</v>
      </c>
      <c r="C8" s="189"/>
      <c r="D8" s="172"/>
      <c r="E8" s="172"/>
      <c r="F8" s="172"/>
      <c r="G8" s="172"/>
      <c r="H8" s="172"/>
      <c r="I8" s="47"/>
    </row>
    <row r="9" spans="1:9">
      <c r="A9" s="167" t="s">
        <v>2556</v>
      </c>
      <c r="B9" s="189" t="s">
        <v>2557</v>
      </c>
      <c r="C9" s="189"/>
      <c r="D9" s="172"/>
      <c r="E9" s="172"/>
      <c r="F9" s="172"/>
      <c r="G9" s="172"/>
      <c r="H9" s="172"/>
      <c r="I9" s="47"/>
    </row>
    <row r="10" spans="1:9">
      <c r="A10" s="167" t="s">
        <v>2558</v>
      </c>
      <c r="B10" s="189" t="s">
        <v>2559</v>
      </c>
      <c r="C10" s="189"/>
      <c r="D10" s="172"/>
      <c r="E10" s="172"/>
      <c r="F10" s="172"/>
      <c r="G10" s="172"/>
      <c r="H10" s="172"/>
      <c r="I10" s="47"/>
    </row>
    <row r="11" spans="1:16">
      <c r="A11" s="167" t="s">
        <v>2560</v>
      </c>
      <c r="B11" s="189" t="s">
        <v>2561</v>
      </c>
      <c r="C11" s="189"/>
      <c r="D11" s="172"/>
      <c r="E11" s="172"/>
      <c r="F11" s="172"/>
      <c r="G11" s="172"/>
      <c r="H11" s="172"/>
      <c r="I11" s="47"/>
      <c r="L11" s="178"/>
      <c r="M11" s="178"/>
      <c r="N11" s="179"/>
      <c r="O11" s="180"/>
      <c r="P11" s="181"/>
    </row>
    <row r="12" spans="1:16">
      <c r="A12" s="167" t="s">
        <v>2562</v>
      </c>
      <c r="B12" s="189" t="s">
        <v>2563</v>
      </c>
      <c r="C12" s="189"/>
      <c r="D12" s="172"/>
      <c r="E12" s="172"/>
      <c r="F12" s="172"/>
      <c r="G12" s="172"/>
      <c r="H12" s="172"/>
      <c r="I12" s="47"/>
      <c r="L12" s="181"/>
      <c r="M12" s="181"/>
      <c r="N12" s="181"/>
      <c r="O12" s="181"/>
      <c r="P12" s="181"/>
    </row>
    <row r="13" spans="1:16">
      <c r="A13" s="167" t="s">
        <v>2564</v>
      </c>
      <c r="B13" s="189" t="s">
        <v>2565</v>
      </c>
      <c r="C13" s="189"/>
      <c r="D13" s="172"/>
      <c r="E13" s="172"/>
      <c r="F13" s="172"/>
      <c r="G13" s="172"/>
      <c r="H13" s="172"/>
      <c r="I13" s="47"/>
      <c r="L13" s="181"/>
      <c r="M13" s="181"/>
      <c r="N13" s="181"/>
      <c r="O13" s="181"/>
      <c r="P13" s="181"/>
    </row>
    <row r="14" spans="1:16">
      <c r="A14" s="167" t="s">
        <v>2566</v>
      </c>
      <c r="B14" s="189" t="s">
        <v>2567</v>
      </c>
      <c r="C14" s="189">
        <v>117</v>
      </c>
      <c r="D14" s="172">
        <v>28</v>
      </c>
      <c r="E14" s="172"/>
      <c r="F14" s="172">
        <v>88</v>
      </c>
      <c r="G14" s="190">
        <f>IF(F14&lt;&gt;0,F14/C14-1,)</f>
        <v>-0.247863247863248</v>
      </c>
      <c r="H14" s="190">
        <f t="shared" ref="H14:H17" si="0">IF(F14&lt;&gt;0,F14/D14,)</f>
        <v>3.14285714285714</v>
      </c>
      <c r="I14" s="190"/>
      <c r="L14" s="181"/>
      <c r="M14" s="181"/>
      <c r="N14" s="181"/>
      <c r="O14" s="181"/>
      <c r="P14" s="181"/>
    </row>
    <row r="15" spans="1:16">
      <c r="A15" s="167" t="s">
        <v>2568</v>
      </c>
      <c r="B15" s="189" t="s">
        <v>2569</v>
      </c>
      <c r="C15" s="189"/>
      <c r="D15" s="172"/>
      <c r="E15" s="172"/>
      <c r="F15" s="172"/>
      <c r="G15" s="190"/>
      <c r="H15" s="190"/>
      <c r="I15" s="190"/>
      <c r="L15" s="181"/>
      <c r="M15" s="181"/>
      <c r="N15" s="181"/>
      <c r="O15" s="181"/>
      <c r="P15" s="181"/>
    </row>
    <row r="16" spans="1:16">
      <c r="A16" s="167" t="s">
        <v>2570</v>
      </c>
      <c r="B16" s="189" t="s">
        <v>2571</v>
      </c>
      <c r="C16" s="189">
        <f t="shared" ref="C16:F16" si="1">SUM(C17:C21)</f>
        <v>21946</v>
      </c>
      <c r="D16" s="172">
        <f t="shared" si="1"/>
        <v>14108</v>
      </c>
      <c r="E16" s="172">
        <f t="shared" si="1"/>
        <v>33201</v>
      </c>
      <c r="F16" s="172">
        <f t="shared" si="1"/>
        <v>39383</v>
      </c>
      <c r="G16" s="190">
        <f>IF(F16&lt;&gt;0,F16/C16-1,)</f>
        <v>0.794541146450378</v>
      </c>
      <c r="H16" s="190">
        <f t="shared" si="0"/>
        <v>2.79153671675645</v>
      </c>
      <c r="I16" s="190">
        <f>IF(F16&lt;&gt;0,F16/E16,)</f>
        <v>1.18619921086714</v>
      </c>
      <c r="L16" s="181"/>
      <c r="M16" s="182"/>
      <c r="N16" s="182"/>
      <c r="O16" s="182"/>
      <c r="P16" s="180"/>
    </row>
    <row r="17" spans="1:9">
      <c r="A17" s="167" t="s">
        <v>2572</v>
      </c>
      <c r="B17" s="189" t="s">
        <v>2573</v>
      </c>
      <c r="C17" s="189">
        <v>19501</v>
      </c>
      <c r="D17" s="172">
        <v>13708</v>
      </c>
      <c r="E17" s="172">
        <v>28857</v>
      </c>
      <c r="F17" s="172">
        <v>39383</v>
      </c>
      <c r="G17" s="190"/>
      <c r="H17" s="190">
        <f t="shared" si="0"/>
        <v>2.87299387219142</v>
      </c>
      <c r="I17" s="190">
        <f>IF(F17&lt;&gt;0,F17/E17,)</f>
        <v>1.3647641820009</v>
      </c>
    </row>
    <row r="18" spans="1:9">
      <c r="A18" s="167" t="s">
        <v>2574</v>
      </c>
      <c r="B18" s="189" t="s">
        <v>2575</v>
      </c>
      <c r="C18" s="189">
        <v>796</v>
      </c>
      <c r="D18" s="172">
        <v>400</v>
      </c>
      <c r="E18" s="172">
        <v>2064</v>
      </c>
      <c r="F18" s="172"/>
      <c r="G18" s="190"/>
      <c r="H18" s="190"/>
      <c r="I18" s="190"/>
    </row>
    <row r="19" spans="1:9">
      <c r="A19" s="167" t="s">
        <v>2576</v>
      </c>
      <c r="B19" s="189" t="s">
        <v>2577</v>
      </c>
      <c r="C19" s="189"/>
      <c r="D19" s="172"/>
      <c r="E19" s="172"/>
      <c r="F19" s="172"/>
      <c r="G19" s="190"/>
      <c r="H19" s="190"/>
      <c r="I19" s="190"/>
    </row>
    <row r="20" spans="1:9">
      <c r="A20" s="167" t="s">
        <v>2578</v>
      </c>
      <c r="B20" s="189" t="s">
        <v>2579</v>
      </c>
      <c r="C20" s="189"/>
      <c r="D20" s="172"/>
      <c r="E20" s="172"/>
      <c r="F20" s="172"/>
      <c r="G20" s="190"/>
      <c r="H20" s="190"/>
      <c r="I20" s="190"/>
    </row>
    <row r="21" spans="1:9">
      <c r="A21" s="167" t="s">
        <v>2580</v>
      </c>
      <c r="B21" s="189" t="s">
        <v>2581</v>
      </c>
      <c r="C21" s="189">
        <v>1649</v>
      </c>
      <c r="D21" s="172"/>
      <c r="E21" s="172">
        <v>2280</v>
      </c>
      <c r="F21" s="172"/>
      <c r="G21" s="190"/>
      <c r="H21" s="190"/>
      <c r="I21" s="190"/>
    </row>
    <row r="22" spans="1:9">
      <c r="A22" s="167" t="s">
        <v>2582</v>
      </c>
      <c r="B22" s="189" t="s">
        <v>2583</v>
      </c>
      <c r="C22" s="189"/>
      <c r="D22" s="172"/>
      <c r="E22" s="172"/>
      <c r="F22" s="172"/>
      <c r="G22" s="190"/>
      <c r="H22" s="190"/>
      <c r="I22" s="190"/>
    </row>
    <row r="23" spans="1:13">
      <c r="A23" s="167" t="s">
        <v>2584</v>
      </c>
      <c r="B23" s="189" t="s">
        <v>2585</v>
      </c>
      <c r="C23" s="189"/>
      <c r="D23" s="172"/>
      <c r="E23" s="172"/>
      <c r="F23" s="174"/>
      <c r="G23" s="190"/>
      <c r="H23" s="190"/>
      <c r="I23" s="190"/>
      <c r="J23" s="178"/>
      <c r="K23" s="178"/>
      <c r="L23" s="179"/>
      <c r="M23" s="180"/>
    </row>
    <row r="24" spans="1:9">
      <c r="A24" s="167" t="s">
        <v>2586</v>
      </c>
      <c r="B24" s="189" t="s">
        <v>2587</v>
      </c>
      <c r="C24" s="189"/>
      <c r="D24" s="172"/>
      <c r="E24" s="172"/>
      <c r="F24" s="172"/>
      <c r="G24" s="190"/>
      <c r="H24" s="190"/>
      <c r="I24" s="190"/>
    </row>
    <row r="25" spans="1:9">
      <c r="A25" s="167" t="s">
        <v>2588</v>
      </c>
      <c r="B25" s="189" t="s">
        <v>2589</v>
      </c>
      <c r="C25" s="189"/>
      <c r="D25" s="172"/>
      <c r="E25" s="172"/>
      <c r="F25" s="172"/>
      <c r="G25" s="190"/>
      <c r="H25" s="190"/>
      <c r="I25" s="190"/>
    </row>
    <row r="26" spans="1:9">
      <c r="A26" s="167" t="s">
        <v>2590</v>
      </c>
      <c r="B26" s="189" t="s">
        <v>2591</v>
      </c>
      <c r="C26" s="189">
        <v>201</v>
      </c>
      <c r="D26" s="172">
        <v>200</v>
      </c>
      <c r="E26" s="172"/>
      <c r="F26" s="172">
        <v>7</v>
      </c>
      <c r="G26" s="190">
        <f>IF(F26&lt;&gt;0,F26/C26-1,)</f>
        <v>-0.965174129353234</v>
      </c>
      <c r="H26" s="190">
        <f>IF(F26&lt;&gt;0,F26/D26,)</f>
        <v>0.035</v>
      </c>
      <c r="I26" s="190"/>
    </row>
    <row r="27" spans="1:9">
      <c r="A27" s="167" t="s">
        <v>2592</v>
      </c>
      <c r="B27" s="189" t="s">
        <v>2593</v>
      </c>
      <c r="C27" s="189"/>
      <c r="D27" s="172"/>
      <c r="E27" s="172"/>
      <c r="F27" s="172"/>
      <c r="G27" s="190"/>
      <c r="H27" s="190"/>
      <c r="I27" s="190"/>
    </row>
    <row r="28" spans="1:9">
      <c r="A28" s="167" t="s">
        <v>2594</v>
      </c>
      <c r="B28" s="189" t="s">
        <v>2595</v>
      </c>
      <c r="C28" s="189"/>
      <c r="D28" s="172"/>
      <c r="E28" s="172"/>
      <c r="F28" s="172"/>
      <c r="G28" s="190"/>
      <c r="H28" s="190"/>
      <c r="I28" s="190"/>
    </row>
    <row r="29" spans="1:9">
      <c r="A29" s="167" t="s">
        <v>2596</v>
      </c>
      <c r="B29" s="189" t="s">
        <v>2597</v>
      </c>
      <c r="C29" s="189"/>
      <c r="D29" s="172"/>
      <c r="E29" s="172"/>
      <c r="F29" s="172"/>
      <c r="G29" s="190"/>
      <c r="H29" s="190"/>
      <c r="I29" s="190"/>
    </row>
    <row r="30" spans="1:9">
      <c r="A30" s="167" t="s">
        <v>2598</v>
      </c>
      <c r="B30" s="189" t="s">
        <v>2599</v>
      </c>
      <c r="C30" s="189"/>
      <c r="D30" s="172"/>
      <c r="E30" s="172"/>
      <c r="F30" s="172"/>
      <c r="G30" s="190"/>
      <c r="H30" s="190"/>
      <c r="I30" s="190"/>
    </row>
    <row r="31" spans="1:9">
      <c r="A31" s="167" t="s">
        <v>2600</v>
      </c>
      <c r="B31" s="189" t="s">
        <v>2601</v>
      </c>
      <c r="C31" s="189"/>
      <c r="D31" s="172"/>
      <c r="E31" s="172"/>
      <c r="F31" s="172"/>
      <c r="G31" s="190"/>
      <c r="H31" s="190"/>
      <c r="I31" s="190"/>
    </row>
    <row r="32" spans="1:9">
      <c r="A32" s="167" t="s">
        <v>2602</v>
      </c>
      <c r="B32" s="189" t="s">
        <v>2603</v>
      </c>
      <c r="C32" s="189"/>
      <c r="D32" s="172"/>
      <c r="E32" s="172"/>
      <c r="F32" s="172"/>
      <c r="G32" s="190"/>
      <c r="H32" s="190"/>
      <c r="I32" s="190"/>
    </row>
    <row r="33" spans="1:9">
      <c r="A33" s="167" t="s">
        <v>2604</v>
      </c>
      <c r="B33" s="189" t="s">
        <v>2605</v>
      </c>
      <c r="C33" s="189"/>
      <c r="D33" s="172"/>
      <c r="E33" s="172"/>
      <c r="F33" s="172"/>
      <c r="G33" s="190"/>
      <c r="H33" s="190"/>
      <c r="I33" s="190"/>
    </row>
    <row r="34" spans="1:9">
      <c r="A34" s="167" t="s">
        <v>2606</v>
      </c>
      <c r="B34" s="189" t="s">
        <v>2607</v>
      </c>
      <c r="C34" s="189"/>
      <c r="D34" s="172"/>
      <c r="E34" s="172"/>
      <c r="F34" s="172"/>
      <c r="G34" s="190"/>
      <c r="H34" s="190"/>
      <c r="I34" s="190"/>
    </row>
    <row r="35" spans="1:9">
      <c r="A35" s="167" t="s">
        <v>2608</v>
      </c>
      <c r="B35" s="189" t="s">
        <v>2609</v>
      </c>
      <c r="C35" s="189"/>
      <c r="D35" s="172"/>
      <c r="E35" s="172"/>
      <c r="F35" s="172"/>
      <c r="G35" s="190"/>
      <c r="H35" s="190"/>
      <c r="I35" s="190"/>
    </row>
    <row r="36" spans="1:12">
      <c r="A36" s="191"/>
      <c r="B36" s="192" t="s">
        <v>2533</v>
      </c>
      <c r="C36" s="192">
        <f t="shared" ref="C36:F36" si="2">C14+C16+C26</f>
        <v>22264</v>
      </c>
      <c r="D36" s="193">
        <f t="shared" si="2"/>
        <v>14336</v>
      </c>
      <c r="E36" s="193">
        <f>E16</f>
        <v>33201</v>
      </c>
      <c r="F36" s="193">
        <f t="shared" si="2"/>
        <v>39478</v>
      </c>
      <c r="G36" s="194">
        <f t="shared" ref="G36:G39" si="3">IF(F36&lt;&gt;0,F36/C36-1,)</f>
        <v>0.773176428314768</v>
      </c>
      <c r="H36" s="194">
        <f t="shared" ref="H36:H39" si="4">IF(F36&lt;&gt;0,F36/D36,)</f>
        <v>2.75376674107143</v>
      </c>
      <c r="I36" s="194">
        <f t="shared" ref="I36:I39" si="5">IF(F36&lt;&gt;0,F36/E36,)</f>
        <v>1.18906057046475</v>
      </c>
      <c r="L36">
        <v>23004</v>
      </c>
    </row>
    <row r="37" spans="1:9">
      <c r="A37" s="167" t="s">
        <v>2610</v>
      </c>
      <c r="B37" s="189" t="s">
        <v>2611</v>
      </c>
      <c r="C37" s="189">
        <f t="shared" ref="C37:F37" si="6">SUM(C38,C41,C42,C44,)</f>
        <v>3499</v>
      </c>
      <c r="D37" s="189">
        <f t="shared" si="6"/>
        <v>9608</v>
      </c>
      <c r="E37" s="189">
        <f t="shared" si="6"/>
        <v>9015</v>
      </c>
      <c r="F37" s="189">
        <f t="shared" si="6"/>
        <v>9553</v>
      </c>
      <c r="G37" s="190">
        <f t="shared" si="3"/>
        <v>1.73020863103744</v>
      </c>
      <c r="H37" s="190">
        <f t="shared" si="4"/>
        <v>0.994275603663614</v>
      </c>
      <c r="I37" s="190">
        <f t="shared" si="5"/>
        <v>1.05967831392124</v>
      </c>
    </row>
    <row r="38" spans="1:9">
      <c r="A38" s="167" t="s">
        <v>2612</v>
      </c>
      <c r="B38" s="189" t="s">
        <v>2613</v>
      </c>
      <c r="C38" s="189">
        <v>2372</v>
      </c>
      <c r="D38" s="172">
        <f>SUM(D39:D40)</f>
        <v>1427</v>
      </c>
      <c r="E38" s="172">
        <v>3831</v>
      </c>
      <c r="F38" s="172">
        <f>SUM(F39:F40)</f>
        <v>4369</v>
      </c>
      <c r="G38" s="190">
        <f t="shared" si="3"/>
        <v>0.841905564924115</v>
      </c>
      <c r="H38" s="190">
        <f t="shared" si="4"/>
        <v>3.06166783461808</v>
      </c>
      <c r="I38" s="190">
        <f t="shared" si="5"/>
        <v>1.14043330723049</v>
      </c>
    </row>
    <row r="39" spans="1:9">
      <c r="A39" s="167" t="s">
        <v>2614</v>
      </c>
      <c r="B39" s="189" t="s">
        <v>2615</v>
      </c>
      <c r="C39" s="189">
        <v>2372</v>
      </c>
      <c r="D39" s="172">
        <v>1427</v>
      </c>
      <c r="E39" s="172">
        <v>3831</v>
      </c>
      <c r="F39" s="172">
        <v>4369</v>
      </c>
      <c r="G39" s="190">
        <f t="shared" si="3"/>
        <v>0.841905564924115</v>
      </c>
      <c r="H39" s="190">
        <f t="shared" si="4"/>
        <v>3.06166783461808</v>
      </c>
      <c r="I39" s="190">
        <f t="shared" si="5"/>
        <v>1.14043330723049</v>
      </c>
    </row>
    <row r="40" spans="1:9">
      <c r="A40" s="167" t="s">
        <v>2616</v>
      </c>
      <c r="B40" s="189" t="s">
        <v>2617</v>
      </c>
      <c r="C40" s="189"/>
      <c r="D40" s="172"/>
      <c r="E40" s="172"/>
      <c r="F40" s="172"/>
      <c r="G40" s="190"/>
      <c r="H40" s="190"/>
      <c r="I40" s="190"/>
    </row>
    <row r="41" spans="1:9">
      <c r="A41" s="167" t="s">
        <v>2618</v>
      </c>
      <c r="B41" s="189" t="s">
        <v>2619</v>
      </c>
      <c r="C41" s="189">
        <v>1127</v>
      </c>
      <c r="D41" s="172">
        <v>8181</v>
      </c>
      <c r="E41" s="172">
        <v>5184</v>
      </c>
      <c r="F41" s="172">
        <v>5184</v>
      </c>
      <c r="G41" s="190">
        <f t="shared" ref="G41:G46" si="7">IF(F41&lt;&gt;0,F41/C41-1,)</f>
        <v>3.59982253771074</v>
      </c>
      <c r="H41" s="190">
        <f>IF(F41&lt;&gt;0,F41/D41,)</f>
        <v>0.633663366336634</v>
      </c>
      <c r="I41" s="190">
        <f t="shared" ref="I41:I46" si="8">IF(F41&lt;&gt;0,F41/E41,)</f>
        <v>1</v>
      </c>
    </row>
    <row r="42" spans="1:9">
      <c r="A42" s="167" t="s">
        <v>2620</v>
      </c>
      <c r="B42" s="189" t="s">
        <v>2621</v>
      </c>
      <c r="C42" s="189"/>
      <c r="D42" s="172">
        <f>D43</f>
        <v>0</v>
      </c>
      <c r="E42" s="172"/>
      <c r="F42" s="172"/>
      <c r="G42" s="190"/>
      <c r="H42" s="190"/>
      <c r="I42" s="190"/>
    </row>
    <row r="43" spans="1:9">
      <c r="A43" s="167" t="s">
        <v>2622</v>
      </c>
      <c r="B43" s="189" t="s">
        <v>2623</v>
      </c>
      <c r="C43" s="189"/>
      <c r="D43" s="172">
        <v>0</v>
      </c>
      <c r="E43" s="172"/>
      <c r="F43" s="172"/>
      <c r="G43" s="190"/>
      <c r="H43" s="190"/>
      <c r="I43" s="190"/>
    </row>
    <row r="44" spans="1:9">
      <c r="A44" s="167" t="s">
        <v>2624</v>
      </c>
      <c r="B44" s="189" t="s">
        <v>2625</v>
      </c>
      <c r="C44" s="189"/>
      <c r="D44" s="172">
        <v>0</v>
      </c>
      <c r="E44" s="172"/>
      <c r="F44" s="172"/>
      <c r="G44" s="190"/>
      <c r="H44" s="190"/>
      <c r="I44" s="190"/>
    </row>
    <row r="45" spans="1:9">
      <c r="A45" s="167" t="s">
        <v>2626</v>
      </c>
      <c r="B45" s="189" t="s">
        <v>2627</v>
      </c>
      <c r="C45" s="189">
        <v>47300</v>
      </c>
      <c r="D45" s="172">
        <v>0</v>
      </c>
      <c r="E45" s="172">
        <v>41450</v>
      </c>
      <c r="F45" s="172">
        <v>41450</v>
      </c>
      <c r="G45" s="190">
        <f t="shared" si="7"/>
        <v>-0.123678646934461</v>
      </c>
      <c r="H45" s="190"/>
      <c r="I45" s="190">
        <f t="shared" si="8"/>
        <v>1</v>
      </c>
    </row>
    <row r="46" spans="1:9">
      <c r="A46" s="168"/>
      <c r="B46" s="184" t="s">
        <v>2628</v>
      </c>
      <c r="C46" s="184">
        <f t="shared" ref="C46:F46" si="9">C36+C37+C45</f>
        <v>73063</v>
      </c>
      <c r="D46" s="184">
        <f t="shared" si="9"/>
        <v>23944</v>
      </c>
      <c r="E46" s="184">
        <f t="shared" si="9"/>
        <v>83666</v>
      </c>
      <c r="F46" s="184">
        <f t="shared" si="9"/>
        <v>90481</v>
      </c>
      <c r="G46" s="194">
        <f t="shared" si="7"/>
        <v>0.238396999849445</v>
      </c>
      <c r="H46" s="194">
        <f>IF(F46&lt;&gt;0,F46/D46,)</f>
        <v>3.77885900434347</v>
      </c>
      <c r="I46" s="194">
        <f t="shared" si="8"/>
        <v>1.08145483230942</v>
      </c>
    </row>
    <row r="51" spans="6:8">
      <c r="F51" s="49"/>
      <c r="G51" s="49"/>
      <c r="H51" s="49"/>
    </row>
  </sheetData>
  <mergeCells count="10">
    <mergeCell ref="A1:I1"/>
    <mergeCell ref="A3:A4"/>
    <mergeCell ref="B3:B4"/>
    <mergeCell ref="C3:C4"/>
    <mergeCell ref="D3:D4"/>
    <mergeCell ref="E3:E4"/>
    <mergeCell ref="F3:F4"/>
    <mergeCell ref="G3:G4"/>
    <mergeCell ref="H3:H4"/>
    <mergeCell ref="I3:I4"/>
  </mergeCells>
  <pageMargins left="0.747916666666667" right="0.747916666666667" top="0.984027777777778" bottom="0.984027777777778" header="0.511805555555556" footer="0.511805555555556"/>
  <pageSetup paperSize="9"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5"/>
  <sheetViews>
    <sheetView workbookViewId="0">
      <pane ySplit="4" topLeftCell="A31" activePane="bottomLeft" state="frozen"/>
      <selection/>
      <selection pane="bottomLeft" activeCell="F17" sqref="F17:F25"/>
    </sheetView>
  </sheetViews>
  <sheetFormatPr defaultColWidth="9" defaultRowHeight="14.25"/>
  <cols>
    <col min="1" max="1" width="8" style="154" customWidth="1"/>
    <col min="2" max="2" width="44.25" style="154" customWidth="1"/>
    <col min="3" max="3" width="10" style="154" customWidth="1"/>
    <col min="4" max="5" width="8.5" style="154" customWidth="1"/>
    <col min="6" max="6" width="8.875" customWidth="1"/>
    <col min="7" max="9" width="11.5" customWidth="1"/>
    <col min="11" max="11" width="13.75" customWidth="1"/>
    <col min="12" max="12" width="9" hidden="1" customWidth="1"/>
    <col min="13" max="13" width="12.625" customWidth="1"/>
  </cols>
  <sheetData>
    <row r="1" ht="27" spans="1:9">
      <c r="A1" s="155" t="s">
        <v>17</v>
      </c>
      <c r="B1" s="155"/>
      <c r="C1" s="155"/>
      <c r="D1" s="155"/>
      <c r="E1" s="155"/>
      <c r="F1" s="155"/>
      <c r="G1" s="155"/>
      <c r="H1" s="155"/>
      <c r="I1" s="155"/>
    </row>
    <row r="2" spans="1:9">
      <c r="A2" s="156" t="s">
        <v>2629</v>
      </c>
      <c r="B2" s="156"/>
      <c r="C2" s="156"/>
      <c r="D2" s="156"/>
      <c r="E2" s="156"/>
      <c r="F2" s="156"/>
      <c r="G2" s="156"/>
      <c r="H2" s="156"/>
      <c r="I2" s="156" t="s">
        <v>32</v>
      </c>
    </row>
    <row r="3" spans="1:9">
      <c r="A3" s="157" t="s">
        <v>175</v>
      </c>
      <c r="B3" s="158" t="s">
        <v>2630</v>
      </c>
      <c r="C3" s="159" t="s">
        <v>39</v>
      </c>
      <c r="D3" s="160" t="s">
        <v>35</v>
      </c>
      <c r="E3" s="159" t="s">
        <v>36</v>
      </c>
      <c r="F3" s="161" t="s">
        <v>38</v>
      </c>
      <c r="G3" s="66" t="s">
        <v>173</v>
      </c>
      <c r="H3" s="162" t="s">
        <v>174</v>
      </c>
      <c r="I3" s="162" t="s">
        <v>40</v>
      </c>
    </row>
    <row r="4" ht="27.95" customHeight="1" spans="1:9">
      <c r="A4" s="157"/>
      <c r="B4" s="163"/>
      <c r="C4" s="164"/>
      <c r="D4" s="165"/>
      <c r="E4" s="164"/>
      <c r="F4" s="161"/>
      <c r="G4" s="66"/>
      <c r="H4" s="166"/>
      <c r="I4" s="166"/>
    </row>
    <row r="5" spans="1:9">
      <c r="A5" s="167" t="s">
        <v>2631</v>
      </c>
      <c r="B5" s="168" t="s">
        <v>2632</v>
      </c>
      <c r="C5" s="168">
        <v>180</v>
      </c>
      <c r="D5" s="169">
        <v>112</v>
      </c>
      <c r="E5" s="169">
        <v>163</v>
      </c>
      <c r="F5" s="170">
        <f>F6</f>
        <v>163</v>
      </c>
      <c r="G5" s="171">
        <f>IF(F5&lt;&gt;0,F5/C5-1,)</f>
        <v>-0.0944444444444444</v>
      </c>
      <c r="H5" s="171">
        <f>IF(F5&lt;&gt;0,F5/D5,)</f>
        <v>1.45535714285714</v>
      </c>
      <c r="I5" s="171">
        <f>IF(F5&lt;&gt;0,F5/E5,)</f>
        <v>1</v>
      </c>
    </row>
    <row r="6" spans="1:9">
      <c r="A6" s="167" t="s">
        <v>2633</v>
      </c>
      <c r="B6" s="167" t="s">
        <v>2634</v>
      </c>
      <c r="C6" s="167" t="s">
        <v>2635</v>
      </c>
      <c r="D6" s="169">
        <v>112</v>
      </c>
      <c r="E6" s="169">
        <v>163</v>
      </c>
      <c r="F6" s="172">
        <v>163</v>
      </c>
      <c r="G6" s="171">
        <f t="shared" ref="G6:G37" si="0">IF(F6&lt;&gt;0,F6/C6-1,)</f>
        <v>-0.0944444444444444</v>
      </c>
      <c r="H6" s="171">
        <f t="shared" ref="H6:H37" si="1">IF(F6&lt;&gt;0,F6/D6,)</f>
        <v>1.45535714285714</v>
      </c>
      <c r="I6" s="171">
        <f t="shared" ref="I6:I37" si="2">IF(F6&lt;&gt;0,F6/E6,)</f>
        <v>1</v>
      </c>
    </row>
    <row r="7" spans="1:9">
      <c r="A7" s="167" t="s">
        <v>2636</v>
      </c>
      <c r="B7" s="167" t="s">
        <v>2637</v>
      </c>
      <c r="C7" s="167" t="s">
        <v>2635</v>
      </c>
      <c r="D7" s="169">
        <v>112</v>
      </c>
      <c r="E7" s="169">
        <v>163</v>
      </c>
      <c r="F7" s="172">
        <v>163</v>
      </c>
      <c r="G7" s="171">
        <f t="shared" si="0"/>
        <v>-0.0944444444444444</v>
      </c>
      <c r="H7" s="171">
        <f t="shared" si="1"/>
        <v>1.45535714285714</v>
      </c>
      <c r="I7" s="171">
        <f t="shared" si="2"/>
        <v>1</v>
      </c>
    </row>
    <row r="8" spans="1:9">
      <c r="A8" s="167" t="s">
        <v>2638</v>
      </c>
      <c r="B8" s="167" t="s">
        <v>2639</v>
      </c>
      <c r="C8" s="167">
        <f t="shared" ref="C8:F8" si="3">C9+C13</f>
        <v>158</v>
      </c>
      <c r="D8" s="173">
        <f t="shared" si="3"/>
        <v>321</v>
      </c>
      <c r="E8" s="173">
        <f t="shared" si="3"/>
        <v>641</v>
      </c>
      <c r="F8" s="173">
        <f t="shared" si="3"/>
        <v>636</v>
      </c>
      <c r="G8" s="171">
        <f t="shared" si="0"/>
        <v>3.0253164556962</v>
      </c>
      <c r="H8" s="171">
        <f t="shared" si="1"/>
        <v>1.98130841121495</v>
      </c>
      <c r="I8" s="171">
        <f t="shared" si="2"/>
        <v>0.992199687987519</v>
      </c>
    </row>
    <row r="9" spans="1:9">
      <c r="A9" s="167" t="s">
        <v>2640</v>
      </c>
      <c r="B9" s="167" t="s">
        <v>2641</v>
      </c>
      <c r="C9" s="167">
        <f>SUM(C10:C12)</f>
        <v>118</v>
      </c>
      <c r="D9" s="173">
        <f>SUM(D10:D12)</f>
        <v>297</v>
      </c>
      <c r="E9" s="173">
        <f>SUM(E10:E12)</f>
        <v>641</v>
      </c>
      <c r="F9" s="172">
        <v>616</v>
      </c>
      <c r="G9" s="171">
        <f t="shared" si="0"/>
        <v>4.22033898305085</v>
      </c>
      <c r="H9" s="171">
        <f t="shared" si="1"/>
        <v>2.07407407407407</v>
      </c>
      <c r="I9" s="171">
        <f t="shared" si="2"/>
        <v>0.960998439937597</v>
      </c>
    </row>
    <row r="10" spans="1:9">
      <c r="A10" s="167" t="s">
        <v>2642</v>
      </c>
      <c r="B10" s="167" t="s">
        <v>2643</v>
      </c>
      <c r="C10" s="167">
        <v>117</v>
      </c>
      <c r="D10" s="173">
        <v>70</v>
      </c>
      <c r="E10" s="173"/>
      <c r="F10" s="172">
        <v>-1</v>
      </c>
      <c r="G10" s="171">
        <f t="shared" si="0"/>
        <v>-1.00854700854701</v>
      </c>
      <c r="H10" s="171">
        <f t="shared" si="1"/>
        <v>-0.0142857142857143</v>
      </c>
      <c r="I10" s="171"/>
    </row>
    <row r="11" spans="1:16">
      <c r="A11" s="167" t="s">
        <v>2644</v>
      </c>
      <c r="B11" s="167" t="s">
        <v>2645</v>
      </c>
      <c r="C11" s="167"/>
      <c r="D11" s="173">
        <v>224</v>
      </c>
      <c r="E11" s="173">
        <v>641</v>
      </c>
      <c r="F11" s="172">
        <v>615</v>
      </c>
      <c r="G11" s="171"/>
      <c r="H11" s="171">
        <f t="shared" si="1"/>
        <v>2.74553571428571</v>
      </c>
      <c r="I11" s="171">
        <f t="shared" si="2"/>
        <v>0.959438377535101</v>
      </c>
      <c r="L11" s="178"/>
      <c r="M11" s="178"/>
      <c r="N11" s="179"/>
      <c r="O11" s="180"/>
      <c r="P11" s="181"/>
    </row>
    <row r="12" spans="1:16">
      <c r="A12" s="167" t="s">
        <v>2646</v>
      </c>
      <c r="B12" s="167" t="s">
        <v>2647</v>
      </c>
      <c r="C12" s="167">
        <v>1</v>
      </c>
      <c r="D12" s="173">
        <v>3</v>
      </c>
      <c r="E12" s="173"/>
      <c r="F12" s="172">
        <v>2</v>
      </c>
      <c r="G12" s="171">
        <f t="shared" si="0"/>
        <v>1</v>
      </c>
      <c r="H12" s="171">
        <f t="shared" si="1"/>
        <v>0.666666666666667</v>
      </c>
      <c r="I12" s="171"/>
      <c r="L12" s="181"/>
      <c r="M12" s="181"/>
      <c r="N12" s="181"/>
      <c r="O12" s="181"/>
      <c r="P12" s="181"/>
    </row>
    <row r="13" spans="1:16">
      <c r="A13" s="167" t="s">
        <v>2648</v>
      </c>
      <c r="B13" s="167" t="s">
        <v>2649</v>
      </c>
      <c r="C13" s="167" t="s">
        <v>2650</v>
      </c>
      <c r="D13" s="173">
        <v>24</v>
      </c>
      <c r="E13" s="173"/>
      <c r="F13" s="172">
        <v>20</v>
      </c>
      <c r="G13" s="171">
        <f t="shared" si="0"/>
        <v>-0.5</v>
      </c>
      <c r="H13" s="171">
        <f t="shared" si="1"/>
        <v>0.833333333333333</v>
      </c>
      <c r="I13" s="171"/>
      <c r="L13" s="181"/>
      <c r="M13" s="181"/>
      <c r="N13" s="181"/>
      <c r="O13" s="181"/>
      <c r="P13" s="181"/>
    </row>
    <row r="14" spans="1:16">
      <c r="A14" s="167" t="s">
        <v>2651</v>
      </c>
      <c r="B14" s="167" t="s">
        <v>2645</v>
      </c>
      <c r="C14" s="167" t="s">
        <v>2650</v>
      </c>
      <c r="D14" s="173">
        <v>24</v>
      </c>
      <c r="E14" s="173"/>
      <c r="F14" s="172">
        <v>20</v>
      </c>
      <c r="G14" s="171">
        <f t="shared" si="0"/>
        <v>-0.5</v>
      </c>
      <c r="H14" s="171">
        <f t="shared" si="1"/>
        <v>0.833333333333333</v>
      </c>
      <c r="I14" s="171"/>
      <c r="L14" s="181"/>
      <c r="M14" s="181"/>
      <c r="N14" s="181"/>
      <c r="O14" s="181"/>
      <c r="P14" s="181"/>
    </row>
    <row r="15" spans="1:16">
      <c r="A15" s="167" t="s">
        <v>2652</v>
      </c>
      <c r="B15" s="167" t="s">
        <v>2653</v>
      </c>
      <c r="C15" s="167" t="s">
        <v>2654</v>
      </c>
      <c r="D15" s="173">
        <f t="shared" ref="D15:F15" si="4">D16+D26+D28+D32</f>
        <v>13653</v>
      </c>
      <c r="E15" s="173">
        <f t="shared" si="4"/>
        <v>32373</v>
      </c>
      <c r="F15" s="172">
        <f t="shared" si="4"/>
        <v>30211</v>
      </c>
      <c r="G15" s="171">
        <f t="shared" si="0"/>
        <v>0.925984954736708</v>
      </c>
      <c r="H15" s="171">
        <f t="shared" si="1"/>
        <v>2.21277374935911</v>
      </c>
      <c r="I15" s="171">
        <f t="shared" si="2"/>
        <v>0.933215951564575</v>
      </c>
      <c r="L15" s="181"/>
      <c r="M15" s="181"/>
      <c r="N15" s="181"/>
      <c r="O15" s="181"/>
      <c r="P15" s="181"/>
    </row>
    <row r="16" spans="1:16">
      <c r="A16" s="167" t="s">
        <v>2655</v>
      </c>
      <c r="B16" s="167" t="s">
        <v>2656</v>
      </c>
      <c r="C16" s="167">
        <f>SUM(C17:C25)</f>
        <v>15510</v>
      </c>
      <c r="D16" s="173">
        <f>SUM(D17:D25)</f>
        <v>13309</v>
      </c>
      <c r="E16" s="173">
        <f>SUM(E17:E25)</f>
        <v>32373</v>
      </c>
      <c r="F16" s="172">
        <v>30146</v>
      </c>
      <c r="G16" s="171">
        <f t="shared" si="0"/>
        <v>0.943649258542876</v>
      </c>
      <c r="H16" s="171">
        <f t="shared" si="1"/>
        <v>2.26508377789466</v>
      </c>
      <c r="I16" s="171">
        <f t="shared" si="2"/>
        <v>0.931208105520032</v>
      </c>
      <c r="L16" s="181"/>
      <c r="M16" s="182"/>
      <c r="N16" s="182"/>
      <c r="O16" s="182"/>
      <c r="P16" s="180"/>
    </row>
    <row r="17" spans="1:9">
      <c r="A17" s="167" t="s">
        <v>2657</v>
      </c>
      <c r="B17" s="167" t="s">
        <v>2658</v>
      </c>
      <c r="C17" s="167">
        <v>5276</v>
      </c>
      <c r="D17" s="173"/>
      <c r="E17" s="173">
        <v>28689</v>
      </c>
      <c r="F17" s="172">
        <v>18541</v>
      </c>
      <c r="G17" s="171">
        <f t="shared" si="0"/>
        <v>2.5142153146323</v>
      </c>
      <c r="H17" s="171"/>
      <c r="I17" s="171">
        <f t="shared" si="2"/>
        <v>0.646275576004741</v>
      </c>
    </row>
    <row r="18" spans="1:9">
      <c r="A18" s="167" t="s">
        <v>2659</v>
      </c>
      <c r="B18" s="167" t="s">
        <v>2660</v>
      </c>
      <c r="C18" s="167">
        <v>3039</v>
      </c>
      <c r="D18" s="173">
        <v>10864</v>
      </c>
      <c r="E18" s="173">
        <v>420</v>
      </c>
      <c r="F18" s="172">
        <v>870</v>
      </c>
      <c r="G18" s="171">
        <f t="shared" si="0"/>
        <v>-0.713721618953603</v>
      </c>
      <c r="H18" s="171">
        <f t="shared" si="1"/>
        <v>0.0800810014727541</v>
      </c>
      <c r="I18" s="171">
        <f t="shared" si="2"/>
        <v>2.07142857142857</v>
      </c>
    </row>
    <row r="19" spans="1:9">
      <c r="A19" s="167" t="s">
        <v>2661</v>
      </c>
      <c r="B19" s="167" t="s">
        <v>2662</v>
      </c>
      <c r="C19" s="167">
        <v>1375</v>
      </c>
      <c r="D19" s="173"/>
      <c r="E19" s="173"/>
      <c r="F19" s="172">
        <v>82</v>
      </c>
      <c r="G19" s="171">
        <f t="shared" si="0"/>
        <v>-0.940363636363636</v>
      </c>
      <c r="H19" s="171"/>
      <c r="I19" s="171"/>
    </row>
    <row r="20" spans="1:9">
      <c r="A20" s="174" t="s">
        <v>2663</v>
      </c>
      <c r="B20" s="174" t="s">
        <v>2664</v>
      </c>
      <c r="C20" s="174"/>
      <c r="D20" s="175"/>
      <c r="E20" s="175"/>
      <c r="F20" s="172">
        <v>222</v>
      </c>
      <c r="G20" s="171"/>
      <c r="H20" s="171"/>
      <c r="I20" s="171"/>
    </row>
    <row r="21" spans="1:9">
      <c r="A21" s="174" t="s">
        <v>2665</v>
      </c>
      <c r="B21" s="174" t="s">
        <v>2666</v>
      </c>
      <c r="C21" s="174"/>
      <c r="D21" s="175">
        <v>67</v>
      </c>
      <c r="E21" s="175"/>
      <c r="F21" s="172">
        <v>1051</v>
      </c>
      <c r="G21" s="171"/>
      <c r="H21" s="171">
        <f t="shared" si="1"/>
        <v>15.6865671641791</v>
      </c>
      <c r="I21" s="171"/>
    </row>
    <row r="22" spans="1:9">
      <c r="A22" s="174" t="s">
        <v>2667</v>
      </c>
      <c r="B22" s="174" t="s">
        <v>2668</v>
      </c>
      <c r="C22" s="174"/>
      <c r="D22" s="175">
        <v>84</v>
      </c>
      <c r="E22" s="175"/>
      <c r="F22" s="172">
        <v>171</v>
      </c>
      <c r="G22" s="171"/>
      <c r="H22" s="171">
        <f t="shared" si="1"/>
        <v>2.03571428571429</v>
      </c>
      <c r="I22" s="171"/>
    </row>
    <row r="23" spans="1:13">
      <c r="A23" s="174" t="s">
        <v>2669</v>
      </c>
      <c r="B23" s="174" t="s">
        <v>2670</v>
      </c>
      <c r="C23" s="174"/>
      <c r="D23" s="174">
        <v>142</v>
      </c>
      <c r="E23" s="174"/>
      <c r="F23" s="174"/>
      <c r="G23" s="171">
        <f t="shared" si="0"/>
        <v>0</v>
      </c>
      <c r="H23" s="171">
        <f t="shared" si="1"/>
        <v>0</v>
      </c>
      <c r="I23" s="171">
        <f t="shared" si="2"/>
        <v>0</v>
      </c>
      <c r="J23" s="178"/>
      <c r="K23" s="178"/>
      <c r="L23" s="179"/>
      <c r="M23" s="180"/>
    </row>
    <row r="24" spans="1:9">
      <c r="A24" s="174" t="s">
        <v>2671</v>
      </c>
      <c r="B24" s="174" t="s">
        <v>2672</v>
      </c>
      <c r="C24" s="174"/>
      <c r="D24" s="174">
        <v>2152</v>
      </c>
      <c r="E24" s="174">
        <v>1900</v>
      </c>
      <c r="F24" s="172">
        <v>2748</v>
      </c>
      <c r="G24" s="171"/>
      <c r="H24" s="171">
        <f t="shared" si="1"/>
        <v>1.27695167286245</v>
      </c>
      <c r="I24" s="171">
        <f t="shared" si="2"/>
        <v>1.44631578947368</v>
      </c>
    </row>
    <row r="25" spans="1:9">
      <c r="A25" s="167" t="s">
        <v>2673</v>
      </c>
      <c r="B25" s="167" t="s">
        <v>2674</v>
      </c>
      <c r="C25" s="167">
        <v>5820</v>
      </c>
      <c r="D25" s="176"/>
      <c r="E25" s="176">
        <v>1364</v>
      </c>
      <c r="F25" s="172">
        <v>6461</v>
      </c>
      <c r="G25" s="171">
        <f t="shared" si="0"/>
        <v>0.110137457044674</v>
      </c>
      <c r="H25" s="171"/>
      <c r="I25" s="171">
        <f t="shared" si="2"/>
        <v>4.73680351906158</v>
      </c>
    </row>
    <row r="26" spans="1:9">
      <c r="A26" s="167" t="s">
        <v>2675</v>
      </c>
      <c r="B26" s="167" t="s">
        <v>2676</v>
      </c>
      <c r="C26" s="167"/>
      <c r="D26" s="173">
        <v>62</v>
      </c>
      <c r="E26" s="173"/>
      <c r="F26" s="172"/>
      <c r="G26" s="171">
        <f t="shared" si="0"/>
        <v>0</v>
      </c>
      <c r="H26" s="171">
        <f t="shared" si="1"/>
        <v>0</v>
      </c>
      <c r="I26" s="171">
        <f t="shared" si="2"/>
        <v>0</v>
      </c>
    </row>
    <row r="27" spans="1:9">
      <c r="A27" s="167" t="s">
        <v>2677</v>
      </c>
      <c r="B27" s="167" t="s">
        <v>2678</v>
      </c>
      <c r="C27" s="167"/>
      <c r="D27" s="173">
        <v>62</v>
      </c>
      <c r="E27" s="173"/>
      <c r="F27" s="172"/>
      <c r="G27" s="171">
        <f t="shared" si="0"/>
        <v>0</v>
      </c>
      <c r="H27" s="171">
        <f t="shared" si="1"/>
        <v>0</v>
      </c>
      <c r="I27" s="171">
        <f t="shared" si="2"/>
        <v>0</v>
      </c>
    </row>
    <row r="28" spans="1:9">
      <c r="A28" s="174" t="s">
        <v>2679</v>
      </c>
      <c r="B28" s="174" t="s">
        <v>2680</v>
      </c>
      <c r="C28" s="174"/>
      <c r="D28" s="174">
        <v>22</v>
      </c>
      <c r="E28" s="174"/>
      <c r="F28" s="172">
        <v>-2</v>
      </c>
      <c r="G28" s="171"/>
      <c r="H28" s="171">
        <f t="shared" si="1"/>
        <v>-0.0909090909090909</v>
      </c>
      <c r="I28" s="171"/>
    </row>
    <row r="29" spans="1:9">
      <c r="A29" s="167" t="s">
        <v>2681</v>
      </c>
      <c r="B29" s="167" t="s">
        <v>2682</v>
      </c>
      <c r="C29" s="177">
        <v>76</v>
      </c>
      <c r="D29" s="173"/>
      <c r="E29" s="173"/>
      <c r="F29" s="172"/>
      <c r="G29" s="171">
        <f t="shared" si="0"/>
        <v>0</v>
      </c>
      <c r="H29" s="171">
        <f t="shared" si="1"/>
        <v>0</v>
      </c>
      <c r="I29" s="171">
        <f t="shared" si="2"/>
        <v>0</v>
      </c>
    </row>
    <row r="30" spans="1:9">
      <c r="A30" s="167" t="s">
        <v>2683</v>
      </c>
      <c r="B30" s="167" t="s">
        <v>2684</v>
      </c>
      <c r="C30" s="167">
        <v>60</v>
      </c>
      <c r="D30" s="173"/>
      <c r="E30" s="173"/>
      <c r="F30" s="172"/>
      <c r="G30" s="171">
        <f t="shared" si="0"/>
        <v>0</v>
      </c>
      <c r="H30" s="171">
        <f t="shared" si="1"/>
        <v>0</v>
      </c>
      <c r="I30" s="171">
        <f t="shared" si="2"/>
        <v>0</v>
      </c>
    </row>
    <row r="31" spans="1:9">
      <c r="A31" s="167" t="s">
        <v>2685</v>
      </c>
      <c r="B31" s="167" t="s">
        <v>2686</v>
      </c>
      <c r="C31" s="167">
        <v>16</v>
      </c>
      <c r="D31" s="173"/>
      <c r="E31" s="173"/>
      <c r="F31" s="172"/>
      <c r="G31" s="171">
        <f t="shared" si="0"/>
        <v>0</v>
      </c>
      <c r="H31" s="171">
        <f t="shared" si="1"/>
        <v>0</v>
      </c>
      <c r="I31" s="171">
        <f t="shared" si="2"/>
        <v>0</v>
      </c>
    </row>
    <row r="32" spans="1:9">
      <c r="A32" s="167" t="s">
        <v>2687</v>
      </c>
      <c r="B32" s="167" t="s">
        <v>2688</v>
      </c>
      <c r="C32" s="177">
        <v>100</v>
      </c>
      <c r="D32" s="173">
        <v>260</v>
      </c>
      <c r="E32" s="173"/>
      <c r="F32" s="172">
        <f>SUM(F33:F35)</f>
        <v>67</v>
      </c>
      <c r="G32" s="171">
        <f t="shared" si="0"/>
        <v>-0.33</v>
      </c>
      <c r="H32" s="171">
        <f t="shared" si="1"/>
        <v>0.257692307692308</v>
      </c>
      <c r="I32" s="171"/>
    </row>
    <row r="33" spans="1:9">
      <c r="A33" s="167" t="s">
        <v>2689</v>
      </c>
      <c r="B33" s="167" t="s">
        <v>2690</v>
      </c>
      <c r="C33" s="167">
        <v>100</v>
      </c>
      <c r="D33" s="173">
        <v>260</v>
      </c>
      <c r="E33" s="173"/>
      <c r="F33" s="172"/>
      <c r="G33" s="171">
        <f t="shared" si="0"/>
        <v>0</v>
      </c>
      <c r="H33" s="171">
        <f t="shared" si="1"/>
        <v>0</v>
      </c>
      <c r="I33" s="171">
        <f t="shared" si="2"/>
        <v>0</v>
      </c>
    </row>
    <row r="34" spans="1:9">
      <c r="A34" s="167" t="s">
        <v>2691</v>
      </c>
      <c r="B34" s="167" t="s">
        <v>2692</v>
      </c>
      <c r="C34" s="167"/>
      <c r="D34" s="175"/>
      <c r="E34" s="175"/>
      <c r="F34" s="172"/>
      <c r="G34" s="171"/>
      <c r="H34" s="171"/>
      <c r="I34" s="171"/>
    </row>
    <row r="35" spans="1:9">
      <c r="A35" s="167" t="s">
        <v>2693</v>
      </c>
      <c r="B35" s="167" t="s">
        <v>2694</v>
      </c>
      <c r="C35" s="167"/>
      <c r="D35" s="175"/>
      <c r="E35" s="175"/>
      <c r="F35" s="172">
        <v>67</v>
      </c>
      <c r="G35" s="171"/>
      <c r="H35" s="171"/>
      <c r="I35" s="171"/>
    </row>
    <row r="36" spans="1:9">
      <c r="A36" s="167" t="s">
        <v>2695</v>
      </c>
      <c r="B36" s="167" t="s">
        <v>2696</v>
      </c>
      <c r="C36" s="167">
        <f t="shared" ref="C36:F36" si="5">C37+C40</f>
        <v>293</v>
      </c>
      <c r="D36" s="173">
        <f t="shared" si="5"/>
        <v>211</v>
      </c>
      <c r="E36" s="173">
        <f t="shared" si="5"/>
        <v>854</v>
      </c>
      <c r="F36" s="173">
        <f t="shared" si="5"/>
        <v>651</v>
      </c>
      <c r="G36" s="171">
        <f t="shared" si="0"/>
        <v>1.22184300341297</v>
      </c>
      <c r="H36" s="171">
        <f t="shared" si="1"/>
        <v>3.08530805687204</v>
      </c>
      <c r="I36" s="171">
        <f t="shared" si="2"/>
        <v>0.762295081967213</v>
      </c>
    </row>
    <row r="37" spans="1:9">
      <c r="A37" s="167" t="s">
        <v>2697</v>
      </c>
      <c r="B37" s="167" t="s">
        <v>2698</v>
      </c>
      <c r="C37" s="177">
        <v>278</v>
      </c>
      <c r="D37" s="173">
        <v>202</v>
      </c>
      <c r="E37" s="173">
        <v>854</v>
      </c>
      <c r="F37" s="172">
        <v>648</v>
      </c>
      <c r="G37" s="171">
        <f t="shared" si="0"/>
        <v>1.33093525179856</v>
      </c>
      <c r="H37" s="171">
        <f t="shared" si="1"/>
        <v>3.20792079207921</v>
      </c>
      <c r="I37" s="171">
        <f t="shared" si="2"/>
        <v>0.758782201405152</v>
      </c>
    </row>
    <row r="38" spans="1:9">
      <c r="A38" s="167" t="s">
        <v>2699</v>
      </c>
      <c r="B38" s="167" t="s">
        <v>2645</v>
      </c>
      <c r="C38" s="167">
        <v>215</v>
      </c>
      <c r="D38" s="173">
        <v>153</v>
      </c>
      <c r="E38" s="173">
        <v>635</v>
      </c>
      <c r="F38" s="172">
        <v>632</v>
      </c>
      <c r="G38" s="171">
        <f t="shared" ref="G38:G75" si="6">IF(F38&lt;&gt;0,F38/C38-1,)</f>
        <v>1.93953488372093</v>
      </c>
      <c r="H38" s="171">
        <f t="shared" ref="H38:H65" si="7">IF(F38&lt;&gt;0,F38/D38,)</f>
        <v>4.13071895424837</v>
      </c>
      <c r="I38" s="171">
        <f t="shared" ref="I38:I65" si="8">IF(F38&lt;&gt;0,F38/E38,)</f>
        <v>0.995275590551181</v>
      </c>
    </row>
    <row r="39" spans="1:9">
      <c r="A39" s="167" t="s">
        <v>2700</v>
      </c>
      <c r="B39" s="167" t="s">
        <v>2701</v>
      </c>
      <c r="C39" s="167">
        <v>63</v>
      </c>
      <c r="D39" s="173">
        <v>49</v>
      </c>
      <c r="E39" s="173">
        <v>219</v>
      </c>
      <c r="F39" s="172">
        <v>16</v>
      </c>
      <c r="G39" s="171">
        <f t="shared" si="6"/>
        <v>-0.746031746031746</v>
      </c>
      <c r="H39" s="171">
        <f t="shared" si="7"/>
        <v>0.326530612244898</v>
      </c>
      <c r="I39" s="171">
        <f t="shared" si="8"/>
        <v>0.0730593607305936</v>
      </c>
    </row>
    <row r="40" spans="1:9">
      <c r="A40" s="167" t="s">
        <v>2702</v>
      </c>
      <c r="B40" s="167" t="s">
        <v>2703</v>
      </c>
      <c r="C40" s="177">
        <v>15</v>
      </c>
      <c r="D40" s="173">
        <v>9</v>
      </c>
      <c r="E40" s="173"/>
      <c r="F40" s="172">
        <v>3</v>
      </c>
      <c r="G40" s="171">
        <f t="shared" si="6"/>
        <v>-0.8</v>
      </c>
      <c r="H40" s="171">
        <f t="shared" si="7"/>
        <v>0.333333333333333</v>
      </c>
      <c r="I40" s="171"/>
    </row>
    <row r="41" spans="1:9">
      <c r="A41" s="167" t="s">
        <v>2704</v>
      </c>
      <c r="B41" s="167" t="s">
        <v>2705</v>
      </c>
      <c r="C41" s="167">
        <v>15</v>
      </c>
      <c r="D41" s="173">
        <v>9</v>
      </c>
      <c r="E41" s="173"/>
      <c r="F41" s="172">
        <v>3</v>
      </c>
      <c r="G41" s="171">
        <f t="shared" si="6"/>
        <v>-0.8</v>
      </c>
      <c r="H41" s="171">
        <f t="shared" si="7"/>
        <v>0.333333333333333</v>
      </c>
      <c r="I41" s="171"/>
    </row>
    <row r="42" spans="1:9">
      <c r="A42" s="167" t="s">
        <v>2706</v>
      </c>
      <c r="B42" s="167" t="s">
        <v>2707</v>
      </c>
      <c r="C42" s="177">
        <v>50</v>
      </c>
      <c r="D42" s="173">
        <v>30</v>
      </c>
      <c r="E42" s="173">
        <v>20</v>
      </c>
      <c r="F42" s="172"/>
      <c r="G42" s="171">
        <f t="shared" si="6"/>
        <v>0</v>
      </c>
      <c r="H42" s="171">
        <f t="shared" si="7"/>
        <v>0</v>
      </c>
      <c r="I42" s="171">
        <f t="shared" si="8"/>
        <v>0</v>
      </c>
    </row>
    <row r="43" spans="1:9">
      <c r="A43" s="167" t="s">
        <v>2708</v>
      </c>
      <c r="B43" s="167" t="s">
        <v>2709</v>
      </c>
      <c r="C43" s="177">
        <v>50</v>
      </c>
      <c r="D43" s="173">
        <v>30</v>
      </c>
      <c r="E43" s="173">
        <v>20</v>
      </c>
      <c r="F43" s="172"/>
      <c r="G43" s="171">
        <f t="shared" si="6"/>
        <v>0</v>
      </c>
      <c r="H43" s="171">
        <f t="shared" si="7"/>
        <v>0</v>
      </c>
      <c r="I43" s="171">
        <f t="shared" si="8"/>
        <v>0</v>
      </c>
    </row>
    <row r="44" spans="1:9">
      <c r="A44" s="167" t="s">
        <v>2710</v>
      </c>
      <c r="B44" s="167" t="s">
        <v>2711</v>
      </c>
      <c r="C44" s="167">
        <v>50</v>
      </c>
      <c r="D44" s="173">
        <v>30</v>
      </c>
      <c r="E44" s="173">
        <v>20</v>
      </c>
      <c r="F44" s="172"/>
      <c r="G44" s="171">
        <f t="shared" si="6"/>
        <v>0</v>
      </c>
      <c r="H44" s="171">
        <f t="shared" si="7"/>
        <v>0</v>
      </c>
      <c r="I44" s="171">
        <f t="shared" si="8"/>
        <v>0</v>
      </c>
    </row>
    <row r="45" spans="1:9">
      <c r="A45" s="167" t="s">
        <v>2712</v>
      </c>
      <c r="B45" s="167" t="s">
        <v>2713</v>
      </c>
      <c r="C45" s="167" t="s">
        <v>2714</v>
      </c>
      <c r="D45" s="173">
        <f t="shared" ref="D45:F45" si="9">D47+D50</f>
        <v>2151</v>
      </c>
      <c r="E45" s="173">
        <f t="shared" si="9"/>
        <v>3573</v>
      </c>
      <c r="F45" s="172">
        <f t="shared" si="9"/>
        <v>3455</v>
      </c>
      <c r="G45" s="171">
        <f t="shared" si="6"/>
        <v>3.31875</v>
      </c>
      <c r="H45" s="171">
        <f t="shared" si="7"/>
        <v>1.60622966062297</v>
      </c>
      <c r="I45" s="171">
        <f t="shared" si="8"/>
        <v>0.966974531206269</v>
      </c>
    </row>
    <row r="46" spans="1:9">
      <c r="A46" s="167" t="s">
        <v>2715</v>
      </c>
      <c r="B46" s="167" t="s">
        <v>2716</v>
      </c>
      <c r="C46" s="167"/>
      <c r="D46" s="173"/>
      <c r="E46" s="173"/>
      <c r="F46" s="172"/>
      <c r="G46" s="171">
        <f t="shared" si="6"/>
        <v>0</v>
      </c>
      <c r="H46" s="171">
        <f t="shared" si="7"/>
        <v>0</v>
      </c>
      <c r="I46" s="171">
        <f t="shared" si="8"/>
        <v>0</v>
      </c>
    </row>
    <row r="47" spans="1:9">
      <c r="A47" s="167" t="s">
        <v>2717</v>
      </c>
      <c r="B47" s="167" t="s">
        <v>2718</v>
      </c>
      <c r="C47" s="167"/>
      <c r="D47" s="173"/>
      <c r="E47" s="173">
        <f>SUM(E48:E49)</f>
        <v>25</v>
      </c>
      <c r="F47" s="172">
        <f>F48+F49</f>
        <v>8</v>
      </c>
      <c r="G47" s="171"/>
      <c r="H47" s="171"/>
      <c r="I47" s="171">
        <f t="shared" si="8"/>
        <v>0.32</v>
      </c>
    </row>
    <row r="48" spans="1:9">
      <c r="A48" s="167" t="s">
        <v>2719</v>
      </c>
      <c r="B48" s="167" t="s">
        <v>2720</v>
      </c>
      <c r="C48" s="167"/>
      <c r="D48" s="173"/>
      <c r="E48" s="173">
        <v>16</v>
      </c>
      <c r="F48" s="172">
        <v>3</v>
      </c>
      <c r="G48" s="171"/>
      <c r="H48" s="171"/>
      <c r="I48" s="171">
        <f t="shared" si="8"/>
        <v>0.1875</v>
      </c>
    </row>
    <row r="49" spans="1:9">
      <c r="A49" s="167" t="s">
        <v>2721</v>
      </c>
      <c r="B49" s="167" t="s">
        <v>2722</v>
      </c>
      <c r="C49" s="167"/>
      <c r="D49" s="173"/>
      <c r="E49" s="173">
        <v>9</v>
      </c>
      <c r="F49" s="172">
        <v>5</v>
      </c>
      <c r="G49" s="171"/>
      <c r="H49" s="171"/>
      <c r="I49" s="171">
        <f t="shared" si="8"/>
        <v>0.555555555555556</v>
      </c>
    </row>
    <row r="50" spans="1:9">
      <c r="A50" s="167" t="s">
        <v>2723</v>
      </c>
      <c r="B50" s="167" t="s">
        <v>2724</v>
      </c>
      <c r="C50" s="167" t="s">
        <v>2714</v>
      </c>
      <c r="D50" s="173">
        <v>2151</v>
      </c>
      <c r="E50" s="173">
        <f>SUM(E51:E58)</f>
        <v>3548</v>
      </c>
      <c r="F50" s="172">
        <v>3447</v>
      </c>
      <c r="G50" s="171">
        <f t="shared" si="6"/>
        <v>3.30875</v>
      </c>
      <c r="H50" s="171">
        <f t="shared" si="7"/>
        <v>1.60251046025105</v>
      </c>
      <c r="I50" s="171">
        <f t="shared" si="8"/>
        <v>0.971533258173619</v>
      </c>
    </row>
    <row r="51" spans="1:9">
      <c r="A51" s="167" t="s">
        <v>2725</v>
      </c>
      <c r="B51" s="167" t="s">
        <v>2726</v>
      </c>
      <c r="C51" s="167">
        <v>480</v>
      </c>
      <c r="D51" s="173">
        <v>1725</v>
      </c>
      <c r="E51" s="173">
        <v>2066</v>
      </c>
      <c r="F51" s="172">
        <v>2008</v>
      </c>
      <c r="G51" s="171">
        <f t="shared" si="6"/>
        <v>3.18333333333333</v>
      </c>
      <c r="H51" s="171">
        <f t="shared" si="7"/>
        <v>1.16405797101449</v>
      </c>
      <c r="I51" s="171">
        <f t="shared" si="8"/>
        <v>0.971926427879961</v>
      </c>
    </row>
    <row r="52" spans="1:9">
      <c r="A52" s="167" t="s">
        <v>2727</v>
      </c>
      <c r="B52" s="167" t="s">
        <v>2728</v>
      </c>
      <c r="C52" s="167">
        <v>288</v>
      </c>
      <c r="D52" s="173">
        <v>341</v>
      </c>
      <c r="E52" s="173">
        <v>1288</v>
      </c>
      <c r="F52" s="172">
        <v>1277</v>
      </c>
      <c r="G52" s="171">
        <f t="shared" si="6"/>
        <v>3.43402777777778</v>
      </c>
      <c r="H52" s="171">
        <f t="shared" si="7"/>
        <v>3.74486803519062</v>
      </c>
      <c r="I52" s="171">
        <f t="shared" si="8"/>
        <v>0.991459627329193</v>
      </c>
    </row>
    <row r="53" spans="1:9">
      <c r="A53" s="167" t="s">
        <v>2729</v>
      </c>
      <c r="B53" s="167" t="s">
        <v>2730</v>
      </c>
      <c r="C53" s="167">
        <v>20</v>
      </c>
      <c r="D53" s="173">
        <v>77</v>
      </c>
      <c r="E53" s="173">
        <v>80</v>
      </c>
      <c r="F53" s="172">
        <v>80</v>
      </c>
      <c r="G53" s="171">
        <f t="shared" si="6"/>
        <v>3</v>
      </c>
      <c r="H53" s="171">
        <f t="shared" si="7"/>
        <v>1.03896103896104</v>
      </c>
      <c r="I53" s="171">
        <f t="shared" si="8"/>
        <v>1</v>
      </c>
    </row>
    <row r="54" spans="1:9">
      <c r="A54" s="167" t="s">
        <v>2731</v>
      </c>
      <c r="B54" s="167" t="s">
        <v>2732</v>
      </c>
      <c r="C54" s="167">
        <v>9</v>
      </c>
      <c r="D54" s="173">
        <v>6</v>
      </c>
      <c r="E54" s="173">
        <v>8</v>
      </c>
      <c r="F54" s="172">
        <v>6</v>
      </c>
      <c r="G54" s="171">
        <f t="shared" si="6"/>
        <v>-0.333333333333333</v>
      </c>
      <c r="H54" s="171">
        <f t="shared" si="7"/>
        <v>1</v>
      </c>
      <c r="I54" s="171">
        <f t="shared" si="8"/>
        <v>0.75</v>
      </c>
    </row>
    <row r="55" spans="1:9">
      <c r="A55" s="167" t="s">
        <v>2733</v>
      </c>
      <c r="B55" s="167" t="s">
        <v>2734</v>
      </c>
      <c r="C55" s="167">
        <v>3</v>
      </c>
      <c r="D55" s="173">
        <v>2</v>
      </c>
      <c r="E55" s="173">
        <v>30</v>
      </c>
      <c r="F55" s="172">
        <v>30</v>
      </c>
      <c r="G55" s="171">
        <f t="shared" si="6"/>
        <v>9</v>
      </c>
      <c r="H55" s="171">
        <f t="shared" si="7"/>
        <v>15</v>
      </c>
      <c r="I55" s="171">
        <f t="shared" si="8"/>
        <v>1</v>
      </c>
    </row>
    <row r="56" spans="1:9">
      <c r="A56" s="167" t="s">
        <v>2735</v>
      </c>
      <c r="B56" s="167" t="s">
        <v>2736</v>
      </c>
      <c r="C56" s="167"/>
      <c r="D56" s="173"/>
      <c r="E56" s="173">
        <v>76</v>
      </c>
      <c r="F56" s="172">
        <v>46</v>
      </c>
      <c r="G56" s="171"/>
      <c r="H56" s="171"/>
      <c r="I56" s="171">
        <f t="shared" si="8"/>
        <v>0.605263157894737</v>
      </c>
    </row>
    <row r="57" spans="1:9">
      <c r="A57" s="167" t="s">
        <v>2721</v>
      </c>
      <c r="B57" s="167" t="s">
        <v>2722</v>
      </c>
      <c r="C57" s="167"/>
      <c r="D57" s="173"/>
      <c r="E57" s="173"/>
      <c r="F57" s="172"/>
      <c r="G57" s="171">
        <f t="shared" si="6"/>
        <v>0</v>
      </c>
      <c r="H57" s="171">
        <f t="shared" si="7"/>
        <v>0</v>
      </c>
      <c r="I57" s="171">
        <f t="shared" si="8"/>
        <v>0</v>
      </c>
    </row>
    <row r="58" spans="1:9">
      <c r="A58" s="167" t="s">
        <v>2733</v>
      </c>
      <c r="B58" s="167" t="s">
        <v>2737</v>
      </c>
      <c r="C58" s="167"/>
      <c r="D58" s="173"/>
      <c r="E58" s="173"/>
      <c r="F58" s="172"/>
      <c r="G58" s="171">
        <f t="shared" si="6"/>
        <v>0</v>
      </c>
      <c r="H58" s="171">
        <f t="shared" si="7"/>
        <v>0</v>
      </c>
      <c r="I58" s="171">
        <f t="shared" si="8"/>
        <v>0</v>
      </c>
    </row>
    <row r="59" spans="1:9">
      <c r="A59" s="167" t="s">
        <v>2738</v>
      </c>
      <c r="B59" s="167" t="s">
        <v>2739</v>
      </c>
      <c r="C59" s="167">
        <v>3161</v>
      </c>
      <c r="D59" s="173">
        <v>4419</v>
      </c>
      <c r="E59" s="173">
        <v>4554</v>
      </c>
      <c r="F59" s="172">
        <v>4554</v>
      </c>
      <c r="G59" s="171">
        <f t="shared" si="6"/>
        <v>0.44068332806074</v>
      </c>
      <c r="H59" s="171">
        <f t="shared" si="7"/>
        <v>1.03054989816701</v>
      </c>
      <c r="I59" s="171">
        <f t="shared" si="8"/>
        <v>1</v>
      </c>
    </row>
    <row r="60" spans="1:9">
      <c r="A60" s="167" t="s">
        <v>2740</v>
      </c>
      <c r="B60" s="167" t="s">
        <v>2741</v>
      </c>
      <c r="C60" s="167">
        <v>3161</v>
      </c>
      <c r="D60" s="173">
        <v>4419</v>
      </c>
      <c r="E60" s="173">
        <v>4554</v>
      </c>
      <c r="F60" s="172">
        <v>4554</v>
      </c>
      <c r="G60" s="171">
        <f t="shared" si="6"/>
        <v>0.44068332806074</v>
      </c>
      <c r="H60" s="171">
        <f t="shared" si="7"/>
        <v>1.03054989816701</v>
      </c>
      <c r="I60" s="171">
        <f t="shared" si="8"/>
        <v>1</v>
      </c>
    </row>
    <row r="61" spans="1:9">
      <c r="A61" s="167" t="s">
        <v>2742</v>
      </c>
      <c r="B61" s="167" t="s">
        <v>2743</v>
      </c>
      <c r="C61" s="167">
        <v>3161</v>
      </c>
      <c r="D61" s="173">
        <v>4419</v>
      </c>
      <c r="E61" s="173">
        <v>4554</v>
      </c>
      <c r="F61" s="172">
        <v>4554</v>
      </c>
      <c r="G61" s="171">
        <f t="shared" si="6"/>
        <v>0.44068332806074</v>
      </c>
      <c r="H61" s="171">
        <f t="shared" si="7"/>
        <v>1.03054989816701</v>
      </c>
      <c r="I61" s="171">
        <f t="shared" si="8"/>
        <v>1</v>
      </c>
    </row>
    <row r="62" spans="1:9">
      <c r="A62" s="167" t="s">
        <v>2744</v>
      </c>
      <c r="B62" s="167" t="s">
        <v>2745</v>
      </c>
      <c r="C62" s="167">
        <v>38</v>
      </c>
      <c r="D62" s="173">
        <v>50</v>
      </c>
      <c r="E62" s="173">
        <v>38</v>
      </c>
      <c r="F62" s="172">
        <v>38</v>
      </c>
      <c r="G62" s="171">
        <f t="shared" si="6"/>
        <v>0</v>
      </c>
      <c r="H62" s="171">
        <f t="shared" si="7"/>
        <v>0.76</v>
      </c>
      <c r="I62" s="171">
        <f t="shared" si="8"/>
        <v>1</v>
      </c>
    </row>
    <row r="63" spans="1:9">
      <c r="A63" s="167" t="s">
        <v>2746</v>
      </c>
      <c r="B63" s="167" t="s">
        <v>2747</v>
      </c>
      <c r="C63" s="167">
        <v>38</v>
      </c>
      <c r="D63" s="173">
        <v>50</v>
      </c>
      <c r="E63" s="173">
        <v>38</v>
      </c>
      <c r="F63" s="172">
        <v>38</v>
      </c>
      <c r="G63" s="171">
        <f t="shared" si="6"/>
        <v>0</v>
      </c>
      <c r="H63" s="171">
        <f t="shared" si="7"/>
        <v>0.76</v>
      </c>
      <c r="I63" s="171">
        <f t="shared" si="8"/>
        <v>1</v>
      </c>
    </row>
    <row r="64" spans="1:9">
      <c r="A64" s="167" t="s">
        <v>2748</v>
      </c>
      <c r="B64" s="167" t="s">
        <v>2749</v>
      </c>
      <c r="C64" s="167">
        <v>38</v>
      </c>
      <c r="D64" s="173">
        <v>50</v>
      </c>
      <c r="E64" s="173">
        <v>38</v>
      </c>
      <c r="F64" s="172">
        <v>38</v>
      </c>
      <c r="G64" s="171">
        <f t="shared" si="6"/>
        <v>0</v>
      </c>
      <c r="H64" s="171">
        <f t="shared" si="7"/>
        <v>0.76</v>
      </c>
      <c r="I64" s="171">
        <f t="shared" si="8"/>
        <v>1</v>
      </c>
    </row>
    <row r="65" spans="1:12">
      <c r="A65" s="183"/>
      <c r="B65" s="184" t="s">
        <v>2534</v>
      </c>
      <c r="C65" s="184">
        <f>C5+C8+C15+C36+C42+C45+C59+C62</f>
        <v>20366</v>
      </c>
      <c r="D65" s="185">
        <f t="shared" ref="D65:F65" si="10">D5+D8+D15+D36+D42+D45+D59+D62</f>
        <v>20947</v>
      </c>
      <c r="E65" s="185">
        <f t="shared" si="10"/>
        <v>42216</v>
      </c>
      <c r="F65" s="185">
        <f t="shared" si="10"/>
        <v>39708</v>
      </c>
      <c r="G65" s="171">
        <f t="shared" si="6"/>
        <v>0.94972012177158</v>
      </c>
      <c r="H65" s="171">
        <f t="shared" si="7"/>
        <v>1.8956413806273</v>
      </c>
      <c r="I65" s="171">
        <f t="shared" si="8"/>
        <v>0.940591245025583</v>
      </c>
      <c r="L65">
        <v>23004</v>
      </c>
    </row>
    <row r="66" spans="1:9">
      <c r="A66" s="167">
        <v>230</v>
      </c>
      <c r="B66" s="167" t="s">
        <v>2750</v>
      </c>
      <c r="C66" s="167">
        <f>C68+C70</f>
        <v>5397</v>
      </c>
      <c r="D66" s="172"/>
      <c r="E66" s="172"/>
      <c r="F66" s="172">
        <f>F67+F68+F70</f>
        <v>9323</v>
      </c>
      <c r="G66" s="171">
        <f t="shared" si="6"/>
        <v>0.727441171020938</v>
      </c>
      <c r="H66" s="171"/>
      <c r="I66" s="171"/>
    </row>
    <row r="67" spans="1:9">
      <c r="A67" s="167" t="s">
        <v>2751</v>
      </c>
      <c r="B67" s="167" t="s">
        <v>2752</v>
      </c>
      <c r="C67" s="167"/>
      <c r="D67" s="172"/>
      <c r="E67" s="172"/>
      <c r="F67" s="172">
        <v>-392</v>
      </c>
      <c r="G67" s="171"/>
      <c r="H67" s="171"/>
      <c r="I67" s="171"/>
    </row>
    <row r="68" spans="1:9">
      <c r="A68" s="167" t="s">
        <v>2753</v>
      </c>
      <c r="B68" s="167" t="s">
        <v>2754</v>
      </c>
      <c r="C68" s="167" t="s">
        <v>2695</v>
      </c>
      <c r="D68" s="173"/>
      <c r="E68" s="173"/>
      <c r="F68" s="172">
        <v>4096</v>
      </c>
      <c r="G68" s="171">
        <f t="shared" si="6"/>
        <v>18.2300469483568</v>
      </c>
      <c r="H68" s="171"/>
      <c r="I68" s="171"/>
    </row>
    <row r="69" spans="1:9">
      <c r="A69" s="167" t="s">
        <v>2755</v>
      </c>
      <c r="B69" s="167" t="s">
        <v>2756</v>
      </c>
      <c r="C69" s="167" t="s">
        <v>2695</v>
      </c>
      <c r="D69" s="173"/>
      <c r="E69" s="173"/>
      <c r="F69" s="172">
        <v>4096</v>
      </c>
      <c r="G69" s="171">
        <f t="shared" si="6"/>
        <v>18.2300469483568</v>
      </c>
      <c r="H69" s="171"/>
      <c r="I69" s="171"/>
    </row>
    <row r="70" spans="1:9">
      <c r="A70" s="167" t="s">
        <v>2757</v>
      </c>
      <c r="B70" s="167" t="s">
        <v>2758</v>
      </c>
      <c r="C70" s="167" t="s">
        <v>2759</v>
      </c>
      <c r="D70" s="173"/>
      <c r="E70" s="173"/>
      <c r="F70" s="172">
        <v>5619</v>
      </c>
      <c r="G70" s="171">
        <f t="shared" si="6"/>
        <v>0.083912037037037</v>
      </c>
      <c r="H70" s="171"/>
      <c r="I70" s="171"/>
    </row>
    <row r="71" spans="1:9">
      <c r="A71" s="167" t="s">
        <v>2760</v>
      </c>
      <c r="B71" s="167" t="s">
        <v>2761</v>
      </c>
      <c r="C71" s="167" t="s">
        <v>2759</v>
      </c>
      <c r="D71" s="173"/>
      <c r="E71" s="173"/>
      <c r="F71" s="172">
        <v>5619</v>
      </c>
      <c r="G71" s="171">
        <f t="shared" si="6"/>
        <v>0.083912037037037</v>
      </c>
      <c r="H71" s="171"/>
      <c r="I71" s="171"/>
    </row>
    <row r="72" spans="1:9">
      <c r="A72" s="167" t="s">
        <v>2762</v>
      </c>
      <c r="B72" s="167" t="s">
        <v>2763</v>
      </c>
      <c r="C72" s="167" t="s">
        <v>2764</v>
      </c>
      <c r="D72" s="173">
        <v>2997</v>
      </c>
      <c r="E72" s="173">
        <v>41450</v>
      </c>
      <c r="F72" s="172">
        <v>41450</v>
      </c>
      <c r="G72" s="171">
        <f t="shared" si="6"/>
        <v>-0.123678646934461</v>
      </c>
      <c r="H72" s="171">
        <f t="shared" ref="H72:H75" si="11">IF(F72&lt;&gt;0,F72/D72,)</f>
        <v>13.8304971638305</v>
      </c>
      <c r="I72" s="171">
        <f t="shared" ref="I72:I75" si="12">IF(F72&lt;&gt;0,F72/E72,)</f>
        <v>1</v>
      </c>
    </row>
    <row r="73" spans="1:9">
      <c r="A73" s="167" t="s">
        <v>2765</v>
      </c>
      <c r="B73" s="167" t="s">
        <v>2766</v>
      </c>
      <c r="C73" s="167" t="s">
        <v>2764</v>
      </c>
      <c r="D73" s="173">
        <v>2997</v>
      </c>
      <c r="E73" s="173">
        <v>41450</v>
      </c>
      <c r="F73" s="172">
        <v>41450</v>
      </c>
      <c r="G73" s="171">
        <f t="shared" si="6"/>
        <v>-0.123678646934461</v>
      </c>
      <c r="H73" s="171">
        <f t="shared" si="11"/>
        <v>13.8304971638305</v>
      </c>
      <c r="I73" s="171">
        <f t="shared" si="12"/>
        <v>1</v>
      </c>
    </row>
    <row r="74" spans="1:9">
      <c r="A74" s="167" t="s">
        <v>2767</v>
      </c>
      <c r="B74" s="167" t="s">
        <v>2768</v>
      </c>
      <c r="C74" s="167" t="s">
        <v>2764</v>
      </c>
      <c r="D74" s="173">
        <v>2997</v>
      </c>
      <c r="E74" s="173">
        <v>41450</v>
      </c>
      <c r="F74" s="172">
        <v>41450</v>
      </c>
      <c r="G74" s="171">
        <f t="shared" si="6"/>
        <v>-0.123678646934461</v>
      </c>
      <c r="H74" s="171">
        <f t="shared" si="11"/>
        <v>13.8304971638305</v>
      </c>
      <c r="I74" s="171">
        <f t="shared" si="12"/>
        <v>1</v>
      </c>
    </row>
    <row r="75" spans="1:9">
      <c r="A75" s="175"/>
      <c r="B75" s="184" t="s">
        <v>2769</v>
      </c>
      <c r="C75" s="184">
        <f t="shared" ref="C75:F75" si="13">C65+C66+C72</f>
        <v>73063</v>
      </c>
      <c r="D75" s="184">
        <f t="shared" si="13"/>
        <v>23944</v>
      </c>
      <c r="E75" s="184">
        <f t="shared" si="13"/>
        <v>83666</v>
      </c>
      <c r="F75" s="186">
        <f t="shared" si="13"/>
        <v>90481</v>
      </c>
      <c r="G75" s="171">
        <f t="shared" si="6"/>
        <v>0.238396999849445</v>
      </c>
      <c r="H75" s="171">
        <f t="shared" si="11"/>
        <v>3.77885900434347</v>
      </c>
      <c r="I75" s="171">
        <f t="shared" si="12"/>
        <v>1.08145483230942</v>
      </c>
    </row>
  </sheetData>
  <mergeCells count="10">
    <mergeCell ref="A1:I1"/>
    <mergeCell ref="A3:A4"/>
    <mergeCell ref="B3:B4"/>
    <mergeCell ref="C3:C4"/>
    <mergeCell ref="D3:D4"/>
    <mergeCell ref="E3:E4"/>
    <mergeCell ref="F3:F4"/>
    <mergeCell ref="G3:G4"/>
    <mergeCell ref="H3:H4"/>
    <mergeCell ref="I3:I4"/>
  </mergeCells>
  <pageMargins left="0.747916666666667" right="0.747916666666667" top="0.984027777777778" bottom="0.984027777777778" header="0.511805555555556" footer="0.511805555555556"/>
  <pageSetup paperSize="9" scale="70"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workbookViewId="0">
      <selection activeCell="U6" sqref="U6"/>
    </sheetView>
  </sheetViews>
  <sheetFormatPr defaultColWidth="9" defaultRowHeight="14.25"/>
  <cols>
    <col min="1" max="1" width="23.75" customWidth="1"/>
    <col min="2" max="2" width="8.75" customWidth="1"/>
    <col min="3" max="3" width="8.625" customWidth="1"/>
    <col min="4" max="5" width="8.375" customWidth="1"/>
    <col min="6" max="8" width="8.5" customWidth="1"/>
    <col min="9" max="10" width="9.5" customWidth="1"/>
    <col min="11" max="11" width="25" customWidth="1"/>
    <col min="12" max="12" width="8" customWidth="1"/>
    <col min="13" max="13" width="7.875" customWidth="1"/>
    <col min="14" max="15" width="8.625" customWidth="1"/>
    <col min="16" max="16" width="7.25" customWidth="1"/>
    <col min="17" max="18" width="8.625" customWidth="1"/>
    <col min="19" max="19" width="8.375" customWidth="1"/>
  </cols>
  <sheetData>
    <row r="1" ht="27" spans="1:19">
      <c r="A1" s="136" t="s">
        <v>2770</v>
      </c>
      <c r="B1" s="136"/>
      <c r="C1" s="136"/>
      <c r="D1" s="136"/>
      <c r="E1" s="136"/>
      <c r="F1" s="136"/>
      <c r="G1" s="136"/>
      <c r="H1" s="136"/>
      <c r="I1" s="136"/>
      <c r="J1" s="136"/>
      <c r="K1" s="136"/>
      <c r="L1" s="136"/>
      <c r="M1" s="136"/>
      <c r="N1" s="136"/>
      <c r="O1" s="136"/>
      <c r="P1" s="136"/>
      <c r="Q1" s="136"/>
      <c r="R1" s="136"/>
      <c r="S1" s="136"/>
    </row>
    <row r="2" ht="17.1" customHeight="1" spans="1:19">
      <c r="A2" s="43" t="s">
        <v>2771</v>
      </c>
      <c r="B2" s="43"/>
      <c r="C2" s="43"/>
      <c r="D2" s="43"/>
      <c r="E2" s="43"/>
      <c r="F2" s="43"/>
      <c r="G2" s="43"/>
      <c r="H2" s="43"/>
      <c r="I2" s="43"/>
      <c r="J2" s="43"/>
      <c r="K2" s="43"/>
      <c r="L2" s="43"/>
      <c r="M2" s="43"/>
      <c r="N2" s="43"/>
      <c r="O2" s="43"/>
      <c r="P2" s="43"/>
      <c r="Q2" s="153" t="s">
        <v>32</v>
      </c>
      <c r="R2" s="153"/>
      <c r="S2" s="153" t="s">
        <v>32</v>
      </c>
    </row>
    <row r="3" ht="22.5" customHeight="1" spans="1:20">
      <c r="A3" s="137" t="s">
        <v>2772</v>
      </c>
      <c r="B3" s="138"/>
      <c r="C3" s="138"/>
      <c r="D3" s="138"/>
      <c r="E3" s="138"/>
      <c r="F3" s="138"/>
      <c r="G3" s="138"/>
      <c r="H3" s="138"/>
      <c r="I3" s="138"/>
      <c r="J3" s="148"/>
      <c r="K3" s="137" t="s">
        <v>2773</v>
      </c>
      <c r="L3" s="138"/>
      <c r="M3" s="138"/>
      <c r="N3" s="138"/>
      <c r="O3" s="138"/>
      <c r="P3" s="138"/>
      <c r="Q3" s="138"/>
      <c r="R3" s="138"/>
      <c r="S3" s="138"/>
      <c r="T3" s="148"/>
    </row>
    <row r="4" s="43" customFormat="1" ht="78" customHeight="1" spans="1:20">
      <c r="A4" s="139" t="s">
        <v>2774</v>
      </c>
      <c r="B4" s="140" t="s">
        <v>39</v>
      </c>
      <c r="C4" s="140" t="s">
        <v>35</v>
      </c>
      <c r="D4" s="140" t="s">
        <v>36</v>
      </c>
      <c r="E4" s="140" t="s">
        <v>37</v>
      </c>
      <c r="F4" s="140" t="s">
        <v>38</v>
      </c>
      <c r="G4" s="140" t="s">
        <v>43</v>
      </c>
      <c r="H4" s="140" t="s">
        <v>174</v>
      </c>
      <c r="I4" s="140" t="s">
        <v>40</v>
      </c>
      <c r="J4" s="140" t="s">
        <v>41</v>
      </c>
      <c r="K4" s="140" t="s">
        <v>2774</v>
      </c>
      <c r="L4" s="140" t="s">
        <v>39</v>
      </c>
      <c r="M4" s="140" t="s">
        <v>35</v>
      </c>
      <c r="N4" s="140" t="s">
        <v>36</v>
      </c>
      <c r="O4" s="140" t="s">
        <v>37</v>
      </c>
      <c r="P4" s="140" t="s">
        <v>38</v>
      </c>
      <c r="Q4" s="140" t="s">
        <v>43</v>
      </c>
      <c r="R4" s="140" t="s">
        <v>174</v>
      </c>
      <c r="S4" s="140" t="s">
        <v>40</v>
      </c>
      <c r="T4" s="140" t="s">
        <v>41</v>
      </c>
    </row>
    <row r="5" ht="38.1" customHeight="1" spans="1:20">
      <c r="A5" s="141" t="s">
        <v>2775</v>
      </c>
      <c r="B5" s="142"/>
      <c r="C5" s="142"/>
      <c r="D5" s="46"/>
      <c r="E5" s="46"/>
      <c r="F5" s="46"/>
      <c r="G5" s="143"/>
      <c r="H5" s="143"/>
      <c r="I5" s="143"/>
      <c r="J5" s="143"/>
      <c r="K5" s="141" t="s">
        <v>2776</v>
      </c>
      <c r="L5" s="142"/>
      <c r="M5" s="141"/>
      <c r="N5" s="46"/>
      <c r="O5" s="46"/>
      <c r="P5" s="46"/>
      <c r="Q5" s="143"/>
      <c r="R5" s="143"/>
      <c r="S5" s="143"/>
      <c r="T5" s="47"/>
    </row>
    <row r="6" ht="28.5" customHeight="1" spans="1:20">
      <c r="A6" s="141" t="s">
        <v>2777</v>
      </c>
      <c r="B6" s="142"/>
      <c r="C6" s="142"/>
      <c r="D6" s="46"/>
      <c r="E6" s="46"/>
      <c r="F6" s="46"/>
      <c r="G6" s="143"/>
      <c r="H6" s="143"/>
      <c r="I6" s="143"/>
      <c r="J6" s="143"/>
      <c r="K6" s="141" t="s">
        <v>2778</v>
      </c>
      <c r="L6" s="142"/>
      <c r="M6" s="141"/>
      <c r="N6" s="46"/>
      <c r="O6" s="46"/>
      <c r="P6" s="46"/>
      <c r="Q6" s="143"/>
      <c r="R6" s="143"/>
      <c r="S6" s="143"/>
      <c r="T6" s="47"/>
    </row>
    <row r="7" ht="33" customHeight="1" spans="1:20">
      <c r="A7" s="141" t="s">
        <v>2779</v>
      </c>
      <c r="B7" s="142"/>
      <c r="C7" s="142"/>
      <c r="D7" s="46"/>
      <c r="E7" s="46"/>
      <c r="F7" s="46"/>
      <c r="G7" s="143"/>
      <c r="H7" s="143"/>
      <c r="I7" s="143"/>
      <c r="J7" s="143"/>
      <c r="K7" s="141" t="s">
        <v>2780</v>
      </c>
      <c r="L7" s="142"/>
      <c r="M7" s="141"/>
      <c r="N7" s="46"/>
      <c r="O7" s="46"/>
      <c r="P7" s="46"/>
      <c r="Q7" s="143"/>
      <c r="R7" s="143"/>
      <c r="S7" s="143"/>
      <c r="T7" s="47"/>
    </row>
    <row r="8" ht="36" customHeight="1" spans="1:20">
      <c r="A8" s="141" t="s">
        <v>2781</v>
      </c>
      <c r="B8" s="142"/>
      <c r="C8" s="142"/>
      <c r="D8" s="46"/>
      <c r="E8" s="46"/>
      <c r="F8" s="46"/>
      <c r="G8" s="143"/>
      <c r="H8" s="143"/>
      <c r="I8" s="143"/>
      <c r="J8" s="143"/>
      <c r="K8" s="141" t="s">
        <v>2782</v>
      </c>
      <c r="L8" s="142"/>
      <c r="M8" s="142"/>
      <c r="N8" s="149"/>
      <c r="O8" s="149"/>
      <c r="P8" s="46"/>
      <c r="Q8" s="143"/>
      <c r="R8" s="143"/>
      <c r="S8" s="143"/>
      <c r="T8" s="47"/>
    </row>
    <row r="9" ht="38.1" customHeight="1" spans="1:20">
      <c r="A9" s="141" t="s">
        <v>2783</v>
      </c>
      <c r="B9" s="142"/>
      <c r="C9" s="142"/>
      <c r="D9" s="46"/>
      <c r="E9" s="46"/>
      <c r="F9" s="46"/>
      <c r="G9" s="143"/>
      <c r="H9" s="143"/>
      <c r="I9" s="143"/>
      <c r="J9" s="143"/>
      <c r="K9" s="141" t="s">
        <v>2784</v>
      </c>
      <c r="L9" s="142"/>
      <c r="M9" s="142"/>
      <c r="N9" s="149"/>
      <c r="O9" s="149"/>
      <c r="P9" s="46"/>
      <c r="Q9" s="143"/>
      <c r="R9" s="143"/>
      <c r="S9" s="143"/>
      <c r="T9" s="47"/>
    </row>
    <row r="10" ht="33" customHeight="1" spans="1:20">
      <c r="A10" s="141"/>
      <c r="B10" s="142"/>
      <c r="C10" s="142"/>
      <c r="D10" s="46"/>
      <c r="E10" s="46"/>
      <c r="F10" s="46"/>
      <c r="G10" s="143"/>
      <c r="H10" s="143"/>
      <c r="I10" s="143"/>
      <c r="J10" s="143"/>
      <c r="K10" s="141"/>
      <c r="L10" s="142"/>
      <c r="M10" s="142"/>
      <c r="N10" s="149"/>
      <c r="O10" s="149"/>
      <c r="P10" s="46"/>
      <c r="Q10" s="143"/>
      <c r="R10" s="143"/>
      <c r="S10" s="143"/>
      <c r="T10" s="47"/>
    </row>
    <row r="11" ht="36" customHeight="1" spans="1:20">
      <c r="A11" s="141"/>
      <c r="B11" s="142"/>
      <c r="C11" s="142"/>
      <c r="D11" s="46"/>
      <c r="E11" s="46"/>
      <c r="F11" s="46"/>
      <c r="G11" s="143"/>
      <c r="H11" s="143"/>
      <c r="I11" s="143"/>
      <c r="J11" s="143"/>
      <c r="K11" s="141"/>
      <c r="L11" s="142"/>
      <c r="M11" s="142"/>
      <c r="N11" s="149"/>
      <c r="O11" s="149"/>
      <c r="P11" s="46"/>
      <c r="Q11" s="143"/>
      <c r="R11" s="143"/>
      <c r="S11" s="143"/>
      <c r="T11" s="47"/>
    </row>
    <row r="12" ht="28.5" customHeight="1" spans="1:20">
      <c r="A12" s="141"/>
      <c r="B12" s="142"/>
      <c r="C12" s="142"/>
      <c r="D12" s="46"/>
      <c r="E12" s="46"/>
      <c r="F12" s="46"/>
      <c r="G12" s="143"/>
      <c r="H12" s="143"/>
      <c r="I12" s="143"/>
      <c r="J12" s="143"/>
      <c r="K12" s="150"/>
      <c r="L12" s="142"/>
      <c r="M12" s="142"/>
      <c r="N12" s="149"/>
      <c r="O12" s="149"/>
      <c r="P12" s="46"/>
      <c r="Q12" s="143"/>
      <c r="R12" s="143"/>
      <c r="S12" s="143"/>
      <c r="T12" s="47"/>
    </row>
    <row r="13" ht="28.5" customHeight="1" spans="1:20">
      <c r="A13" s="141"/>
      <c r="B13" s="142"/>
      <c r="C13" s="142"/>
      <c r="D13" s="46"/>
      <c r="E13" s="46"/>
      <c r="F13" s="46"/>
      <c r="G13" s="143"/>
      <c r="H13" s="143"/>
      <c r="I13" s="143"/>
      <c r="J13" s="143"/>
      <c r="K13" s="150"/>
      <c r="L13" s="142"/>
      <c r="M13" s="142"/>
      <c r="N13" s="149"/>
      <c r="O13" s="149"/>
      <c r="P13" s="46"/>
      <c r="Q13" s="143"/>
      <c r="R13" s="143"/>
      <c r="S13" s="143"/>
      <c r="T13" s="47"/>
    </row>
    <row r="14" ht="28.5" customHeight="1" spans="1:20">
      <c r="A14" s="141"/>
      <c r="B14" s="142"/>
      <c r="C14" s="142"/>
      <c r="D14" s="46"/>
      <c r="E14" s="46"/>
      <c r="F14" s="46"/>
      <c r="G14" s="143"/>
      <c r="H14" s="143"/>
      <c r="I14" s="143"/>
      <c r="J14" s="143"/>
      <c r="K14" s="150"/>
      <c r="L14" s="142"/>
      <c r="M14" s="142"/>
      <c r="N14" s="149"/>
      <c r="O14" s="149"/>
      <c r="P14" s="46"/>
      <c r="Q14" s="143"/>
      <c r="R14" s="143"/>
      <c r="S14" s="143"/>
      <c r="T14" s="47"/>
    </row>
    <row r="15" ht="28.5" customHeight="1" spans="1:20">
      <c r="A15" s="141" t="s">
        <v>2785</v>
      </c>
      <c r="B15" s="142"/>
      <c r="C15" s="142"/>
      <c r="D15" s="46"/>
      <c r="E15" s="46"/>
      <c r="F15" s="46"/>
      <c r="G15" s="143"/>
      <c r="H15" s="143"/>
      <c r="I15" s="143"/>
      <c r="J15" s="143"/>
      <c r="K15" s="141" t="s">
        <v>2786</v>
      </c>
      <c r="L15" s="142"/>
      <c r="M15" s="142"/>
      <c r="N15" s="149"/>
      <c r="O15" s="149"/>
      <c r="P15" s="46"/>
      <c r="Q15" s="143"/>
      <c r="R15" s="143"/>
      <c r="S15" s="143"/>
      <c r="T15" s="47"/>
    </row>
    <row r="16" ht="36" customHeight="1" spans="1:20">
      <c r="A16" s="141" t="s">
        <v>2787</v>
      </c>
      <c r="B16" s="142"/>
      <c r="C16" s="142"/>
      <c r="D16" s="46"/>
      <c r="E16" s="46"/>
      <c r="F16" s="46"/>
      <c r="G16" s="143"/>
      <c r="H16" s="143"/>
      <c r="I16" s="143"/>
      <c r="J16" s="143"/>
      <c r="K16" s="141" t="s">
        <v>2788</v>
      </c>
      <c r="L16" s="142"/>
      <c r="M16" s="142"/>
      <c r="N16" s="149"/>
      <c r="O16" s="149"/>
      <c r="P16" s="46"/>
      <c r="Q16" s="143"/>
      <c r="R16" s="143"/>
      <c r="S16" s="143"/>
      <c r="T16" s="47"/>
    </row>
    <row r="17" ht="25.5" customHeight="1" spans="1:20">
      <c r="A17" s="141"/>
      <c r="B17" s="142"/>
      <c r="C17" s="142"/>
      <c r="D17" s="46"/>
      <c r="E17" s="46"/>
      <c r="F17" s="46"/>
      <c r="G17" s="143"/>
      <c r="H17" s="143"/>
      <c r="I17" s="143"/>
      <c r="J17" s="143"/>
      <c r="K17" s="141" t="s">
        <v>2476</v>
      </c>
      <c r="L17" s="46"/>
      <c r="M17" s="142"/>
      <c r="N17" s="149"/>
      <c r="O17" s="149"/>
      <c r="P17" s="46"/>
      <c r="Q17" s="143"/>
      <c r="R17" s="143"/>
      <c r="S17" s="143"/>
      <c r="T17" s="47"/>
    </row>
    <row r="18" ht="33" customHeight="1" spans="1:20">
      <c r="A18" s="141" t="s">
        <v>2533</v>
      </c>
      <c r="B18" s="142"/>
      <c r="C18" s="46"/>
      <c r="D18" s="46"/>
      <c r="E18" s="46"/>
      <c r="F18" s="46"/>
      <c r="G18" s="143"/>
      <c r="H18" s="143"/>
      <c r="I18" s="143"/>
      <c r="J18" s="143"/>
      <c r="K18" s="141" t="s">
        <v>2534</v>
      </c>
      <c r="L18" s="46"/>
      <c r="M18" s="46"/>
      <c r="N18" s="149"/>
      <c r="O18" s="149"/>
      <c r="P18" s="46"/>
      <c r="Q18" s="143"/>
      <c r="R18" s="143"/>
      <c r="S18" s="143"/>
      <c r="T18" s="47"/>
    </row>
    <row r="19" hidden="1" spans="18:18">
      <c r="R19" s="143"/>
    </row>
    <row r="20" hidden="1" spans="4:5">
      <c r="D20" s="144"/>
      <c r="E20" s="144"/>
    </row>
    <row r="21" ht="20.25" spans="1:18">
      <c r="A21" s="145"/>
      <c r="B21" s="144"/>
      <c r="D21" s="146"/>
      <c r="E21" s="146"/>
      <c r="F21" s="146"/>
      <c r="G21" s="147"/>
      <c r="H21" s="147"/>
      <c r="K21" s="151"/>
      <c r="L21" s="144"/>
      <c r="N21" s="152"/>
      <c r="O21" s="152"/>
      <c r="P21" s="152"/>
      <c r="Q21" s="144"/>
      <c r="R21" s="144"/>
    </row>
    <row r="22" ht="20.25" spans="1:12">
      <c r="A22" s="145"/>
      <c r="B22" s="144"/>
      <c r="K22" s="151"/>
      <c r="L22" s="144"/>
    </row>
    <row r="23" ht="20.25" spans="1:11">
      <c r="A23" s="145"/>
      <c r="K23" s="151"/>
    </row>
    <row r="24" ht="20.25" spans="1:12">
      <c r="A24" s="145"/>
      <c r="B24" s="144"/>
      <c r="K24" s="151"/>
      <c r="L24" s="144"/>
    </row>
    <row r="25" spans="1:2">
      <c r="A25" s="145"/>
      <c r="B25" s="144"/>
    </row>
    <row r="26" spans="1:2">
      <c r="A26" s="145"/>
      <c r="B26" s="144"/>
    </row>
    <row r="27" spans="1:1">
      <c r="A27" s="145"/>
    </row>
    <row r="28" spans="1:2">
      <c r="A28" s="145"/>
      <c r="B28" s="144"/>
    </row>
  </sheetData>
  <mergeCells count="4">
    <mergeCell ref="A1:S1"/>
    <mergeCell ref="Q2:S2"/>
    <mergeCell ref="A3:J3"/>
    <mergeCell ref="K3:T3"/>
  </mergeCells>
  <conditionalFormatting sqref="A5:A18">
    <cfRule type="expression" dxfId="1" priority="4" stopIfTrue="1">
      <formula>"len($A:$A)=3"</formula>
    </cfRule>
  </conditionalFormatting>
  <conditionalFormatting sqref="N18:Q18 N15:Q15 L11:M18 L6:M6">
    <cfRule type="cellIs" dxfId="0" priority="3" stopIfTrue="1" operator="lessThan">
      <formula>0</formula>
    </cfRule>
  </conditionalFormatting>
  <pageMargins left="0.747916666666667" right="0.747916666666667" top="0.984027777777778" bottom="0.984027777777778" header="0.511805555555556" footer="0.511805555555556"/>
  <pageSetup paperSize="9" scale="6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封面</vt:lpstr>
      <vt:lpstr>目录</vt:lpstr>
      <vt:lpstr>一般收入决算表</vt:lpstr>
      <vt:lpstr>一般支出决算表</vt:lpstr>
      <vt:lpstr>一般支出功能分类</vt:lpstr>
      <vt:lpstr>政府性基金</vt:lpstr>
      <vt:lpstr>基金功能分类收入</vt:lpstr>
      <vt:lpstr>基金功能分类支出 </vt:lpstr>
      <vt:lpstr>国有资本经营</vt:lpstr>
      <vt:lpstr>社保基金收入</vt:lpstr>
      <vt:lpstr>社会保险基金支出</vt:lpstr>
      <vt:lpstr>一般公共预算基本支出经济分类</vt:lpstr>
      <vt:lpstr>一般债务余额</vt:lpstr>
      <vt:lpstr>专项债务余额</vt:lpstr>
      <vt:lpstr>对下转移支付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Just we</cp:lastModifiedBy>
  <cp:revision>1</cp:revision>
  <dcterms:created xsi:type="dcterms:W3CDTF">1996-12-17T01:32:00Z</dcterms:created>
  <cp:lastPrinted>2018-08-30T10:02:00Z</cp:lastPrinted>
  <dcterms:modified xsi:type="dcterms:W3CDTF">2025-10-29T02:18:33Z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9FF13DA959624DB984876185CFE9BE1B_12</vt:lpwstr>
  </property>
</Properties>
</file>