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830" activeTab="2"/>
  </bookViews>
  <sheets>
    <sheet name="封面" sheetId="1" r:id="rId1"/>
    <sheet name="目录" sheetId="2" r:id="rId2"/>
    <sheet name="表一公共预算收支表" sheetId="3" r:id="rId3"/>
    <sheet name="表二公共预算变动表" sheetId="4" r:id="rId4"/>
    <sheet name="表三公共预算经济分类调整表" sheetId="5" r:id="rId5"/>
    <sheet name="表四政府性基金" sheetId="6" r:id="rId6"/>
    <sheet name="表五政府性基金预算变动表" sheetId="7" r:id="rId7"/>
    <sheet name="表六社会保险基金" sheetId="8" r:id="rId8"/>
    <sheet name="表七国有资本经营预算" sheetId="9" r:id="rId9"/>
    <sheet name="表八支出项目表" sheetId="10" r:id="rId10"/>
  </sheets>
  <externalReferences>
    <externalReference r:id="rId11"/>
    <externalReference r:id="rId12"/>
  </externalReferences>
  <definedNames>
    <definedName name="_xlnm._FilterDatabase" localSheetId="2" hidden="1">表一公共预算收支表!$A$5:$O$65</definedName>
    <definedName name="_ESF8902" localSheetId="4">表三公共预算经济分类调整表!$B$2:$P$2</definedName>
    <definedName name="_ESF8903" localSheetId="4">表三公共预算经济分类调整表!$B$4:$P$4</definedName>
    <definedName name="_ESF8904" localSheetId="4">#REF!</definedName>
    <definedName name="_ESF8905" localSheetId="4">#REF!</definedName>
    <definedName name="_ESF8906" localSheetId="4">表三公共预算经济分类调整表!$B$5:$P$25</definedName>
    <definedName name="_EST1541" localSheetId="4">表三公共预算经济分类调整表!$B$2:$P$25</definedName>
    <definedName name="_xlnm._FilterDatabase" hidden="1">#REF!</definedName>
    <definedName name="_Order1" hidden="1">255</definedName>
    <definedName name="_Order2" hidden="1">255</definedName>
    <definedName name="a">#REF!</definedName>
    <definedName name="aaaa">#REF!</definedName>
    <definedName name="AccessDatabase" hidden="1">"D:\文_件\省长专项\2000省长专项审批.mdb"</definedName>
    <definedName name="bbb">#REF!</definedName>
    <definedName name="ccc">#REF!</definedName>
    <definedName name="Database" localSheetId="9" hidden="1">封面!$A$5:$K$70</definedName>
    <definedName name="Database" localSheetId="3" hidden="1">封面!$A$5:$K$70</definedName>
    <definedName name="Database" localSheetId="4" hidden="1">封面!$A$5:$K$70</definedName>
    <definedName name="Database" localSheetId="6" hidden="1">封面!$A$5:$K$70</definedName>
    <definedName name="Database" hidden="1">封面!$A$5:$K$70</definedName>
    <definedName name="database2">#REF!</definedName>
    <definedName name="database3">#REF!</definedName>
    <definedName name="fg">#REF!</definedName>
    <definedName name="gxxe2003">[1]P1012001!$A$6:$E$117</definedName>
    <definedName name="gxxe20032">[2]P1012001!$A$6:$E$117</definedName>
    <definedName name="hhhh">#REF!</definedName>
    <definedName name="kkkk">#REF!</definedName>
    <definedName name="_xlnm.Print_Area" localSheetId="3">表二公共预算变动表!$A$1:$O$31</definedName>
    <definedName name="_xlnm.Print_Area" localSheetId="5">表四政府性基金!$A$1:$J$25</definedName>
    <definedName name="_xlnm.Print_Area" localSheetId="6">表五政府性基金预算变动表!$A$1:$I$21</definedName>
    <definedName name="_xlnm.Print_Area" localSheetId="2">表一公共预算收支表!$A$1:$J$65</definedName>
    <definedName name="_xlnm.Print_Area" hidden="1">#REF!</definedName>
    <definedName name="Print_Area_MI">#REF!</definedName>
    <definedName name="_xlnm.Print_Titles" localSheetId="9">表八支出项目表!$2:$3</definedName>
    <definedName name="_xlnm.Print_Titles" localSheetId="7">表六社会保险基金!$2:$4</definedName>
    <definedName name="_xlnm.Print_Titles" localSheetId="8">表七国有资本经营预算!$2:$4</definedName>
    <definedName name="_xlnm.Print_Titles" localSheetId="4">表三公共预算经济分类调整表!$A:$A,表三公共预算经济分类调整表!$1:$4</definedName>
    <definedName name="_xlnm.Print_Titles" localSheetId="5">表四政府性基金!$2:$4</definedName>
    <definedName name="_xlnm.Print_Titles" localSheetId="2">表一公共预算收支表!$1:$4</definedName>
    <definedName name="_xlnm.Print_Titles" hidden="1">#REF!</definedName>
    <definedName name="zhe">#REF!</definedName>
    <definedName name="表4" localSheetId="9">封面!$A$4:$G$136</definedName>
    <definedName name="表4" localSheetId="3">封面!$A$4:$G$136</definedName>
    <definedName name="表4" localSheetId="4">封面!$A$4:$G$136</definedName>
    <definedName name="表4" localSheetId="6">封面!$A$4:$G$136</definedName>
    <definedName name="表4">封面!$A$4:$G$136</definedName>
    <definedName name="城维费">#REF!</definedName>
    <definedName name="大调动">#REF!</definedName>
    <definedName name="地区名称">#REF!</definedName>
    <definedName name="鹅eee">#REF!</definedName>
    <definedName name="饿">#REF!</definedName>
    <definedName name="汇率">#REF!</definedName>
    <definedName name="胶">#REF!</definedName>
    <definedName name="结构">#REF!</definedName>
    <definedName name="经7">#REF!</definedName>
    <definedName name="经二7">#REF!</definedName>
    <definedName name="经二8">#REF!</definedName>
    <definedName name="经一7">#REF!</definedName>
    <definedName name="전">#REF!</definedName>
    <definedName name="주택사업본부">#REF!</definedName>
    <definedName name="철구사업본부">#REF!</definedName>
    <definedName name="全额差额比例">#REF!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是">#REF!</definedName>
    <definedName name="脱钩">#REF!</definedName>
    <definedName name="位次d">#REF!</definedName>
    <definedName name="先征后返徐2">#REF!</definedName>
    <definedName name="预备费分项目">#REF!</definedName>
    <definedName name="综合">#REF!</definedName>
    <definedName name="综核">#REF!</definedName>
    <definedName name="_xlnm._FilterDatabase" localSheetId="3" hidden="1">表二公共预算变动表!$A$5:$F$29</definedName>
    <definedName name="_xlnm._FilterDatabase" localSheetId="6" hidden="1">表五政府性基金预算变动表!$A$5:$D$21</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Infraware Corporation</author>
  </authors>
  <commentList>
    <comment ref="B3" authorId="0">
      <text>
        <r>
          <rPr>
            <b/>
            <sz val="9"/>
            <color indexed="8"/>
            <rFont val="宋体"/>
            <charset val="134"/>
          </rPr>
          <t>李国青:</t>
        </r>
        <r>
          <rPr>
            <sz val="9"/>
            <color indexed="8"/>
            <rFont val="宋体"/>
            <charset val="134"/>
          </rPr>
          <t xml:space="preserve">
请输入报告年度。
××××</t>
        </r>
      </text>
    </comment>
  </commentList>
</comments>
</file>

<file path=xl/sharedStrings.xml><?xml version="1.0" encoding="utf-8"?>
<sst xmlns="http://schemas.openxmlformats.org/spreadsheetml/2006/main" count="462" uniqueCount="304">
  <si>
    <t>瑞  丽  市</t>
  </si>
  <si>
    <t xml:space="preserve">2018年度市本级预算调整方案 (草案)                </t>
  </si>
  <si>
    <t>瑞  丽  市  财  政  局</t>
  </si>
  <si>
    <t>二  O 一 八年  十 一 月</t>
  </si>
  <si>
    <t>目      录</t>
  </si>
  <si>
    <t>表一</t>
  </si>
  <si>
    <t xml:space="preserve">2018年度瑞丽市(本级)一般公共预算收支安排调整表　　　　　　　　　　　　　　　　     　　　   </t>
  </si>
  <si>
    <t>1-2</t>
  </si>
  <si>
    <t>表二</t>
  </si>
  <si>
    <t>2018年度瑞丽市(本级)一般公共预算支出调整变动情况表　　　　　　　　　　　　　　　　　</t>
  </si>
  <si>
    <t>表三</t>
  </si>
  <si>
    <t>2018年度瑞丽市（本级）一般公共预算基本支出经济分类调整表</t>
  </si>
  <si>
    <t>表四</t>
  </si>
  <si>
    <t>2018年度瑞丽市(本级)政府性基金预算收支安排调整表　　　　　　　　　　　　　　　</t>
  </si>
  <si>
    <t>表五</t>
  </si>
  <si>
    <t>2018年度瑞丽市(本级)政府性基金预算支出调整变动情况表</t>
  </si>
  <si>
    <t>表六</t>
  </si>
  <si>
    <t>2018年度瑞丽市(本级)社会保险基金预算支出安排调整表</t>
  </si>
  <si>
    <t>表七</t>
  </si>
  <si>
    <t>2018年度瑞丽市(本级)国有资本经营预算收支安排调整表</t>
  </si>
  <si>
    <t>表八</t>
  </si>
  <si>
    <t>2018年瑞丽市(本级)调整预算支出项目明细表</t>
  </si>
  <si>
    <t>9-10</t>
  </si>
  <si>
    <t>2018年度瑞丽市(本级)一般公共预算收支安排调整表</t>
  </si>
  <si>
    <t>单位：万元</t>
  </si>
  <si>
    <t>收      入</t>
  </si>
  <si>
    <t>年初预算数</t>
  </si>
  <si>
    <t>第十七届人大常委会第十六次会议调整预算数</t>
  </si>
  <si>
    <t>本次调整预算数</t>
  </si>
  <si>
    <t>本次调整预算数较上次调整预算数±</t>
  </si>
  <si>
    <t>支出</t>
  </si>
  <si>
    <t>101 税收收入</t>
  </si>
  <si>
    <t>201 一般公共服务支出</t>
  </si>
  <si>
    <t>10101 增值税</t>
  </si>
  <si>
    <t>203 国防支出</t>
  </si>
  <si>
    <t>10103 营业税</t>
  </si>
  <si>
    <t>204 公共安全支出</t>
  </si>
  <si>
    <t>10104 企业所得税</t>
  </si>
  <si>
    <t>205 教育支出</t>
  </si>
  <si>
    <t>10105 企业所得税退税</t>
  </si>
  <si>
    <t>206 科学技术支出</t>
  </si>
  <si>
    <t>10106 个人所得税</t>
  </si>
  <si>
    <t>207 文化体育与传媒支出</t>
  </si>
  <si>
    <t>10107 资源税</t>
  </si>
  <si>
    <t>208 社会保障和就业支出</t>
  </si>
  <si>
    <t>10109 城市维护建设税</t>
  </si>
  <si>
    <t>210 医疗卫生与计划生育支出</t>
  </si>
  <si>
    <t>10110 房产税</t>
  </si>
  <si>
    <t>211 节能环保支出</t>
  </si>
  <si>
    <t>10111 印花税</t>
  </si>
  <si>
    <t>212 城乡社区支出</t>
  </si>
  <si>
    <t>10112 城镇土地使用税</t>
  </si>
  <si>
    <t>213 农林水支出</t>
  </si>
  <si>
    <t>10113 土地增值税</t>
  </si>
  <si>
    <t>214 交通运输支出</t>
  </si>
  <si>
    <t>10114 车船税</t>
  </si>
  <si>
    <t>215 资源勘探信息等支出</t>
  </si>
  <si>
    <t>10118 耕地占用税</t>
  </si>
  <si>
    <t>216 商业服务业等支出</t>
  </si>
  <si>
    <t>10119 契税</t>
  </si>
  <si>
    <t>217 金融支出</t>
  </si>
  <si>
    <t>10120 烟叶税</t>
  </si>
  <si>
    <t>220 国土海洋气象等支出</t>
  </si>
  <si>
    <t>10121 环境保护税</t>
  </si>
  <si>
    <t>221 住房保障支出</t>
  </si>
  <si>
    <t>10199 其他税收收入</t>
  </si>
  <si>
    <t>222 粮油物资储备支出</t>
  </si>
  <si>
    <t>103 非税收入</t>
  </si>
  <si>
    <t>227 预备费</t>
  </si>
  <si>
    <t>10302 专项收入</t>
  </si>
  <si>
    <t>229 其他支出</t>
  </si>
  <si>
    <t>10304 行政事业性收费收入</t>
  </si>
  <si>
    <t>232 债务付息支出</t>
  </si>
  <si>
    <t>10305 罚没收入</t>
  </si>
  <si>
    <t>233 债务发行费支出</t>
  </si>
  <si>
    <t>10306 国有资本经营收入</t>
  </si>
  <si>
    <t>10307 国有资源（资产）有偿使用收入</t>
  </si>
  <si>
    <t>10308 捐赠收入</t>
  </si>
  <si>
    <r>
      <t>10309</t>
    </r>
    <r>
      <rPr>
        <sz val="12"/>
        <color indexed="8"/>
        <rFont val="宋体"/>
        <charset val="134"/>
      </rPr>
      <t xml:space="preserve"> 政府住房基金收入</t>
    </r>
  </si>
  <si>
    <t xml:space="preserve"> </t>
  </si>
  <si>
    <t>10399 其他收入</t>
  </si>
  <si>
    <t>本年收入小计</t>
  </si>
  <si>
    <t>本年支出小计</t>
  </si>
  <si>
    <t>110 转移性收入</t>
  </si>
  <si>
    <t>230 转移性支出</t>
  </si>
  <si>
    <r>
      <t xml:space="preserve"> </t>
    </r>
    <r>
      <rPr>
        <sz val="12"/>
        <color indexed="8"/>
        <rFont val="宋体"/>
        <charset val="134"/>
      </rPr>
      <t xml:space="preserve"> </t>
    </r>
    <r>
      <rPr>
        <sz val="12"/>
        <color indexed="8"/>
        <rFont val="宋体"/>
        <charset val="134"/>
      </rPr>
      <t>11001 返还性收入</t>
    </r>
  </si>
  <si>
    <t xml:space="preserve">  23003 专项转移支付</t>
  </si>
  <si>
    <t xml:space="preserve">        所得税基数返还收入</t>
  </si>
  <si>
    <t xml:space="preserve">        增值税和消费税返还收入</t>
  </si>
  <si>
    <t xml:space="preserve">  23006 上解支出</t>
  </si>
  <si>
    <t xml:space="preserve">        增值税“五五分享”税返还收入</t>
  </si>
  <si>
    <t xml:space="preserve">    230601 体制上解支出</t>
  </si>
  <si>
    <r>
      <t xml:space="preserve"> </t>
    </r>
    <r>
      <rPr>
        <sz val="12"/>
        <color indexed="8"/>
        <rFont val="宋体"/>
        <charset val="134"/>
      </rPr>
      <t xml:space="preserve"> </t>
    </r>
    <r>
      <rPr>
        <sz val="12"/>
        <color indexed="8"/>
        <rFont val="宋体"/>
        <charset val="134"/>
      </rPr>
      <t>11002 一般性转移支付收入</t>
    </r>
  </si>
  <si>
    <t xml:space="preserve">    230602 专项上解支出</t>
  </si>
  <si>
    <r>
      <t xml:space="preserve">    </t>
    </r>
    <r>
      <rPr>
        <sz val="12"/>
        <color indexed="8"/>
        <rFont val="宋体"/>
        <charset val="134"/>
      </rPr>
      <t xml:space="preserve">    </t>
    </r>
    <r>
      <rPr>
        <sz val="12"/>
        <color indexed="8"/>
        <rFont val="宋体"/>
        <charset val="134"/>
      </rPr>
      <t>体制补助收入</t>
    </r>
  </si>
  <si>
    <t xml:space="preserve">           出口退税专项上解支出</t>
  </si>
  <si>
    <t xml:space="preserve">        均衡性转移支付收入</t>
  </si>
  <si>
    <t xml:space="preserve">           其他专项上解支出</t>
  </si>
  <si>
    <t xml:space="preserve">        县级基本财力保障机制奖补资金收入</t>
  </si>
  <si>
    <t xml:space="preserve">        结算补助收入</t>
  </si>
  <si>
    <t xml:space="preserve">        企业事业单位划转补助收入</t>
  </si>
  <si>
    <t xml:space="preserve">        基层公检法司转移支付收入</t>
  </si>
  <si>
    <t xml:space="preserve">        城乡义务教育转移支付收入</t>
  </si>
  <si>
    <t xml:space="preserve">        基本养老金转移支付收入</t>
  </si>
  <si>
    <t xml:space="preserve">        城乡居民基本医疗保险转移支付收入</t>
  </si>
  <si>
    <t xml:space="preserve">        农村综合改革转移支付收入</t>
  </si>
  <si>
    <t xml:space="preserve">        重点生态功能区转移支付收入</t>
  </si>
  <si>
    <t xml:space="preserve">        固定数额补助收入</t>
  </si>
  <si>
    <t xml:space="preserve">        民族地区转移支付收入</t>
  </si>
  <si>
    <t xml:space="preserve">        边疆地区转移支付收入</t>
  </si>
  <si>
    <t xml:space="preserve">        贫困地区转移支付收入</t>
  </si>
  <si>
    <t xml:space="preserve">        其他一般性转移支付收入</t>
  </si>
  <si>
    <r>
      <t xml:space="preserve"> </t>
    </r>
    <r>
      <rPr>
        <sz val="12"/>
        <color indexed="8"/>
        <rFont val="宋体"/>
        <charset val="134"/>
      </rPr>
      <t xml:space="preserve"> </t>
    </r>
    <r>
      <rPr>
        <sz val="12"/>
        <color indexed="8"/>
        <rFont val="宋体"/>
        <charset val="134"/>
      </rPr>
      <t>11003 专项转移支付收入</t>
    </r>
  </si>
  <si>
    <t xml:space="preserve">  11006 上解收入</t>
  </si>
  <si>
    <r>
      <t xml:space="preserve"> </t>
    </r>
    <r>
      <rPr>
        <sz val="12"/>
        <color indexed="8"/>
        <rFont val="宋体"/>
        <charset val="134"/>
      </rPr>
      <t xml:space="preserve"> </t>
    </r>
    <r>
      <rPr>
        <sz val="12"/>
        <color indexed="8"/>
        <rFont val="宋体"/>
        <charset val="134"/>
      </rPr>
      <t>11008 上年结余收入</t>
    </r>
  </si>
  <si>
    <t xml:space="preserve">  11009 调入资金</t>
  </si>
  <si>
    <t xml:space="preserve">  23008 调出资金</t>
  </si>
  <si>
    <t xml:space="preserve">  110090101 调入预算稳定调节基金</t>
  </si>
  <si>
    <t xml:space="preserve">  2300801 补充预算稳定调节基金</t>
  </si>
  <si>
    <t xml:space="preserve">  110090102 从政府性基金调入一般公共预算</t>
  </si>
  <si>
    <t xml:space="preserve">  23009 年终结余</t>
  </si>
  <si>
    <t xml:space="preserve">  110090103 从国有资本经营预算调入一般公共预算</t>
  </si>
  <si>
    <t xml:space="preserve">        结转</t>
  </si>
  <si>
    <t xml:space="preserve">  110090199 从其他资金调入一般公共预算</t>
  </si>
  <si>
    <t xml:space="preserve">        净结余</t>
  </si>
  <si>
    <r>
      <t xml:space="preserve"> </t>
    </r>
    <r>
      <rPr>
        <sz val="12"/>
        <color indexed="8"/>
        <rFont val="宋体"/>
        <charset val="134"/>
      </rPr>
      <t xml:space="preserve"> </t>
    </r>
    <r>
      <rPr>
        <sz val="12"/>
        <color indexed="8"/>
        <rFont val="宋体"/>
        <charset val="134"/>
      </rPr>
      <t>11011 债务转贷收入</t>
    </r>
  </si>
  <si>
    <t xml:space="preserve">  231  债务还本支出</t>
  </si>
  <si>
    <t>收 入 合 计</t>
  </si>
  <si>
    <t>支 出 合 计</t>
  </si>
  <si>
    <t>2018年度瑞丽市(本级)一般公共预算支出调整变动情况表</t>
  </si>
  <si>
    <t xml:space="preserve">        单位：万元</t>
  </si>
  <si>
    <t>预算支出科目</t>
  </si>
  <si>
    <t>补助下级专款</t>
  </si>
  <si>
    <t>增加减少预算</t>
  </si>
  <si>
    <t>项目支出调整预算</t>
  </si>
  <si>
    <t>一般性转移支付支出</t>
  </si>
  <si>
    <t>上级专款支出</t>
  </si>
  <si>
    <t>年初预算安排非税收入市级列支部分</t>
  </si>
  <si>
    <t>动支预备费</t>
  </si>
  <si>
    <t>调整预算数</t>
  </si>
  <si>
    <t>1-10月实际下达+预测数</t>
  </si>
  <si>
    <t>年初预算安排数</t>
  </si>
  <si>
    <t>差额</t>
  </si>
  <si>
    <t>金额</t>
  </si>
  <si>
    <t>233 债务发行费用支出</t>
  </si>
  <si>
    <t xml:space="preserve">    本级支出合计</t>
  </si>
  <si>
    <t>项目</t>
  </si>
  <si>
    <t>总计</t>
  </si>
  <si>
    <t>501 机关工资福利支出</t>
  </si>
  <si>
    <t>502 机关商品和服务支出</t>
  </si>
  <si>
    <t>505 对事业单位经常性补助</t>
  </si>
  <si>
    <t>509 对个人和家庭的补助</t>
  </si>
  <si>
    <t>年初数</t>
  </si>
  <si>
    <t>较年初数增减</t>
  </si>
  <si>
    <t>支 出 总 计</t>
  </si>
  <si>
    <t>2018年度瑞丽市(本级)政府性基金预算收支安排调整表</t>
  </si>
  <si>
    <t>支      出</t>
  </si>
  <si>
    <r>
      <t>103014</t>
    </r>
    <r>
      <rPr>
        <sz val="12"/>
        <color indexed="8"/>
        <rFont val="宋体"/>
        <charset val="134"/>
      </rPr>
      <t>6</t>
    </r>
    <r>
      <rPr>
        <sz val="12"/>
        <color indexed="8"/>
        <rFont val="宋体"/>
        <charset val="134"/>
      </rPr>
      <t xml:space="preserve"> 国有土地收益基金收入</t>
    </r>
  </si>
  <si>
    <r>
      <t>20</t>
    </r>
    <r>
      <rPr>
        <sz val="12"/>
        <color indexed="8"/>
        <rFont val="宋体"/>
        <charset val="134"/>
      </rPr>
      <t>6</t>
    </r>
    <r>
      <rPr>
        <sz val="12"/>
        <color indexed="8"/>
        <rFont val="宋体"/>
        <charset val="134"/>
      </rPr>
      <t xml:space="preserve">  科学技术支出</t>
    </r>
  </si>
  <si>
    <r>
      <t>103014</t>
    </r>
    <r>
      <rPr>
        <sz val="12"/>
        <color indexed="8"/>
        <rFont val="宋体"/>
        <charset val="134"/>
      </rPr>
      <t>7</t>
    </r>
    <r>
      <rPr>
        <sz val="12"/>
        <color indexed="8"/>
        <rFont val="宋体"/>
        <charset val="134"/>
      </rPr>
      <t xml:space="preserve"> 农业土地开发资金收入</t>
    </r>
  </si>
  <si>
    <t>207  文化体育与传媒支出</t>
  </si>
  <si>
    <t>1030148 国有土地使用权出让收入</t>
  </si>
  <si>
    <t>208  社会保障和就业支出</t>
  </si>
  <si>
    <t>1030155 彩票公益金收入</t>
  </si>
  <si>
    <r>
      <t>2</t>
    </r>
    <r>
      <rPr>
        <sz val="12"/>
        <color indexed="8"/>
        <rFont val="宋体"/>
        <charset val="134"/>
      </rPr>
      <t>11  节能环保支出</t>
    </r>
  </si>
  <si>
    <r>
      <t>10301</t>
    </r>
    <r>
      <rPr>
        <sz val="12"/>
        <color indexed="8"/>
        <rFont val="宋体"/>
        <charset val="134"/>
      </rPr>
      <t>56</t>
    </r>
    <r>
      <rPr>
        <sz val="12"/>
        <color indexed="8"/>
        <rFont val="宋体"/>
        <charset val="134"/>
      </rPr>
      <t xml:space="preserve"> 城市基础设施配套费收入</t>
    </r>
  </si>
  <si>
    <t>212  城乡社区支出</t>
  </si>
  <si>
    <r>
      <t>103015</t>
    </r>
    <r>
      <rPr>
        <sz val="12"/>
        <color indexed="8"/>
        <rFont val="宋体"/>
        <charset val="134"/>
      </rPr>
      <t>7</t>
    </r>
    <r>
      <rPr>
        <sz val="12"/>
        <color indexed="8"/>
        <rFont val="宋体"/>
        <charset val="134"/>
      </rPr>
      <t xml:space="preserve"> 小型水库移民扶助基金收入</t>
    </r>
  </si>
  <si>
    <t>213  农林水支出</t>
  </si>
  <si>
    <t>1030178 污水处理费收入</t>
  </si>
  <si>
    <t>214  交通运输支出</t>
  </si>
  <si>
    <t>1030180 彩票发行机构和彩票销售机构的业务费用</t>
  </si>
  <si>
    <t>215  资源勘探信息等支出</t>
  </si>
  <si>
    <t>1030199 其他政府性基金收入</t>
  </si>
  <si>
    <t>216  商业服务业等支出</t>
  </si>
  <si>
    <t>217  金融支出</t>
  </si>
  <si>
    <t>229  其他支出</t>
  </si>
  <si>
    <t>232  债务付息支出</t>
  </si>
  <si>
    <t>233  债务发行费用支出</t>
  </si>
  <si>
    <t>11004 政府性基金转移收入</t>
  </si>
  <si>
    <t>23004 政府性基金转移支付</t>
  </si>
  <si>
    <t>11008 上年结余收入</t>
  </si>
  <si>
    <t>23008 调出资金</t>
  </si>
  <si>
    <t>11009 调入资金</t>
  </si>
  <si>
    <t>23009 年终结余</t>
  </si>
  <si>
    <t>11011 债务转贷收入</t>
  </si>
  <si>
    <t>231   债务还本支出</t>
  </si>
  <si>
    <t>上级专款</t>
  </si>
  <si>
    <t>年初预算预测安排数</t>
  </si>
  <si>
    <t>206  科学技术支出</t>
  </si>
  <si>
    <t>211  节能环保支出</t>
  </si>
  <si>
    <t xml:space="preserve">     本级支出合计</t>
  </si>
  <si>
    <t>2018年度瑞丽市(本级)社会保险基金预算收支安排调整表</t>
  </si>
  <si>
    <t>较年初预算数±</t>
  </si>
  <si>
    <t>10201 企业职工基本养老保险基金收入</t>
  </si>
  <si>
    <t>20901 企业职工基本养老保险基金支出</t>
  </si>
  <si>
    <t>10202 失业保险基金收入</t>
  </si>
  <si>
    <t>20902 失业保险基金支出</t>
  </si>
  <si>
    <t>10203 职工基本医疗保险基金收入</t>
  </si>
  <si>
    <t>20903 职工基本医疗保险基金支出</t>
  </si>
  <si>
    <t>10204 工伤保险基金收入</t>
  </si>
  <si>
    <t>20904 工伤保险基金支出</t>
  </si>
  <si>
    <t>10205 生育保险基金收入</t>
  </si>
  <si>
    <t>20905 生育保险基金支出</t>
  </si>
  <si>
    <t>10206 新型农村合作医疗基金收入</t>
  </si>
  <si>
    <t>20906 新型农村合作医疗基金支出</t>
  </si>
  <si>
    <t>10207 城镇居民基本医疗保险基金收入</t>
  </si>
  <si>
    <t>20907 城镇居民基本医疗保险基金支出</t>
  </si>
  <si>
    <t>10210 城乡居民基本养老保险基金收入</t>
  </si>
  <si>
    <t>20910 城乡居民基本养老保险基金支出</t>
  </si>
  <si>
    <t>10211 机关事业单位基本养老保险基金收入</t>
  </si>
  <si>
    <t>20911 机关事业单位基本养老保险基金支出</t>
  </si>
  <si>
    <t>10212 城乡居民基本医疗保险基金收入</t>
  </si>
  <si>
    <t>20912 城乡居民基本医疗保险基金支出</t>
  </si>
  <si>
    <t>10299 其他社会保险基金收入</t>
  </si>
  <si>
    <t>20999 其他社会保险基金支出</t>
  </si>
  <si>
    <t xml:space="preserve">  1100803 社会保险基金预算上年结余收入</t>
  </si>
  <si>
    <t xml:space="preserve">  2300903 社会保险基金预算年终结余</t>
  </si>
  <si>
    <t>11014 社会保险基金上解下拨收入</t>
  </si>
  <si>
    <t>23014 社会保险基金上解下拨支出</t>
  </si>
  <si>
    <t xml:space="preserve">  1101401 社会保险基金上级补助收入</t>
  </si>
  <si>
    <t xml:space="preserve">  2301401 社会保险基金补助下级支出</t>
  </si>
  <si>
    <t xml:space="preserve">  1101402 社会保险基金下级上解收入</t>
  </si>
  <si>
    <t xml:space="preserve">  2301402 社会保险基金上解上级支出</t>
  </si>
  <si>
    <t>1030601 利润收入</t>
  </si>
  <si>
    <t>22301　解决历史遗留问题及改革成本支出</t>
  </si>
  <si>
    <t>1030602 股利、股息收入</t>
  </si>
  <si>
    <t>22302　国有企业资本金注入</t>
  </si>
  <si>
    <t>1030603 产权转让收入</t>
  </si>
  <si>
    <t>22303　国有企业政策性补贴</t>
  </si>
  <si>
    <t>1030604 清算收入</t>
  </si>
  <si>
    <t>22304　金融国有资本经营预算支出</t>
  </si>
  <si>
    <t>1030698 其他国有资本经营预算收入</t>
  </si>
  <si>
    <t>22399　其他国有资本经营预算支出</t>
  </si>
  <si>
    <t>国有资本经营收入</t>
  </si>
  <si>
    <t>国有资本经营支出</t>
  </si>
  <si>
    <t>110　转移支付收入</t>
  </si>
  <si>
    <t>230　转移性支出</t>
  </si>
  <si>
    <t xml:space="preserve">  11005　国有资本经营预算转移支付收入</t>
  </si>
  <si>
    <t xml:space="preserve">  23005　国有资本经营预算转移支付</t>
  </si>
  <si>
    <t xml:space="preserve">  23008　调出资金</t>
  </si>
  <si>
    <t xml:space="preserve">    2300803　国有资本经营预算调出资金</t>
  </si>
  <si>
    <t>功能分类</t>
  </si>
  <si>
    <r>
      <t>项</t>
    </r>
    <r>
      <rPr>
        <b/>
        <sz val="12"/>
        <color indexed="8"/>
        <rFont val="Arial"/>
        <family val="2"/>
        <charset val="0"/>
      </rPr>
      <t xml:space="preserve">    </t>
    </r>
    <r>
      <rPr>
        <b/>
        <sz val="12"/>
        <color indexed="8"/>
        <rFont val="宋体"/>
        <charset val="134"/>
      </rPr>
      <t>目</t>
    </r>
  </si>
  <si>
    <t>金额(万元)</t>
  </si>
  <si>
    <t>行政运行</t>
  </si>
  <si>
    <t>全国第四次经济普查工作经费</t>
  </si>
  <si>
    <t>瑞丽市住建局支付给云南省设计院集团的边境国际口岸城市建设前期咨询服务费</t>
  </si>
  <si>
    <t>中缅油气管道姐勒段搬迁户2015年过渡安置费</t>
  </si>
  <si>
    <t>瑞丽市边境国际口岸城市建设前期工作经费</t>
  </si>
  <si>
    <t>姐告边境巡防管控保安服务费</t>
  </si>
  <si>
    <t>第三次全国农业普查工作经费</t>
  </si>
  <si>
    <t>瑞丽市委宣传部昆明长水机场形象宣传费</t>
  </si>
  <si>
    <t>南洋华侨机工回国抗日纪念馆开馆仪式经费</t>
  </si>
  <si>
    <t>昆明长水机场廊桥宣传</t>
  </si>
  <si>
    <t>长水机场高速跨线天桥外宣广告宣传费</t>
  </si>
  <si>
    <t>新华社信息综合监测费</t>
  </si>
  <si>
    <t>德宏电视台民语译制中心宣传费</t>
  </si>
  <si>
    <t>瑞丽江网站、大美瑞丽微博、掌上瑞丽微信公众平台信息发布和更新维护费</t>
  </si>
  <si>
    <t>接待办2016年首届“一带一路”全国蒙商云南行接待经费</t>
  </si>
  <si>
    <t>市住建局农村危房改造工作经费</t>
  </si>
  <si>
    <t>南方电网云南国际有限责任公司进出口奖励资金</t>
  </si>
  <si>
    <t>2018年市人大预算联网监督建设经费</t>
  </si>
  <si>
    <t>返还畹町经纬公司等案件款</t>
  </si>
  <si>
    <t>瑞丽市行政服务中心大楼及景观工程款</t>
  </si>
  <si>
    <t>“四创”工作经费（民族团结创建办经费）</t>
  </si>
  <si>
    <t>其他民族事务支出</t>
  </si>
  <si>
    <t>2017、2018年泼水节接待经费</t>
  </si>
  <si>
    <t>其他税收事务</t>
  </si>
  <si>
    <t>瑞丽市企业高管人员、核心技术人员补助</t>
  </si>
  <si>
    <t>其他一般公共服务支出</t>
  </si>
  <si>
    <t>瑞丽海关跨境疫病区域化管理试点工作2018年聘用专业技术人员经费</t>
  </si>
  <si>
    <t>瑞丽鑫裕置业有限公司保证金法院案件执行款</t>
  </si>
  <si>
    <t>瑞净美公司德宏浦发扶贫投资发展基金2018年二季度项目资金</t>
  </si>
  <si>
    <t>经纬公司瑞丽市畹町经济开发区污水处理厂及配套管网工程项目贷款利息（8500万2018年2季度）</t>
  </si>
  <si>
    <t>畹町宏大融资租赁租金（3亿元）</t>
  </si>
  <si>
    <t>一般行政管理事务</t>
  </si>
  <si>
    <t>瑞丽市人民政府办公室诉讼代理费</t>
  </si>
  <si>
    <t>调减合计</t>
  </si>
  <si>
    <t>203国防支出</t>
  </si>
  <si>
    <t xml:space="preserve"> 消防</t>
  </si>
  <si>
    <t>瑞丽市消防应急救援指挥中心及瑞丽二中队消防站建设项目土地成本</t>
  </si>
  <si>
    <t>瑞丽市公安局业务技术用房工程项目缺口资金</t>
  </si>
  <si>
    <t>205教育支出</t>
  </si>
  <si>
    <t>207文化体育与传媒支出</t>
  </si>
  <si>
    <t>财政对城乡居民基本养老保险基金的补助</t>
  </si>
  <si>
    <t>2018年建档立卡户参加城乡居民养老保险市级财政助缴资金</t>
  </si>
  <si>
    <t>2018年城乡居民养老保险市级财政补助资金</t>
  </si>
  <si>
    <t>机关事业单位应记实职业年金记账部分资金</t>
  </si>
  <si>
    <t>210医疗卫生与计划生育支出</t>
  </si>
  <si>
    <t>财政对城乡居民基本医疗保险基金的补助</t>
  </si>
  <si>
    <t>“四创”工作经费（创建国家卫生城市病媒生物预防控制经费）</t>
  </si>
  <si>
    <t>垫付省州应助缴资金</t>
  </si>
  <si>
    <t>2018年城乡居民基本医疗保险财政补助资金</t>
  </si>
  <si>
    <t>212城乡社区支出</t>
  </si>
  <si>
    <t>2017年11月—2018年10月聘任制公务员经费</t>
  </si>
  <si>
    <t>其他城乡社区支出</t>
  </si>
  <si>
    <t>易地扶贫基础设施村组道路工程款</t>
  </si>
  <si>
    <t>创业担保贷款贴息</t>
  </si>
  <si>
    <t>专项扶持类贷款财政贴息资金（垫付上级专款）</t>
  </si>
  <si>
    <t>214交通运输支出</t>
  </si>
  <si>
    <t>220国土海洋气象等支出</t>
  </si>
  <si>
    <t>222粮油物资储备支出</t>
  </si>
  <si>
    <t>一般公共预算支出项目变动合计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</si>
</sst>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176" formatCode="_-* #,##0.00_-;\-* #,##0.00_-;_-* &quot;-&quot;??_-;_-@_-"/>
    <numFmt numFmtId="177" formatCode="&quot;￥&quot;#,##0.00;\-&quot;￥&quot;#,##0.00"/>
    <numFmt numFmtId="178" formatCode="_-* #,##0_-;\-* #,##0_-;_-* &quot;-&quot;_-;_-@_-"/>
    <numFmt numFmtId="179" formatCode="&quot;￥&quot;#,##0;\-&quot;￥&quot;#,##0"/>
    <numFmt numFmtId="180" formatCode="0_ "/>
    <numFmt numFmtId="181" formatCode="#,##0_ ;[Red]\-#,##0\ "/>
    <numFmt numFmtId="182" formatCode="#,##0_);[Red]\(#,##0\)"/>
    <numFmt numFmtId="183" formatCode="#,##0_ "/>
    <numFmt numFmtId="184" formatCode="yyyy&quot;年&quot;m&quot;月&quot;;@"/>
  </numFmts>
  <fonts count="50">
    <font>
      <sz val="12"/>
      <color indexed="8"/>
      <name val="宋体"/>
      <charset val="134"/>
    </font>
    <font>
      <sz val="10"/>
      <color indexed="8"/>
      <name val="Arial"/>
      <family val="2"/>
      <charset val="0"/>
    </font>
    <font>
      <b/>
      <sz val="20"/>
      <color indexed="8"/>
      <name val="方正小标宋简体"/>
      <charset val="134"/>
    </font>
    <font>
      <b/>
      <sz val="12"/>
      <color indexed="8"/>
      <name val="Arial"/>
      <family val="2"/>
      <charset val="0"/>
    </font>
    <font>
      <b/>
      <sz val="12"/>
      <color indexed="8"/>
      <name val="宋体"/>
      <charset val="134"/>
    </font>
    <font>
      <sz val="9.75"/>
      <color indexed="8"/>
      <name val="宋体"/>
      <charset val="134"/>
    </font>
    <font>
      <b/>
      <sz val="11"/>
      <color indexed="8"/>
      <name val="宋体"/>
      <charset val="134"/>
    </font>
    <font>
      <sz val="14"/>
      <color indexed="8"/>
      <name val="仿宋_GB2312"/>
      <family val="3"/>
      <charset val="134"/>
    </font>
    <font>
      <sz val="12"/>
      <color indexed="8"/>
      <name val="仿宋_GB2312"/>
      <family val="3"/>
      <charset val="134"/>
    </font>
    <font>
      <sz val="22"/>
      <color indexed="8"/>
      <name val="华文中宋"/>
      <charset val="134"/>
    </font>
    <font>
      <sz val="11"/>
      <color indexed="8"/>
      <name val="宋体"/>
      <charset val="134"/>
    </font>
    <font>
      <sz val="30"/>
      <color indexed="8"/>
      <name val="方正小标宋简体"/>
      <charset val="134"/>
    </font>
    <font>
      <sz val="20"/>
      <color indexed="8"/>
      <name val="宋体"/>
      <charset val="134"/>
    </font>
    <font>
      <b/>
      <sz val="12"/>
      <color indexed="8"/>
      <name val="Times New Roman"/>
      <family val="1"/>
      <charset val="0"/>
    </font>
    <font>
      <b/>
      <sz val="11"/>
      <color indexed="8"/>
      <name val="Times New Roman"/>
      <family val="1"/>
      <charset val="0"/>
    </font>
    <font>
      <sz val="11"/>
      <color indexed="8"/>
      <name val="Times New Roman"/>
      <family val="1"/>
      <charset val="0"/>
    </font>
    <font>
      <b/>
      <sz val="12"/>
      <color indexed="8"/>
      <name val="黑体"/>
      <family val="3"/>
      <charset val="134"/>
    </font>
    <font>
      <sz val="10"/>
      <color indexed="8"/>
      <name val="宋体"/>
      <charset val="134"/>
    </font>
    <font>
      <sz val="12"/>
      <color indexed="10"/>
      <name val="宋体"/>
      <charset val="134"/>
    </font>
    <font>
      <sz val="14"/>
      <color indexed="8"/>
      <name val="Times New Roman"/>
      <family val="1"/>
      <charset val="0"/>
    </font>
    <font>
      <sz val="14"/>
      <color indexed="8"/>
      <name val="宋体"/>
      <charset val="134"/>
    </font>
    <font>
      <b/>
      <sz val="14"/>
      <color indexed="8"/>
      <name val="宋体"/>
      <charset val="134"/>
    </font>
    <font>
      <b/>
      <sz val="12"/>
      <color rgb="FFFF0000"/>
      <name val="宋体"/>
      <charset val="134"/>
    </font>
    <font>
      <sz val="15"/>
      <color indexed="8"/>
      <name val="宋体"/>
      <charset val="134"/>
    </font>
    <font>
      <sz val="20"/>
      <color indexed="8"/>
      <name val="华文中宋"/>
      <charset val="134"/>
    </font>
    <font>
      <sz val="11"/>
      <color indexed="8"/>
      <name val="华文中宋"/>
      <charset val="134"/>
    </font>
    <font>
      <b/>
      <sz val="18"/>
      <color indexed="8"/>
      <name val="宋体"/>
      <charset val="134"/>
    </font>
    <font>
      <sz val="12"/>
      <color indexed="8"/>
      <name val="黑体"/>
      <family val="3"/>
      <charset val="134"/>
    </font>
    <font>
      <sz val="14"/>
      <color indexed="8"/>
      <name val="方正小标宋简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b/>
      <sz val="9"/>
      <color indexed="8"/>
      <name val="宋体"/>
      <charset val="134"/>
    </font>
    <font>
      <sz val="9"/>
      <color indexed="8"/>
      <name val="宋体"/>
      <charset val="134"/>
    </font>
  </fonts>
  <fills count="35">
    <fill>
      <patternFill patternType="none"/>
    </fill>
    <fill>
      <patternFill patternType="gray125"/>
    </fill>
    <fill>
      <patternFill patternType="solid">
        <fgColor indexed="9"/>
        <bgColor indexed="9"/>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4" borderId="12"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3" applyNumberFormat="0" applyFill="0" applyAlignment="0" applyProtection="0">
      <alignment vertical="center"/>
    </xf>
    <xf numFmtId="0" fontId="35" fillId="0" borderId="14" applyNumberFormat="0" applyFill="0" applyAlignment="0" applyProtection="0">
      <alignment vertical="center"/>
    </xf>
    <xf numFmtId="0" fontId="36" fillId="0" borderId="15" applyNumberFormat="0" applyFill="0" applyAlignment="0" applyProtection="0">
      <alignment vertical="center"/>
    </xf>
    <xf numFmtId="0" fontId="36" fillId="0" borderId="0" applyNumberFormat="0" applyFill="0" applyBorder="0" applyAlignment="0" applyProtection="0">
      <alignment vertical="center"/>
    </xf>
    <xf numFmtId="0" fontId="37" fillId="5" borderId="16" applyNumberFormat="0" applyAlignment="0" applyProtection="0">
      <alignment vertical="center"/>
    </xf>
    <xf numFmtId="0" fontId="38" fillId="6" borderId="17" applyNumberFormat="0" applyAlignment="0" applyProtection="0">
      <alignment vertical="center"/>
    </xf>
    <xf numFmtId="0" fontId="39" fillId="6" borderId="16" applyNumberFormat="0" applyAlignment="0" applyProtection="0">
      <alignment vertical="center"/>
    </xf>
    <xf numFmtId="0" fontId="40" fillId="7" borderId="18" applyNumberFormat="0" applyAlignment="0" applyProtection="0">
      <alignment vertical="center"/>
    </xf>
    <xf numFmtId="0" fontId="41" fillId="0" borderId="19" applyNumberFormat="0" applyFill="0" applyAlignment="0" applyProtection="0">
      <alignment vertical="center"/>
    </xf>
    <xf numFmtId="0" fontId="42" fillId="0" borderId="20" applyNumberFormat="0" applyFill="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7" fillId="32" borderId="0" applyNumberFormat="0" applyBorder="0" applyAlignment="0" applyProtection="0">
      <alignment vertical="center"/>
    </xf>
    <xf numFmtId="0" fontId="47" fillId="33" borderId="0" applyNumberFormat="0" applyBorder="0" applyAlignment="0" applyProtection="0">
      <alignment vertical="center"/>
    </xf>
    <xf numFmtId="0" fontId="46" fillId="34" borderId="0" applyNumberFormat="0" applyBorder="0" applyAlignment="0" applyProtection="0">
      <alignment vertical="center"/>
    </xf>
  </cellStyleXfs>
  <cellXfs count="201">
    <xf numFmtId="0" fontId="0" fillId="0" borderId="0" xfId="0"/>
    <xf numFmtId="0" fontId="1" fillId="0" borderId="0" xfId="0" applyFont="1" applyAlignment="1"/>
    <xf numFmtId="0" fontId="1" fillId="0" borderId="0" xfId="0" applyFont="1" applyAlignment="1">
      <alignment wrapText="1"/>
    </xf>
    <xf numFmtId="0" fontId="0" fillId="0" borderId="0" xfId="0" applyFont="1" applyAlignment="1">
      <alignment wrapText="1"/>
    </xf>
    <xf numFmtId="9" fontId="0" fillId="0" borderId="0" xfId="0" applyNumberFormat="1" applyFont="1" applyAlignment="1"/>
    <xf numFmtId="180" fontId="0" fillId="0" borderId="0" xfId="0" applyNumberFormat="1" applyFont="1" applyAlignment="1">
      <alignment horizontal="right"/>
    </xf>
    <xf numFmtId="9" fontId="2" fillId="0" borderId="1" xfId="0" applyNumberFormat="1" applyFont="1" applyBorder="1" applyAlignment="1">
      <alignment horizontal="center" vertical="center"/>
    </xf>
    <xf numFmtId="180" fontId="2" fillId="0" borderId="1" xfId="0" applyNumberFormat="1" applyFont="1" applyBorder="1" applyAlignment="1">
      <alignment horizontal="right" vertical="center"/>
    </xf>
    <xf numFmtId="9" fontId="3" fillId="0" borderId="2" xfId="0" applyNumberFormat="1" applyFont="1" applyBorder="1" applyAlignment="1">
      <alignment horizontal="center" vertical="center" wrapText="1"/>
    </xf>
    <xf numFmtId="9" fontId="4" fillId="0" borderId="2" xfId="0" applyNumberFormat="1" applyFont="1" applyBorder="1" applyAlignment="1">
      <alignment horizontal="center" vertical="center" wrapText="1"/>
    </xf>
    <xf numFmtId="180" fontId="4" fillId="0" borderId="2" xfId="0" applyNumberFormat="1" applyFont="1" applyFill="1" applyBorder="1" applyAlignment="1">
      <alignment horizontal="right" vertical="center" wrapText="1"/>
    </xf>
    <xf numFmtId="9" fontId="4" fillId="0" borderId="2" xfId="0" applyNumberFormat="1" applyFont="1" applyBorder="1" applyAlignment="1">
      <alignment horizontal="left" vertical="center" wrapText="1"/>
    </xf>
    <xf numFmtId="9" fontId="0" fillId="0" borderId="2" xfId="0" applyNumberFormat="1" applyFont="1" applyBorder="1" applyAlignment="1">
      <alignment vertical="center" wrapText="1"/>
    </xf>
    <xf numFmtId="180" fontId="3" fillId="0" borderId="2" xfId="0" applyNumberFormat="1" applyFont="1" applyBorder="1" applyAlignment="1">
      <alignment horizontal="right" vertical="center" wrapText="1"/>
    </xf>
    <xf numFmtId="9" fontId="0" fillId="0" borderId="2" xfId="0" applyNumberFormat="1" applyFont="1" applyBorder="1" applyAlignment="1">
      <alignment horizontal="center" vertical="center" wrapText="1"/>
    </xf>
    <xf numFmtId="0" fontId="5" fillId="2" borderId="2" xfId="0" applyFont="1" applyFill="1" applyBorder="1" applyAlignment="1">
      <alignment horizontal="center" vertical="center" wrapText="1"/>
    </xf>
    <xf numFmtId="180" fontId="0" fillId="2" borderId="2" xfId="0" applyNumberFormat="1" applyFont="1" applyFill="1" applyBorder="1" applyAlignment="1">
      <alignment horizontal="right" vertical="center" wrapText="1"/>
    </xf>
    <xf numFmtId="9" fontId="0" fillId="0" borderId="2" xfId="0" applyNumberFormat="1" applyFont="1" applyFill="1" applyBorder="1" applyAlignment="1" applyProtection="1">
      <alignment horizontal="center" vertical="center" wrapText="1"/>
    </xf>
    <xf numFmtId="180" fontId="0" fillId="0" borderId="2" xfId="0" applyNumberFormat="1" applyFont="1" applyBorder="1" applyAlignment="1">
      <alignment horizontal="right"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4" fillId="0" borderId="2" xfId="0" applyFont="1" applyBorder="1" applyAlignment="1">
      <alignment horizontal="left" vertical="center" wrapText="1"/>
    </xf>
    <xf numFmtId="180" fontId="4" fillId="0" borderId="2" xfId="0" applyNumberFormat="1" applyFont="1" applyBorder="1" applyAlignment="1">
      <alignment horizontal="right" vertical="center" wrapText="1"/>
    </xf>
    <xf numFmtId="0" fontId="5" fillId="2" borderId="4" xfId="0" applyFont="1" applyFill="1" applyBorder="1" applyAlignment="1">
      <alignment horizontal="center" vertical="center" wrapText="1"/>
    </xf>
    <xf numFmtId="0" fontId="6" fillId="0" borderId="2" xfId="0" applyFont="1" applyBorder="1" applyAlignment="1">
      <alignment horizontal="left" vertical="center" wrapText="1"/>
    </xf>
    <xf numFmtId="0" fontId="0" fillId="0" borderId="5"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0" fillId="0" borderId="4" xfId="0" applyFont="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9" fontId="4" fillId="0" borderId="6" xfId="0" applyNumberFormat="1" applyFont="1" applyBorder="1" applyAlignment="1">
      <alignment horizontal="center" vertical="center" wrapText="1"/>
    </xf>
    <xf numFmtId="9" fontId="4" fillId="0" borderId="7" xfId="0" applyNumberFormat="1" applyFont="1" applyBorder="1" applyAlignment="1">
      <alignment horizontal="center" vertical="center" wrapText="1"/>
    </xf>
    <xf numFmtId="180" fontId="4" fillId="0" borderId="2" xfId="0" applyNumberFormat="1" applyFont="1" applyBorder="1" applyAlignment="1">
      <alignment horizontal="right" vertical="center"/>
    </xf>
    <xf numFmtId="0" fontId="7" fillId="0" borderId="0" xfId="0" applyFont="1" applyFill="1" applyAlignment="1">
      <alignment vertical="center"/>
    </xf>
    <xf numFmtId="0" fontId="0" fillId="0" borderId="0" xfId="0" applyFont="1" applyFill="1">
      <alignment vertical="center"/>
    </xf>
    <xf numFmtId="0" fontId="8" fillId="0" borderId="0" xfId="0" applyFont="1" applyFill="1" applyAlignment="1">
      <alignment vertical="center"/>
    </xf>
    <xf numFmtId="181" fontId="0" fillId="0" borderId="0" xfId="0" applyNumberFormat="1" applyFont="1" applyFill="1" applyAlignment="1">
      <alignment vertical="center"/>
    </xf>
    <xf numFmtId="0" fontId="9" fillId="0" borderId="0" xfId="0" applyFont="1" applyFill="1" applyAlignment="1">
      <alignment horizontal="center" vertical="center"/>
    </xf>
    <xf numFmtId="181" fontId="0" fillId="0" borderId="1" xfId="0" applyNumberFormat="1" applyFont="1" applyFill="1" applyBorder="1" applyAlignment="1">
      <alignment horizontal="center" vertical="center"/>
    </xf>
    <xf numFmtId="181" fontId="4" fillId="0" borderId="2" xfId="0" applyNumberFormat="1" applyFont="1" applyFill="1" applyBorder="1" applyAlignment="1">
      <alignment horizontal="center" vertical="center" wrapText="1"/>
    </xf>
    <xf numFmtId="181" fontId="4" fillId="0" borderId="7" xfId="0" applyNumberFormat="1" applyFont="1" applyFill="1" applyBorder="1" applyAlignment="1">
      <alignment horizontal="center" vertical="center" wrapText="1"/>
    </xf>
    <xf numFmtId="181" fontId="6" fillId="0" borderId="2" xfId="0" applyNumberFormat="1" applyFont="1" applyFill="1" applyBorder="1" applyAlignment="1">
      <alignment horizontal="center" vertical="center" wrapText="1"/>
    </xf>
    <xf numFmtId="181" fontId="4" fillId="0" borderId="5" xfId="0" applyNumberFormat="1" applyFont="1" applyFill="1" applyBorder="1" applyAlignment="1">
      <alignment horizontal="center" vertical="center" wrapText="1"/>
    </xf>
    <xf numFmtId="49" fontId="10" fillId="3" borderId="2" xfId="0" applyNumberFormat="1" applyFont="1" applyFill="1" applyBorder="1" applyAlignment="1" applyProtection="1">
      <alignment horizontal="left" vertical="center"/>
    </xf>
    <xf numFmtId="181" fontId="0" fillId="0" borderId="7" xfId="0" applyNumberFormat="1" applyFont="1" applyFill="1" applyBorder="1">
      <alignment vertical="center"/>
    </xf>
    <xf numFmtId="181" fontId="0" fillId="0" borderId="2" xfId="0" applyNumberFormat="1" applyFont="1" applyFill="1" applyBorder="1">
      <alignment vertical="center"/>
    </xf>
    <xf numFmtId="0" fontId="10" fillId="0" borderId="2" xfId="0" applyFont="1" applyFill="1" applyBorder="1" applyAlignment="1">
      <alignment vertical="center"/>
    </xf>
    <xf numFmtId="0" fontId="0" fillId="0" borderId="2" xfId="0" applyFont="1" applyFill="1" applyBorder="1" applyAlignment="1">
      <alignment horizontal="right" vertical="center"/>
    </xf>
    <xf numFmtId="0" fontId="0" fillId="0" borderId="2" xfId="0" applyFont="1" applyFill="1" applyBorder="1" applyAlignment="1">
      <alignment horizontal="left" vertical="center"/>
    </xf>
    <xf numFmtId="3" fontId="10" fillId="3" borderId="2" xfId="0" applyNumberFormat="1" applyFont="1" applyFill="1" applyBorder="1" applyAlignment="1" applyProtection="1">
      <alignment horizontal="left" vertical="center"/>
    </xf>
    <xf numFmtId="181" fontId="0" fillId="0" borderId="2" xfId="0" applyNumberFormat="1" applyFont="1" applyFill="1" applyBorder="1" applyAlignment="1">
      <alignment horizontal="right" vertical="center"/>
    </xf>
    <xf numFmtId="0" fontId="0" fillId="0" borderId="2" xfId="0" applyFont="1" applyFill="1" applyBorder="1" applyAlignment="1">
      <alignment horizontal="left" vertical="center" wrapText="1"/>
    </xf>
    <xf numFmtId="0" fontId="0" fillId="0" borderId="2" xfId="0" applyFont="1" applyFill="1" applyBorder="1">
      <alignment vertical="center"/>
    </xf>
    <xf numFmtId="0" fontId="6" fillId="0" borderId="2" xfId="0" applyFont="1" applyFill="1" applyBorder="1" applyAlignment="1">
      <alignment horizontal="center" vertical="center"/>
    </xf>
    <xf numFmtId="181" fontId="4" fillId="0" borderId="7" xfId="0" applyNumberFormat="1" applyFont="1" applyFill="1" applyBorder="1" applyAlignment="1">
      <alignment horizontal="right" vertical="center"/>
    </xf>
    <xf numFmtId="181" fontId="4" fillId="0" borderId="2" xfId="0" applyNumberFormat="1" applyFont="1" applyFill="1" applyBorder="1">
      <alignment vertical="center"/>
    </xf>
    <xf numFmtId="0" fontId="10" fillId="0" borderId="2" xfId="0" applyFont="1" applyFill="1" applyBorder="1" applyAlignment="1">
      <alignment horizontal="left" vertical="center"/>
    </xf>
    <xf numFmtId="181" fontId="4" fillId="0" borderId="7" xfId="0" applyNumberFormat="1" applyFont="1" applyFill="1" applyBorder="1">
      <alignment vertical="center"/>
    </xf>
    <xf numFmtId="182" fontId="0" fillId="0" borderId="6" xfId="0" applyNumberFormat="1" applyFont="1" applyFill="1" applyBorder="1" applyAlignment="1" applyProtection="1">
      <alignment horizontal="right" vertical="center"/>
      <protection locked="0"/>
    </xf>
    <xf numFmtId="181" fontId="0" fillId="0" borderId="6" xfId="0" applyNumberFormat="1" applyFont="1" applyFill="1" applyBorder="1" applyAlignment="1" applyProtection="1">
      <alignment horizontal="right" vertical="center"/>
      <protection locked="0"/>
    </xf>
    <xf numFmtId="0" fontId="4" fillId="0" borderId="2" xfId="0" applyFont="1" applyFill="1" applyBorder="1" applyAlignment="1">
      <alignment vertical="center"/>
    </xf>
    <xf numFmtId="0" fontId="4" fillId="0" borderId="2" xfId="0" applyFont="1" applyFill="1" applyBorder="1" applyAlignment="1">
      <alignment horizontal="center" vertical="center"/>
    </xf>
    <xf numFmtId="181" fontId="4" fillId="0" borderId="2" xfId="0" applyNumberFormat="1" applyFont="1" applyFill="1" applyBorder="1" applyAlignment="1">
      <alignment horizontal="center" vertical="center"/>
    </xf>
    <xf numFmtId="181" fontId="4" fillId="0" borderId="2" xfId="0" applyNumberFormat="1" applyFont="1" applyFill="1" applyBorder="1" applyAlignment="1">
      <alignment horizontal="right" vertical="center"/>
    </xf>
    <xf numFmtId="181" fontId="4" fillId="0" borderId="2" xfId="0" applyNumberFormat="1" applyFont="1" applyFill="1" applyBorder="1" applyAlignment="1">
      <alignment vertical="center"/>
    </xf>
    <xf numFmtId="0" fontId="0" fillId="0" borderId="2" xfId="0" applyFont="1" applyBorder="1" applyAlignment="1">
      <alignment horizontal="left" vertical="center"/>
    </xf>
    <xf numFmtId="0" fontId="4" fillId="0" borderId="2" xfId="0" applyNumberFormat="1" applyFont="1" applyFill="1" applyBorder="1">
      <alignment vertical="center"/>
    </xf>
    <xf numFmtId="0" fontId="4" fillId="0" borderId="2" xfId="0" applyFont="1" applyFill="1" applyBorder="1" applyAlignment="1">
      <alignment horizontal="left" vertical="center"/>
    </xf>
    <xf numFmtId="182" fontId="10" fillId="0" borderId="2" xfId="0" applyNumberFormat="1" applyFont="1" applyBorder="1">
      <alignment vertical="center"/>
    </xf>
    <xf numFmtId="183" fontId="4" fillId="0" borderId="0" xfId="0" applyNumberFormat="1" applyFont="1" applyFill="1" applyAlignment="1">
      <alignment horizontal="center" vertical="center" wrapText="1"/>
    </xf>
    <xf numFmtId="183" fontId="0" fillId="0" borderId="0" xfId="0" applyNumberFormat="1" applyFont="1" applyFill="1">
      <alignment vertical="center"/>
    </xf>
    <xf numFmtId="183" fontId="9" fillId="0" borderId="0" xfId="0" applyNumberFormat="1" applyFont="1" applyFill="1" applyAlignment="1">
      <alignment horizontal="center" vertical="center"/>
    </xf>
    <xf numFmtId="183" fontId="11" fillId="0" borderId="0" xfId="0" applyNumberFormat="1" applyFont="1" applyFill="1">
      <alignment vertical="center"/>
    </xf>
    <xf numFmtId="183" fontId="0" fillId="0" borderId="1" xfId="0" applyNumberFormat="1" applyFont="1" applyFill="1" applyBorder="1" applyAlignment="1">
      <alignment horizontal="right" vertical="center"/>
    </xf>
    <xf numFmtId="183" fontId="4" fillId="0" borderId="5" xfId="0" applyNumberFormat="1" applyFont="1" applyFill="1" applyBorder="1" applyAlignment="1">
      <alignment horizontal="center" vertical="center" wrapText="1"/>
    </xf>
    <xf numFmtId="181" fontId="6" fillId="3" borderId="5" xfId="0" applyNumberFormat="1" applyFont="1" applyFill="1" applyBorder="1" applyAlignment="1">
      <alignment horizontal="center" vertical="center" wrapText="1"/>
    </xf>
    <xf numFmtId="183" fontId="4" fillId="0" borderId="6" xfId="0" applyNumberFormat="1" applyFont="1" applyFill="1" applyBorder="1" applyAlignment="1">
      <alignment horizontal="center" vertical="center" wrapText="1"/>
    </xf>
    <xf numFmtId="183" fontId="4" fillId="0" borderId="7" xfId="0" applyNumberFormat="1" applyFont="1" applyFill="1" applyBorder="1" applyAlignment="1">
      <alignment horizontal="center" vertical="center" wrapText="1"/>
    </xf>
    <xf numFmtId="183" fontId="4" fillId="0" borderId="4" xfId="0" applyNumberFormat="1" applyFont="1" applyFill="1" applyBorder="1" applyAlignment="1">
      <alignment horizontal="center" vertical="center" wrapText="1"/>
    </xf>
    <xf numFmtId="181" fontId="6" fillId="3" borderId="4" xfId="0" applyNumberFormat="1" applyFont="1" applyFill="1" applyBorder="1" applyAlignment="1">
      <alignment horizontal="center" vertical="center" wrapText="1"/>
    </xf>
    <xf numFmtId="183" fontId="4" fillId="0" borderId="2" xfId="0" applyNumberFormat="1" applyFont="1" applyFill="1" applyBorder="1" applyAlignment="1">
      <alignment horizontal="center" vertical="center" wrapText="1"/>
    </xf>
    <xf numFmtId="183" fontId="4" fillId="0" borderId="2" xfId="0" applyNumberFormat="1" applyFont="1" applyFill="1" applyBorder="1" applyAlignment="1">
      <alignment vertical="center"/>
    </xf>
    <xf numFmtId="183" fontId="0" fillId="0" borderId="2" xfId="0" applyNumberFormat="1" applyFont="1" applyFill="1" applyBorder="1" applyAlignment="1">
      <alignment vertical="center"/>
    </xf>
    <xf numFmtId="183" fontId="0" fillId="0" borderId="2" xfId="0" applyNumberFormat="1" applyFont="1" applyFill="1" applyBorder="1">
      <alignment vertical="center"/>
    </xf>
    <xf numFmtId="0" fontId="4" fillId="0" borderId="2" xfId="0" applyFont="1" applyFill="1" applyBorder="1">
      <alignment vertical="center"/>
    </xf>
    <xf numFmtId="181" fontId="0" fillId="0" borderId="6" xfId="0" applyNumberFormat="1" applyFont="1" applyFill="1" applyBorder="1" applyAlignment="1">
      <alignment horizontal="right" vertical="center"/>
    </xf>
    <xf numFmtId="183" fontId="4" fillId="0" borderId="6" xfId="0" applyNumberFormat="1" applyFont="1" applyFill="1" applyBorder="1" applyAlignment="1">
      <alignment vertical="center"/>
    </xf>
    <xf numFmtId="0" fontId="4" fillId="0" borderId="2" xfId="0" applyFont="1" applyFill="1" applyBorder="1" applyAlignment="1">
      <alignment horizontal="left" vertical="center" wrapText="1"/>
    </xf>
    <xf numFmtId="183" fontId="4" fillId="0" borderId="6" xfId="0" applyNumberFormat="1" applyFont="1" applyFill="1" applyBorder="1">
      <alignment vertical="center"/>
    </xf>
    <xf numFmtId="183" fontId="4" fillId="0" borderId="2" xfId="0" applyNumberFormat="1" applyFont="1" applyFill="1" applyBorder="1" applyAlignment="1">
      <alignment horizontal="left" vertical="center"/>
    </xf>
    <xf numFmtId="183" fontId="4" fillId="0" borderId="2" xfId="0" applyNumberFormat="1" applyFont="1" applyFill="1" applyBorder="1">
      <alignment vertical="center"/>
    </xf>
    <xf numFmtId="183" fontId="0" fillId="0" borderId="0" xfId="0" applyNumberFormat="1" applyFont="1" applyFill="1" applyBorder="1" applyAlignment="1">
      <alignment vertical="center"/>
    </xf>
    <xf numFmtId="183" fontId="4" fillId="0" borderId="0" xfId="0" applyNumberFormat="1" applyFont="1" applyFill="1" applyBorder="1" applyAlignment="1">
      <alignment horizontal="center" vertical="center" wrapText="1"/>
    </xf>
    <xf numFmtId="181" fontId="6" fillId="3" borderId="2" xfId="0" applyNumberFormat="1" applyFont="1" applyFill="1" applyBorder="1" applyAlignment="1">
      <alignment horizontal="center" vertical="center" wrapText="1"/>
    </xf>
    <xf numFmtId="181" fontId="0" fillId="3" borderId="2" xfId="0" applyNumberFormat="1" applyFont="1" applyFill="1" applyBorder="1">
      <alignment vertical="center"/>
    </xf>
    <xf numFmtId="0" fontId="0" fillId="0" borderId="2" xfId="0" applyNumberFormat="1" applyFill="1" applyBorder="1" applyAlignment="1" applyProtection="1">
      <alignment vertical="center"/>
    </xf>
    <xf numFmtId="0" fontId="0" fillId="0" borderId="2" xfId="0" applyFill="1" applyBorder="1" applyAlignment="1">
      <alignment horizontal="left" vertical="center"/>
    </xf>
    <xf numFmtId="0" fontId="0" fillId="0" borderId="2" xfId="0" applyFont="1" applyFill="1" applyBorder="1" applyAlignment="1">
      <alignment horizontal="center" vertical="center"/>
    </xf>
    <xf numFmtId="0" fontId="12" fillId="0" borderId="0" xfId="0" applyFont="1" applyFill="1" applyBorder="1" applyAlignment="1" applyProtection="1">
      <alignment vertical="center"/>
    </xf>
    <xf numFmtId="0" fontId="4" fillId="0" borderId="0" xfId="0" applyFont="1" applyFill="1" applyBorder="1" applyAlignment="1" applyProtection="1">
      <alignment vertical="center"/>
    </xf>
    <xf numFmtId="0" fontId="0" fillId="0" borderId="0" xfId="0" applyFont="1" applyFill="1" applyBorder="1" applyAlignment="1" applyProtection="1">
      <alignment vertical="center"/>
    </xf>
    <xf numFmtId="0" fontId="9" fillId="0" borderId="0" xfId="0" applyFont="1" applyFill="1" applyBorder="1" applyAlignment="1" applyProtection="1">
      <alignment horizontal="center" vertical="center"/>
      <protection hidden="1"/>
    </xf>
    <xf numFmtId="0" fontId="0" fillId="0" borderId="0" xfId="0" applyFont="1" applyFill="1" applyBorder="1" applyAlignment="1">
      <alignment vertical="center"/>
    </xf>
    <xf numFmtId="0" fontId="4" fillId="0" borderId="2" xfId="0"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4" fillId="0" borderId="2" xfId="0" applyFont="1" applyFill="1" applyBorder="1" applyAlignment="1" applyProtection="1">
      <alignment horizontal="center" vertical="center" wrapText="1"/>
    </xf>
    <xf numFmtId="0" fontId="4" fillId="3" borderId="2" xfId="0" applyFont="1" applyFill="1" applyBorder="1" applyAlignment="1">
      <alignment vertical="center"/>
    </xf>
    <xf numFmtId="182" fontId="13" fillId="3" borderId="2" xfId="0" applyNumberFormat="1" applyFont="1" applyFill="1" applyBorder="1" applyAlignment="1">
      <alignment vertical="center"/>
    </xf>
    <xf numFmtId="183" fontId="14" fillId="0" borderId="2" xfId="0" applyNumberFormat="1" applyFont="1" applyFill="1" applyBorder="1" applyAlignment="1" applyProtection="1">
      <alignment vertical="center" shrinkToFit="1"/>
    </xf>
    <xf numFmtId="183" fontId="15" fillId="0" borderId="2" xfId="0" applyNumberFormat="1" applyFont="1" applyFill="1" applyBorder="1" applyAlignment="1" applyProtection="1">
      <alignment vertical="center" shrinkToFit="1"/>
      <protection hidden="1"/>
    </xf>
    <xf numFmtId="183" fontId="15" fillId="0" borderId="2" xfId="0" applyNumberFormat="1" applyFont="1" applyFill="1" applyBorder="1" applyAlignment="1" applyProtection="1">
      <alignment vertical="center" shrinkToFit="1"/>
    </xf>
    <xf numFmtId="0" fontId="4" fillId="3" borderId="2" xfId="0" applyFont="1" applyFill="1" applyBorder="1" applyAlignment="1">
      <alignment horizontal="left" vertical="center"/>
    </xf>
    <xf numFmtId="0" fontId="4" fillId="3" borderId="2" xfId="0" applyFont="1" applyFill="1" applyBorder="1" applyAlignment="1">
      <alignment horizontal="left" vertical="center" wrapText="1"/>
    </xf>
    <xf numFmtId="180" fontId="6" fillId="0" borderId="2" xfId="0" applyNumberFormat="1" applyFont="1" applyFill="1" applyBorder="1" applyAlignment="1" applyProtection="1">
      <alignment vertical="center"/>
    </xf>
    <xf numFmtId="183" fontId="6" fillId="0" borderId="2" xfId="0" applyNumberFormat="1" applyFont="1" applyFill="1" applyBorder="1" applyAlignment="1" applyProtection="1">
      <alignment vertical="center" shrinkToFit="1"/>
      <protection hidden="1"/>
    </xf>
    <xf numFmtId="183" fontId="10" fillId="0" borderId="2" xfId="0" applyNumberFormat="1" applyFont="1" applyFill="1" applyBorder="1" applyAlignment="1" applyProtection="1">
      <alignment vertical="center" shrinkToFit="1"/>
      <protection hidden="1"/>
    </xf>
    <xf numFmtId="0" fontId="16" fillId="0" borderId="2" xfId="0" applyFont="1" applyFill="1" applyBorder="1" applyAlignment="1" applyProtection="1">
      <alignment horizontal="center" vertical="center"/>
    </xf>
    <xf numFmtId="183" fontId="13" fillId="0" borderId="2" xfId="0" applyNumberFormat="1" applyFont="1" applyFill="1" applyBorder="1" applyAlignment="1" applyProtection="1">
      <alignment vertical="center" shrinkToFit="1"/>
      <protection hidden="1"/>
    </xf>
    <xf numFmtId="0" fontId="17" fillId="0" borderId="0" xfId="0" applyFont="1" applyFill="1" applyBorder="1" applyAlignment="1" applyProtection="1">
      <alignment vertical="center"/>
    </xf>
    <xf numFmtId="183" fontId="6" fillId="0" borderId="2" xfId="0" applyNumberFormat="1" applyFont="1" applyFill="1" applyBorder="1" applyAlignment="1" applyProtection="1">
      <alignment vertical="center" shrinkToFit="1"/>
    </xf>
    <xf numFmtId="0" fontId="0" fillId="0" borderId="0" xfId="0" applyFont="1" applyFill="1" applyBorder="1" applyAlignment="1" applyProtection="1">
      <alignment vertical="center"/>
      <protection hidden="1"/>
    </xf>
    <xf numFmtId="183" fontId="13" fillId="0" borderId="0" xfId="0" applyNumberFormat="1" applyFont="1" applyFill="1" applyBorder="1" applyAlignment="1" applyProtection="1">
      <alignment vertical="center" shrinkToFit="1"/>
      <protection hidden="1"/>
    </xf>
    <xf numFmtId="183" fontId="4" fillId="0" borderId="0" xfId="0" applyNumberFormat="1" applyFont="1" applyAlignment="1">
      <alignment horizontal="center" vertical="center" wrapText="1"/>
    </xf>
    <xf numFmtId="183" fontId="18" fillId="0" borderId="0" xfId="0" applyNumberFormat="1" applyFont="1">
      <alignment vertical="center"/>
    </xf>
    <xf numFmtId="183" fontId="0" fillId="0" borderId="0" xfId="0" applyNumberFormat="1">
      <alignment vertical="center"/>
    </xf>
    <xf numFmtId="183" fontId="0" fillId="0" borderId="0" xfId="0" applyNumberFormat="1" applyFill="1">
      <alignment vertical="center"/>
    </xf>
    <xf numFmtId="183" fontId="0" fillId="0" borderId="0" xfId="0" applyNumberFormat="1" applyFont="1">
      <alignment vertical="center"/>
    </xf>
    <xf numFmtId="183" fontId="9" fillId="0" borderId="0" xfId="0" applyNumberFormat="1" applyFont="1" applyAlignment="1">
      <alignment horizontal="center" vertical="center"/>
    </xf>
    <xf numFmtId="183" fontId="11" fillId="0" borderId="0" xfId="0" applyNumberFormat="1" applyFont="1">
      <alignment vertical="center"/>
    </xf>
    <xf numFmtId="183" fontId="0" fillId="0" borderId="1" xfId="0" applyNumberFormat="1" applyFill="1" applyBorder="1" applyAlignment="1">
      <alignment horizontal="right" vertical="center"/>
    </xf>
    <xf numFmtId="183" fontId="0" fillId="0" borderId="1" xfId="0" applyNumberFormat="1" applyBorder="1" applyAlignment="1">
      <alignment horizontal="right" vertical="center"/>
    </xf>
    <xf numFmtId="183" fontId="4" fillId="0" borderId="5" xfId="0" applyNumberFormat="1" applyFont="1" applyBorder="1" applyAlignment="1">
      <alignment horizontal="center" vertical="center" wrapText="1"/>
    </xf>
    <xf numFmtId="183" fontId="4" fillId="0" borderId="8" xfId="0" applyNumberFormat="1" applyFont="1" applyBorder="1" applyAlignment="1">
      <alignment horizontal="center" vertical="center" wrapText="1"/>
    </xf>
    <xf numFmtId="183" fontId="4" fillId="0" borderId="4" xfId="0" applyNumberFormat="1" applyFont="1" applyBorder="1" applyAlignment="1">
      <alignment horizontal="center" vertical="center" wrapText="1"/>
    </xf>
    <xf numFmtId="183" fontId="4" fillId="0" borderId="2" xfId="0" applyNumberFormat="1" applyFont="1" applyBorder="1" applyAlignment="1">
      <alignment horizontal="center" vertical="center" wrapText="1"/>
    </xf>
    <xf numFmtId="183" fontId="4" fillId="0" borderId="2" xfId="0" applyNumberFormat="1" applyFont="1" applyBorder="1">
      <alignment vertical="center"/>
    </xf>
    <xf numFmtId="182" fontId="4" fillId="3" borderId="2" xfId="0" applyNumberFormat="1" applyFont="1" applyFill="1" applyBorder="1">
      <alignment vertical="center"/>
    </xf>
    <xf numFmtId="181" fontId="4" fillId="0" borderId="2" xfId="0" applyNumberFormat="1" applyFont="1" applyBorder="1">
      <alignment vertical="center"/>
    </xf>
    <xf numFmtId="183" fontId="4" fillId="0" borderId="2" xfId="0" applyNumberFormat="1" applyFont="1" applyBorder="1" applyAlignment="1">
      <alignment horizontal="left" vertical="center"/>
    </xf>
    <xf numFmtId="183" fontId="4" fillId="0" borderId="2" xfId="0" applyNumberFormat="1" applyFont="1" applyBorder="1" applyAlignment="1">
      <alignment horizontal="left" vertical="center" wrapText="1"/>
    </xf>
    <xf numFmtId="181" fontId="4" fillId="3" borderId="2" xfId="0" applyNumberFormat="1" applyFont="1" applyFill="1" applyBorder="1" applyAlignment="1">
      <alignment vertical="center"/>
    </xf>
    <xf numFmtId="181" fontId="4" fillId="0" borderId="2" xfId="0" applyNumberFormat="1" applyFont="1" applyBorder="1" applyAlignment="1">
      <alignment vertical="center"/>
    </xf>
    <xf numFmtId="181" fontId="0" fillId="0" borderId="2" xfId="0" applyNumberFormat="1" applyFont="1" applyFill="1" applyBorder="1" applyAlignment="1">
      <alignment vertical="center"/>
    </xf>
    <xf numFmtId="183" fontId="0" fillId="0" borderId="1" xfId="0" applyNumberFormat="1" applyFont="1" applyBorder="1" applyAlignment="1">
      <alignment horizontal="center" vertical="center"/>
    </xf>
    <xf numFmtId="183" fontId="4" fillId="0" borderId="9" xfId="0" applyNumberFormat="1" applyFont="1" applyBorder="1" applyAlignment="1">
      <alignment horizontal="center" vertical="center" wrapText="1"/>
    </xf>
    <xf numFmtId="183" fontId="4" fillId="0" borderId="10" xfId="0" applyNumberFormat="1" applyFont="1" applyBorder="1" applyAlignment="1">
      <alignment horizontal="center" vertical="center" wrapText="1"/>
    </xf>
    <xf numFmtId="181" fontId="4" fillId="0" borderId="6" xfId="0" applyNumberFormat="1" applyFont="1" applyBorder="1">
      <alignment vertical="center"/>
    </xf>
    <xf numFmtId="181" fontId="4" fillId="0" borderId="6" xfId="0" applyNumberFormat="1" applyFont="1" applyFill="1" applyBorder="1">
      <alignment vertical="center"/>
    </xf>
    <xf numFmtId="181" fontId="4" fillId="3" borderId="2" xfId="0" applyNumberFormat="1" applyFont="1" applyFill="1" applyBorder="1">
      <alignment vertical="center"/>
    </xf>
    <xf numFmtId="181" fontId="0" fillId="0" borderId="2" xfId="0" applyNumberFormat="1" applyFont="1" applyBorder="1">
      <alignment vertical="center"/>
    </xf>
    <xf numFmtId="0" fontId="19" fillId="3" borderId="0" xfId="0" applyFont="1" applyFill="1" applyAlignment="1" applyProtection="1"/>
    <xf numFmtId="0" fontId="4" fillId="3" borderId="0" xfId="0" applyFont="1" applyFill="1" applyAlignment="1">
      <alignment horizontal="center" vertical="center" wrapText="1"/>
    </xf>
    <xf numFmtId="0" fontId="0" fillId="3" borderId="0" xfId="0" applyFont="1" applyFill="1" applyAlignment="1">
      <alignment vertical="center" wrapText="1"/>
    </xf>
    <xf numFmtId="0" fontId="0" fillId="3" borderId="0" xfId="0" applyFont="1" applyFill="1" applyAlignment="1">
      <alignment vertical="center" wrapText="1" shrinkToFit="1"/>
    </xf>
    <xf numFmtId="0" fontId="0" fillId="3" borderId="0" xfId="0" applyFont="1" applyFill="1">
      <alignment vertical="center"/>
    </xf>
    <xf numFmtId="181" fontId="0" fillId="3" borderId="0" xfId="0" applyNumberFormat="1" applyFont="1" applyFill="1">
      <alignment vertical="center"/>
    </xf>
    <xf numFmtId="1" fontId="20" fillId="3" borderId="0" xfId="0" applyNumberFormat="1" applyFont="1" applyFill="1" applyAlignment="1" applyProtection="1"/>
    <xf numFmtId="1" fontId="21" fillId="3" borderId="0" xfId="0" applyNumberFormat="1" applyFont="1" applyFill="1" applyAlignment="1" applyProtection="1"/>
    <xf numFmtId="1" fontId="19" fillId="3" borderId="0" xfId="0" applyNumberFormat="1" applyFont="1" applyFill="1" applyAlignment="1" applyProtection="1"/>
    <xf numFmtId="0" fontId="9" fillId="3" borderId="0" xfId="0" applyFont="1" applyFill="1" applyAlignment="1">
      <alignment horizontal="center" vertical="center"/>
    </xf>
    <xf numFmtId="181" fontId="0" fillId="3" borderId="1" xfId="0" applyNumberFormat="1" applyFont="1" applyFill="1" applyBorder="1" applyAlignment="1">
      <alignment horizontal="right" vertical="center"/>
    </xf>
    <xf numFmtId="0" fontId="4" fillId="3" borderId="2" xfId="0" applyFont="1" applyFill="1" applyBorder="1" applyAlignment="1">
      <alignment horizontal="distributed" vertical="center" wrapText="1" indent="3"/>
    </xf>
    <xf numFmtId="181" fontId="4" fillId="3" borderId="2" xfId="0" applyNumberFormat="1" applyFont="1" applyFill="1" applyBorder="1" applyAlignment="1">
      <alignment horizontal="center" vertical="center" wrapText="1"/>
    </xf>
    <xf numFmtId="0" fontId="4" fillId="3" borderId="2" xfId="0" applyNumberFormat="1" applyFont="1" applyFill="1" applyBorder="1">
      <alignment vertical="center"/>
    </xf>
    <xf numFmtId="183" fontId="4" fillId="3" borderId="2" xfId="0" applyNumberFormat="1" applyFont="1" applyFill="1" applyBorder="1" applyAlignment="1">
      <alignment vertical="center"/>
    </xf>
    <xf numFmtId="0" fontId="0" fillId="3" borderId="2" xfId="0" applyFont="1" applyFill="1" applyBorder="1">
      <alignment vertical="center"/>
    </xf>
    <xf numFmtId="0" fontId="0" fillId="3" borderId="2" xfId="0" applyFont="1" applyFill="1" applyBorder="1" applyAlignment="1">
      <alignment horizontal="left" vertical="center"/>
    </xf>
    <xf numFmtId="0" fontId="0" fillId="3" borderId="2" xfId="0" applyFont="1" applyFill="1" applyBorder="1" applyAlignment="1">
      <alignment horizontal="left" vertical="center" wrapText="1"/>
    </xf>
    <xf numFmtId="0" fontId="0" fillId="3" borderId="2" xfId="0" applyNumberFormat="1" applyFont="1" applyFill="1" applyBorder="1">
      <alignment vertical="center"/>
    </xf>
    <xf numFmtId="181" fontId="0" fillId="3" borderId="2" xfId="0" applyNumberFormat="1" applyFont="1" applyFill="1" applyBorder="1" applyAlignment="1">
      <alignment vertical="center"/>
    </xf>
    <xf numFmtId="0" fontId="4" fillId="3" borderId="2" xfId="0" applyFont="1" applyFill="1" applyBorder="1" applyAlignment="1">
      <alignment horizontal="center" vertical="center"/>
    </xf>
    <xf numFmtId="3" fontId="0" fillId="3" borderId="2" xfId="0" applyNumberFormat="1" applyFont="1" applyFill="1" applyBorder="1" applyAlignment="1" applyProtection="1">
      <alignment horizontal="left" vertical="center"/>
    </xf>
    <xf numFmtId="183" fontId="10" fillId="0" borderId="11" xfId="0" applyNumberFormat="1" applyFont="1" applyFill="1" applyBorder="1" applyAlignment="1">
      <alignment horizontal="right"/>
    </xf>
    <xf numFmtId="3" fontId="0" fillId="0" borderId="2" xfId="0" applyNumberFormat="1" applyFont="1" applyBorder="1" applyAlignment="1">
      <alignment horizontal="left" vertical="center" wrapText="1"/>
    </xf>
    <xf numFmtId="0" fontId="0" fillId="3" borderId="2" xfId="0" applyNumberFormat="1" applyFont="1" applyFill="1" applyBorder="1" applyAlignment="1" applyProtection="1">
      <alignment vertical="center"/>
    </xf>
    <xf numFmtId="0" fontId="0" fillId="3" borderId="2" xfId="0" applyFont="1" applyFill="1" applyBorder="1" applyAlignment="1">
      <alignment horizontal="left" vertical="center" wrapText="1" shrinkToFit="1"/>
    </xf>
    <xf numFmtId="181" fontId="4" fillId="3" borderId="2" xfId="0" applyNumberFormat="1" applyFont="1" applyFill="1" applyBorder="1" applyAlignment="1" applyProtection="1">
      <alignment vertical="center"/>
    </xf>
    <xf numFmtId="181" fontId="0" fillId="3" borderId="2" xfId="0" applyNumberFormat="1" applyFont="1" applyFill="1" applyBorder="1" applyAlignment="1" applyProtection="1">
      <alignment vertical="center"/>
    </xf>
    <xf numFmtId="0" fontId="4" fillId="3" borderId="2" xfId="0" applyFont="1" applyFill="1" applyBorder="1">
      <alignment vertical="center"/>
    </xf>
    <xf numFmtId="181" fontId="10" fillId="3" borderId="1" xfId="0" applyNumberFormat="1" applyFont="1" applyFill="1" applyBorder="1" applyAlignment="1">
      <alignment horizontal="right" vertical="center"/>
    </xf>
    <xf numFmtId="182" fontId="22" fillId="3" borderId="2" xfId="0" applyNumberFormat="1" applyFont="1" applyFill="1" applyBorder="1">
      <alignment vertical="center"/>
    </xf>
    <xf numFmtId="181" fontId="0" fillId="3" borderId="2" xfId="0" applyNumberFormat="1" applyFont="1" applyFill="1" applyBorder="1" applyAlignment="1">
      <alignment vertical="center" wrapText="1" shrinkToFit="1"/>
    </xf>
    <xf numFmtId="9" fontId="0" fillId="3" borderId="0" xfId="0" applyNumberFormat="1" applyFont="1" applyFill="1" applyBorder="1" applyAlignment="1" applyProtection="1">
      <alignment vertical="center"/>
    </xf>
    <xf numFmtId="0" fontId="23" fillId="0" borderId="0" xfId="0" applyFont="1" applyAlignment="1">
      <alignment vertical="center"/>
    </xf>
    <xf numFmtId="0" fontId="0" fillId="0" borderId="0" xfId="0" applyAlignment="1">
      <alignment vertical="center"/>
    </xf>
    <xf numFmtId="0" fontId="24" fillId="0" borderId="0" xfId="0" applyFont="1" applyBorder="1" applyAlignment="1">
      <alignment horizontal="center" vertical="center"/>
    </xf>
    <xf numFmtId="0" fontId="25" fillId="0" borderId="2" xfId="0" applyFont="1" applyBorder="1" applyAlignment="1">
      <alignment horizontal="center" vertical="center"/>
    </xf>
    <xf numFmtId="0" fontId="8" fillId="0" borderId="2" xfId="0" applyFont="1" applyBorder="1" applyAlignment="1">
      <alignment horizontal="left" vertical="center"/>
    </xf>
    <xf numFmtId="49" fontId="8" fillId="0" borderId="2" xfId="0" applyNumberFormat="1" applyFont="1" applyFill="1" applyBorder="1" applyAlignment="1">
      <alignment horizontal="center" vertical="center"/>
    </xf>
    <xf numFmtId="0" fontId="8" fillId="0" borderId="2" xfId="0" applyFont="1" applyFill="1" applyBorder="1" applyAlignment="1">
      <alignment horizontal="center" vertical="center"/>
    </xf>
    <xf numFmtId="0" fontId="25" fillId="0" borderId="5" xfId="0" applyFont="1" applyBorder="1" applyAlignment="1">
      <alignment horizontal="center" vertical="center"/>
    </xf>
    <xf numFmtId="0" fontId="8" fillId="0" borderId="2" xfId="0" applyFont="1" applyBorder="1" applyAlignment="1">
      <alignment vertical="center"/>
    </xf>
    <xf numFmtId="0" fontId="7" fillId="0" borderId="0" xfId="0" applyFont="1" applyAlignment="1">
      <alignment horizontal="distributed" vertical="center"/>
    </xf>
    <xf numFmtId="0" fontId="26" fillId="0" borderId="0" xfId="0" applyFont="1" applyAlignment="1">
      <alignment horizontal="center" vertical="center" wrapText="1"/>
    </xf>
    <xf numFmtId="0" fontId="27" fillId="0" borderId="0" xfId="0" applyFont="1" applyAlignment="1">
      <alignment horizontal="left" vertical="center" wrapText="1"/>
    </xf>
    <xf numFmtId="0" fontId="27" fillId="0" borderId="0" xfId="0" applyFont="1" applyAlignment="1">
      <alignment wrapText="1"/>
    </xf>
    <xf numFmtId="0" fontId="11" fillId="0" borderId="0" xfId="0" applyFont="1" applyAlignment="1">
      <alignment horizontal="center" vertical="center"/>
    </xf>
    <xf numFmtId="0" fontId="11" fillId="0" borderId="0" xfId="0" applyFont="1" applyAlignment="1">
      <alignment horizontal="center" vertical="center" wrapText="1"/>
    </xf>
    <xf numFmtId="0" fontId="28" fillId="0" borderId="0" xfId="0" applyFont="1" applyAlignment="1">
      <alignment horizontal="center"/>
    </xf>
    <xf numFmtId="184" fontId="28" fillId="0" borderId="0" xfId="0" applyNumberFormat="1" applyFont="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b val="0"/>
        <i val="0"/>
        <strike val="0"/>
        <u val="none"/>
        <color indexed="6"/>
      </font>
    </dxf>
    <dxf>
      <font>
        <b val="0"/>
        <i val="0"/>
        <strike val="0"/>
        <u val="none"/>
        <color indexed="0"/>
      </font>
    </dxf>
  </dxfs>
  <tableStyles count="0" defaultTableStyle="TableStyleMedium9" defaultPivotStyle="PivotStyleLight16"/>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externalLink" Target="externalLinks/externalLink2.xml"/><Relationship Id="rId11" Type="http://schemas.openxmlformats.org/officeDocument/2006/relationships/externalLink" Target="externalLinks/externalLink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lly\cmhk-2000\&#21271;&#20140;&#31227;&#21160;\7.23&#27719;&#24635;&#34920;(&#21331;&#24503;)\&#35780;&#20272;&#22266;&#23450;&#36164;&#201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区划对应表"/>
      <sheetName val="1-4余额表"/>
      <sheetName val="Financ. Overview"/>
      <sheetName val="Toolbox"/>
      <sheetName val="XL4Poppy"/>
      <sheetName val="农业人口"/>
      <sheetName val="Open"/>
      <sheetName val="事业发展"/>
      <sheetName val="四月份月报"/>
      <sheetName val="DDETABLE "/>
      <sheetName val="#REF"/>
      <sheetName val="2000地方"/>
      <sheetName val="一般预算收入"/>
      <sheetName val="Main"/>
      <sheetName val="中央"/>
      <sheetName val="01北京市"/>
      <sheetName val="有效性列表"/>
      <sheetName val="录入表"/>
      <sheetName val="DY-（调整特殊因素）增量对应重点（汇报）"/>
      <sheetName val="C01-1"/>
      <sheetName val="mx"/>
      <sheetName val="单位编码"/>
      <sheetName val="_ESList"/>
      <sheetName val="表二 汇总表（业务处填）"/>
      <sheetName val="KKKKKKKK"/>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REF"/>
      <sheetName val="P1012001"/>
      <sheetName val="C01-1"/>
      <sheetName val="#REF!"/>
      <sheetName val="综合影响（中）"/>
      <sheetName val="综合影响（地方）"/>
      <sheetName val="计费单元调整影响(中）"/>
      <sheetName val="计费单元调整影响(地方）"/>
      <sheetName val="营业区域调整影响（中）"/>
      <sheetName val="营业区域调整影响（地方）"/>
      <sheetName val="控制表"/>
      <sheetName val=""/>
      <sheetName val="上海总汇总"/>
      <sheetName val="中央国有汇总"/>
      <sheetName val="数据业务汇总"/>
      <sheetName val="01东区"/>
      <sheetName val="02南区"/>
      <sheetName val="03西区"/>
      <sheetName val="04北区"/>
      <sheetName val="05中区"/>
      <sheetName val="06浦东"/>
      <sheetName val="07莘闵"/>
      <sheetName val="08宝山"/>
      <sheetName val="09南汇"/>
      <sheetName val="10金山"/>
      <sheetName val="11松江"/>
      <sheetName val="12崇明"/>
      <sheetName val="13奉贤"/>
      <sheetName val="14青浦"/>
      <sheetName val="15嘉定"/>
      <sheetName val="16机关财务"/>
      <sheetName val="18卫星公司"/>
      <sheetName val="20研究所"/>
      <sheetName val="21号簿公司"/>
      <sheetName val="22帐务中心"/>
      <sheetName val="23专用局"/>
      <sheetName val="24公司财务部"/>
      <sheetName val="25长信事业部"/>
      <sheetName val="26大客户"/>
      <sheetName val="27工程管理部"/>
      <sheetName val="28海缆公司"/>
      <sheetName val="29运行维护部"/>
      <sheetName val="30信产"/>
      <sheetName val="17数据事业部"/>
      <sheetName val="19信息产业数据"/>
      <sheetName val="10南汇"/>
      <sheetName val="11金山"/>
      <sheetName val="12松江"/>
      <sheetName val="13崇明"/>
      <sheetName val="14奉贤"/>
      <sheetName val="15青浦"/>
      <sheetName val="16嘉定"/>
      <sheetName val="17机关财务"/>
      <sheetName val="19卫星公司"/>
      <sheetName val="21研究所"/>
      <sheetName val="22号簿公司"/>
      <sheetName val="23帐务中心"/>
      <sheetName val="24专用局"/>
      <sheetName val="25公司财务部"/>
      <sheetName val="26长信事业部"/>
      <sheetName val="27大客户"/>
      <sheetName val="28工程管理部"/>
      <sheetName val="29海缆公司"/>
      <sheetName val="30运行维护部"/>
      <sheetName val="31信产"/>
      <sheetName val="18数据事业部"/>
      <sheetName val="20信息产业数据"/>
      <sheetName val="09机动局"/>
      <sheetName val="19卫星"/>
      <sheetName val="22号簿"/>
      <sheetName val="26长信"/>
      <sheetName val="29海底电缆"/>
      <sheetName val="上海长投汇总"/>
      <sheetName val="31信贸"/>
      <sheetName val="32信息世界"/>
      <sheetName val="33大西洋贝尔"/>
      <sheetName val="34上外网校"/>
      <sheetName val="35凯讯"/>
      <sheetName val="36依地埃"/>
      <sheetName val="31信息世界"/>
      <sheetName val="32大西洋贝尔"/>
      <sheetName val="33上外网校"/>
      <sheetName val="34凯讯"/>
      <sheetName val="35依地埃"/>
      <sheetName val="评估固定资产"/>
      <sheetName val="总汇总"/>
      <sheetName val="话音汇总"/>
      <sheetName val="固定资产汇总表"/>
      <sheetName val="房屋建筑物"/>
      <sheetName val="构筑物"/>
      <sheetName val="土建工程"/>
      <sheetName val="租赁外单位"/>
      <sheetName val="批销"/>
      <sheetName val="补机"/>
      <sheetName val="跌价3－1"/>
      <sheetName val="跌价3－2"/>
      <sheetName val="跌价3－3"/>
      <sheetName val="跌价6－1"/>
      <sheetName val="跌价10-1"/>
      <sheetName val="跌价10-2"/>
      <sheetName val="跌价10-3"/>
      <sheetName val="跌价10-4"/>
      <sheetName val="跌价10-5"/>
      <sheetName val="跌价10－6"/>
      <sheetName val="跌价10-7"/>
      <sheetName val="跌价12-1"/>
      <sheetName val="跌价12-2"/>
      <sheetName val="跌价12-3"/>
      <sheetName val="国信01.06"/>
      <sheetName val="国信01.06新"/>
      <sheetName val="Sheet1"/>
      <sheetName val="      "/>
      <sheetName val="基本情况"/>
      <sheetName val="评估结果分类汇总表"/>
      <sheetName val="流动资产汇总表"/>
      <sheetName val="流动资产--货币"/>
      <sheetName val="流动资产--货币 (2)"/>
      <sheetName val="流动资产--货币 (3)"/>
      <sheetName val="短投汇总表"/>
      <sheetName val="短投"/>
      <sheetName val="短投 (2)"/>
      <sheetName val="流动资产--票据"/>
      <sheetName val="流动资产--利润"/>
      <sheetName val="流动资产--利息"/>
      <sheetName val="流动资产--应收"/>
      <sheetName val="流动资产--其他应收"/>
      <sheetName val="流动资产--预付"/>
      <sheetName val="流动资产--补贴"/>
      <sheetName val="流动资产--存货"/>
      <sheetName val="流动资产-材料采购"/>
      <sheetName val="流动资产-库存材料"/>
      <sheetName val="流动资产-在库低值"/>
      <sheetName val="流动资产-库存商品"/>
      <sheetName val="流动资产-出租商品"/>
      <sheetName val="流动资产-委托代销商品"/>
      <sheetName val="流动资产-受托代销商品"/>
      <sheetName val="流动资产-在用低值"/>
      <sheetName val="流动资产--待摊"/>
      <sheetName val="流动资产--待处理"/>
      <sheetName val="一年到期长期债券"/>
      <sheetName val="其他流动资产"/>
      <sheetName val="长期投资汇总表"/>
      <sheetName val="长期投资--股票"/>
      <sheetName val="长期投资--债券"/>
      <sheetName val="长期投资--其他投资"/>
      <sheetName val="机器设备"/>
      <sheetName val="车辆"/>
      <sheetName val="电子设备"/>
      <sheetName val="工程物资"/>
      <sheetName val="固定_土地"/>
      <sheetName val="设备安装 (已)"/>
      <sheetName val="设备安装（未）"/>
      <sheetName val="固定资产清理"/>
      <sheetName val="待处理固定资产"/>
      <sheetName val="土地使用权"/>
      <sheetName val="其他无形资产"/>
      <sheetName val="开办费"/>
      <sheetName val="长期待摊费用"/>
      <sheetName val="其他长期资产"/>
      <sheetName val="递延税款"/>
      <sheetName val="流动负债汇总表"/>
      <sheetName val="短期借款"/>
      <sheetName val="应付票据"/>
      <sheetName val="应付帐款"/>
      <sheetName val="预收帐款"/>
      <sheetName val="代销商品款"/>
      <sheetName val="应付工资"/>
      <sheetName val="应付福利费"/>
      <sheetName val="应付利润"/>
      <sheetName val="应交税金"/>
      <sheetName val="其它应交款"/>
      <sheetName val="其他应付款"/>
      <sheetName val="预提费用"/>
      <sheetName val="一年内到期长期负债"/>
      <sheetName val="其他流动负债"/>
      <sheetName val="长期负债汇总表"/>
      <sheetName val="长期借款"/>
      <sheetName val="应付债券"/>
      <sheetName val="长期应付款"/>
      <sheetName val="其他长期负债"/>
      <sheetName val="递延税款贷款"/>
      <sheetName val="laroux"/>
      <sheetName val="应收股利"/>
      <sheetName val="应收利息"/>
      <sheetName val="流动资产--备用金"/>
      <sheetName val="流动资产-其他存货"/>
      <sheetName val="通信系统设备"/>
      <sheetName val="线路设备"/>
      <sheetName val="运输设备"/>
      <sheetName val="通用设备"/>
      <sheetName val="未付利润"/>
      <sheetName val="未交上级收支差额"/>
      <sheetName val="未交税金"/>
      <sheetName val="其它未交款"/>
      <sheetName val="XL4Poppy"/>
      <sheetName val="______"/>
      <sheetName val="xxxxxx"/>
      <sheetName val="省级固定资产汇总"/>
      <sheetName val="地级固定资产汇总"/>
      <sheetName val="房屋建筑"/>
      <sheetName val="构筑物 "/>
      <sheetName val="在建土建 "/>
      <sheetName val="剥离及调整"/>
      <sheetName val="租赁电信公司"/>
      <sheetName val="租赁移动服务公司"/>
      <sheetName val="zj"/>
      <sheetName val="rate"/>
      <sheetName val="潜江"/>
      <sheetName val="恩施"/>
      <sheetName val="工程公司"/>
      <sheetName val="黄冈"/>
      <sheetName val="黄石"/>
      <sheetName val="荆门"/>
      <sheetName val="科研院"/>
      <sheetName val="器材公司"/>
      <sheetName val="鄂州"/>
      <sheetName val="设备厂"/>
      <sheetName val="十堰"/>
      <sheetName val="随州"/>
      <sheetName val="天门"/>
      <sheetName val="网络部"/>
      <sheetName val="仙桃"/>
      <sheetName val="咸宁"/>
      <sheetName val="襄樊"/>
      <sheetName val="孝感"/>
      <sheetName val="宜昌"/>
      <sheetName val="营销中心"/>
      <sheetName val="荆州"/>
      <sheetName val="省公司"/>
      <sheetName val="Locas"/>
      <sheetName val="在建土建"/>
      <sheetName val="01省机关"/>
      <sheetName val="02营销中心"/>
      <sheetName val="04网络部"/>
      <sheetName val="06科研院"/>
      <sheetName val="07荆州"/>
      <sheetName val="08恩施"/>
      <sheetName val="09黄冈"/>
      <sheetName val="10黄石"/>
      <sheetName val="11荆门"/>
      <sheetName val="12鄂州"/>
      <sheetName val="13潜江"/>
      <sheetName val="14十堰"/>
      <sheetName val="15随州"/>
      <sheetName val="16天门"/>
      <sheetName val="17仙桃"/>
      <sheetName val="18咸宁"/>
      <sheetName val="19襄樊"/>
      <sheetName val="20孝感"/>
      <sheetName val="21宜昌"/>
      <sheetName val="22鸿信工程公司"/>
      <sheetName val="23设备厂"/>
      <sheetName val="24器材公司"/>
      <sheetName val="22红信工程公司"/>
      <sheetName val="25培训中心"/>
      <sheetName val="9.30"/>
      <sheetName val="10月(1)"/>
      <sheetName val="10月(2)"/>
      <sheetName val="10月(3)"/>
      <sheetName val="10月(4)"/>
      <sheetName val="10月(5)"/>
      <sheetName val="10月(6)"/>
      <sheetName val="10月(7)"/>
      <sheetName val="10月(8)"/>
      <sheetName val="10月(9)"/>
      <sheetName val="10月(10)"/>
      <sheetName val="10月(11)"/>
      <sheetName val="10月(12)"/>
      <sheetName val="10月(13)"/>
      <sheetName val="10月(14)"/>
      <sheetName val="10月(15)"/>
      <sheetName val="10月(16)"/>
      <sheetName val="10月(17)"/>
      <sheetName val="10月(18)"/>
      <sheetName val="10月(19)"/>
      <sheetName val="10月(20)"/>
      <sheetName val="10月(21)"/>
      <sheetName val="10月(22)"/>
      <sheetName val="10月(23)"/>
      <sheetName val="10月(24)"/>
      <sheetName val="10月(25)"/>
      <sheetName val="10月(26)"/>
      <sheetName val="10月(27)"/>
      <sheetName val="10月(28)"/>
      <sheetName val="10月(29)"/>
      <sheetName val="10月(30)"/>
      <sheetName val="10月(31)"/>
      <sheetName val="封面"/>
      <sheetName val="目录"/>
      <sheetName val="表1 货币资金"/>
      <sheetName val="表1-1 银行存款明细表"/>
      <sheetName val="表2 短期投资"/>
      <sheetName val="表3 应收帐款"/>
      <sheetName val="表4 应收票据"/>
      <sheetName val="表5 存货"/>
      <sheetName val="表5-1 存货跌价损失准备计算表"/>
      <sheetName val="表5-2 存货倒推表"/>
      <sheetName val="表6 预付帐款"/>
      <sheetName val="表6-1 其他应收款"/>
      <sheetName val="表6-2 待摊费用"/>
      <sheetName val="表6-3 预付及其他流动资产 "/>
      <sheetName val="表7 固定资产变动表"/>
      <sheetName val="表7-1 固定资产折旧表（上市） "/>
      <sheetName val="表7-1-1 固定资产折旧表  (非上市)"/>
      <sheetName val="表7-2 待处理财产损溢"/>
      <sheetName val="表7-3 固定资产有关资料"/>
      <sheetName val="表8-1 移动"/>
      <sheetName val="表8-2-1 数据"/>
      <sheetName val="表8-2-2 互联网"/>
      <sheetName val="表8-3 长途"/>
      <sheetName val="表8-4 寻呼"/>
      <sheetName val="表8-5 市话"/>
      <sheetName val="表8-6 在建工程明细表"/>
      <sheetName val="表8-7 工程合同汇总表(移动) NEW"/>
      <sheetName val="表8-7 工程合同汇总表(移动) (2)"/>
      <sheetName val="表8-8 在建工程有关资料"/>
      <sheetName val="表9 长期待摊费用"/>
      <sheetName val="表9-1 租赁合同汇总表"/>
      <sheetName val="表10 无形资产变动表"/>
      <sheetName val="表11 长期投资"/>
      <sheetName val="表11-1 长期股票投资"/>
      <sheetName val="表11-2 长期股权投资－未合并子公司"/>
      <sheetName val="表11-3 长期股权投资 － 合营公司"/>
      <sheetName val="表11-4 长期股权投资－联营公司"/>
      <sheetName val="表11-5 长期股权投资－参股公司"/>
      <sheetName val="表11-6 长期债权投资"/>
      <sheetName val="表11-7 其他债权投资"/>
      <sheetName val="表12 关联公司交易"/>
      <sheetName val="表12-1 与总部对帐"/>
      <sheetName val="表8-7 工程合同汇总表(移动) (5)"/>
      <sheetName val="公  "/>
      <sheetName val="表7-1固定资产折旧表 "/>
      <sheetName val="表头备用"/>
      <sheetName val="表头"/>
      <sheetName val="0基本情况"/>
      <sheetName val="1评估结果汇总表"/>
      <sheetName val="2评估结果分类汇总表"/>
      <sheetName val="3流动资产汇总表"/>
      <sheetName val="4流动资产--货币"/>
      <sheetName val="5流动资产--货币 (2)"/>
      <sheetName val="6流动资产--货币 (3)"/>
      <sheetName val="7短投汇总表"/>
      <sheetName val="8短投"/>
      <sheetName val="9短投 (2)"/>
      <sheetName val="10流动资产--票据"/>
      <sheetName val="11流动资产--利润"/>
      <sheetName val="12流动资产--利息"/>
      <sheetName val="13流动资产--应收"/>
      <sheetName val="14流动资产--其他应收"/>
      <sheetName val="15流动资产--预付"/>
      <sheetName val="16流动资产--补贴"/>
      <sheetName val="17流动资产--存货"/>
      <sheetName val="18流动资产-库存材料（原材料）"/>
      <sheetName val="19流动资产-在库低值易耗品"/>
      <sheetName val="20流动资产-在用低值易耗品"/>
      <sheetName val="21流动资产-库存商品"/>
      <sheetName val="22流动资产-出租商品"/>
      <sheetName val="23流动资产-存货其他"/>
      <sheetName val="24流动资产--待摊"/>
      <sheetName val="25一年到期长期债权投资"/>
      <sheetName val="26其他流动资产"/>
      <sheetName val="27长期投资汇总表"/>
      <sheetName val="28长期投资--股票"/>
      <sheetName val="29长期投资--债券"/>
      <sheetName val="30长期投资--其他投资"/>
      <sheetName val="31固定资产汇总表"/>
      <sheetName val="32房屋建筑物"/>
      <sheetName val="33构筑物"/>
      <sheetName val="34机械及电子设备"/>
      <sheetName val="35客服中心设备"/>
      <sheetName val="36车辆"/>
      <sheetName val="37线路设备"/>
      <sheetName val="38工程物资"/>
      <sheetName val="39土建工程"/>
      <sheetName val="40设备安装"/>
      <sheetName val="41固定资产清理"/>
      <sheetName val="42土地使用权"/>
      <sheetName val="43其他无形资产"/>
      <sheetName val="44长期待摊费用"/>
      <sheetName val="45其他长期资产"/>
      <sheetName val="46递延税款"/>
      <sheetName val="47流动负债汇总表"/>
      <sheetName val="48短期借款"/>
      <sheetName val="49应付票据"/>
      <sheetName val="50应付账款"/>
      <sheetName val="51预收账款"/>
      <sheetName val="52应付工资"/>
      <sheetName val="53应付福利费"/>
      <sheetName val="54应付利润"/>
      <sheetName val="55未交上级收支差额"/>
      <sheetName val="56应交税金"/>
      <sheetName val="57其它应交款"/>
      <sheetName val="58其他应付款"/>
      <sheetName val="59预提费用"/>
      <sheetName val="60预计负债"/>
      <sheetName val="61一年内到期长期负债"/>
      <sheetName val="62其他流动负债"/>
      <sheetName val="63长期负债汇总表"/>
      <sheetName val="64长期借款"/>
      <sheetName val="65应付债券"/>
      <sheetName val="66长期应付款"/>
      <sheetName val="67其他长期负债"/>
      <sheetName val="68递延税款贷项"/>
      <sheetName val="在建工程"/>
      <sheetName val="固定资产汇总"/>
      <sheetName val="新增--房屋建筑"/>
      <sheetName val="新增--构筑物"/>
      <sheetName val="新基准日在建土建"/>
      <sheetName val="租赁电信管理局"/>
      <sheetName val="租赁移动公司"/>
      <sheetName val="租赁邮政局"/>
      <sheetName val="租赁电信实业公司"/>
      <sheetName val="租赁电信非上市"/>
      <sheetName val="租赁联通寻呼"/>
      <sheetName val="汇总"/>
      <sheetName val="响水"/>
      <sheetName val="建湖"/>
      <sheetName val="大丰"/>
      <sheetName val="交换设备"/>
      <sheetName val="铁塔设备"/>
      <sheetName val="基站设备"/>
      <sheetName val="电源设备"/>
      <sheetName val="空调设备"/>
      <sheetName val="传输设备"/>
      <sheetName val="K1资产负债表"/>
      <sheetName val="K1.1審計数据調节表"/>
      <sheetName val="1评估结果分类汇总表"/>
      <sheetName val="2流动资产汇总表"/>
      <sheetName val="3流动资产--货币"/>
      <sheetName val="4流动资产--货币 (2)"/>
      <sheetName val="5流动资产--货币 (3)"/>
      <sheetName val="6短投汇总表"/>
      <sheetName val="7短投"/>
      <sheetName val="8短投 (2)"/>
      <sheetName val="9流动资产--票据"/>
      <sheetName val="10流动资产--应收"/>
      <sheetName val="K2应收帐款"/>
      <sheetName val="K3坏帐准备"/>
      <sheetName val="11流动资产--备用金"/>
      <sheetName val="12流动资产--其他应收"/>
      <sheetName val="K4其他应收款"/>
      <sheetName val="13流动资产--存货"/>
      <sheetName val="14流动资产-库存材料"/>
      <sheetName val="15流动资产-材料采购"/>
      <sheetName val="16流动资产-在库低值"/>
      <sheetName val="17流动资产-商品采购"/>
      <sheetName val="18流动资产-委托加工材料"/>
      <sheetName val="19流动资产-库存商品"/>
      <sheetName val="20流动资产-附属生产"/>
      <sheetName val="21流动资产-出租商品"/>
      <sheetName val="22流动资产-在用低值"/>
      <sheetName val="K5待摊费用"/>
      <sheetName val="23流动资产--待摊"/>
      <sheetName val="24流动资产--待处理"/>
      <sheetName val="25一年到期长期债券"/>
      <sheetName val="K6其他长期投资"/>
      <sheetName val="K7固定资产"/>
      <sheetName val="K8融资租入固定资产"/>
      <sheetName val="K9全國一級干綫資產(固定資產)"/>
      <sheetName val="K10在建工程"/>
      <sheetName val="K11全國一級干綫資產(在建工程)"/>
      <sheetName val="31土地使用权"/>
      <sheetName val="32其他无形资产"/>
      <sheetName val="33开办费"/>
      <sheetName val="34长期待摊费用"/>
      <sheetName val="K12无形资产及递延资产"/>
      <sheetName val="35其他长期资产"/>
      <sheetName val="36递延税款借项"/>
      <sheetName val="37流动负债汇总表"/>
      <sheetName val="38短期借款"/>
      <sheetName val="39应付票据"/>
      <sheetName val="40应付帐款"/>
      <sheetName val="K13应付帐款"/>
      <sheetName val="41预收帐款"/>
      <sheetName val="K14預收电话卡销售资料调查表"/>
      <sheetName val="42其他应付款"/>
      <sheetName val="K15其他应付款"/>
      <sheetName val="43应付工资"/>
      <sheetName val="44应付福利费"/>
      <sheetName val="K16应付工資及福利费"/>
      <sheetName val="45未交税金"/>
      <sheetName val="46收支差额"/>
      <sheetName val="47未付利润"/>
      <sheetName val="48其它未交款"/>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objectDefaults>
</a:theme>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
  <sheetViews>
    <sheetView zoomScaleSheetLayoutView="60" workbookViewId="0">
      <selection activeCell="A5" sqref="A5:D5"/>
    </sheetView>
  </sheetViews>
  <sheetFormatPr defaultColWidth="9" defaultRowHeight="14.25" outlineLevelRow="5" outlineLevelCol="3"/>
  <cols>
    <col min="1" max="1" width="9.75" customWidth="1"/>
    <col min="2" max="2" width="20.5" customWidth="1"/>
    <col min="3" max="3" width="66.375" customWidth="1"/>
    <col min="4" max="4" width="9.5" customWidth="1"/>
  </cols>
  <sheetData>
    <row r="1" ht="42.75" customHeight="1" spans="1:3">
      <c r="A1" s="194"/>
      <c r="B1" s="195"/>
      <c r="C1" s="195"/>
    </row>
    <row r="2" ht="27" customHeight="1" spans="3:3">
      <c r="C2" s="196"/>
    </row>
    <row r="3" ht="39.75" spans="1:4">
      <c r="A3" s="197" t="s">
        <v>0</v>
      </c>
      <c r="B3" s="197"/>
      <c r="C3" s="197"/>
      <c r="D3" s="197"/>
    </row>
    <row r="4" s="185" customFormat="1" ht="126" customHeight="1" spans="1:4">
      <c r="A4" s="198" t="s">
        <v>1</v>
      </c>
      <c r="B4" s="198"/>
      <c r="C4" s="198"/>
      <c r="D4" s="198"/>
    </row>
    <row r="5" ht="94.5" customHeight="1" spans="1:4">
      <c r="A5" s="199" t="s">
        <v>2</v>
      </c>
      <c r="B5" s="199"/>
      <c r="C5" s="199"/>
      <c r="D5" s="199"/>
    </row>
    <row r="6" ht="32.25" customHeight="1" spans="1:4">
      <c r="A6" s="200" t="s">
        <v>3</v>
      </c>
      <c r="B6" s="200"/>
      <c r="C6" s="200"/>
      <c r="D6" s="200"/>
    </row>
  </sheetData>
  <mergeCells count="5">
    <mergeCell ref="B1:C1"/>
    <mergeCell ref="A3:D3"/>
    <mergeCell ref="A4:D4"/>
    <mergeCell ref="A5:D5"/>
    <mergeCell ref="A6:D6"/>
  </mergeCells>
  <printOptions horizontalCentered="1"/>
  <pageMargins left="0.75" right="0.75" top="0.8" bottom="0.8" header="0.51" footer="0.51"/>
  <pageSetup paperSize="9" firstPageNumber="0" orientation="landscape" useFirstPageNumber="1"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9"/>
  </sheetPr>
  <dimension ref="A1:C62"/>
  <sheetViews>
    <sheetView zoomScale="120" zoomScaleNormal="120" zoomScaleSheetLayoutView="60" workbookViewId="0">
      <pane ySplit="3" topLeftCell="A28" activePane="bottomLeft" state="frozenSplit"/>
      <selection/>
      <selection pane="bottomLeft" activeCell="G30" sqref="G30"/>
    </sheetView>
  </sheetViews>
  <sheetFormatPr defaultColWidth="8" defaultRowHeight="14.25" outlineLevelCol="2"/>
  <cols>
    <col min="1" max="1" width="22.375" style="4" customWidth="1"/>
    <col min="2" max="2" width="57.25" style="4" customWidth="1"/>
    <col min="3" max="3" width="19.375" style="5" customWidth="1"/>
    <col min="4" max="16384" width="8" style="4"/>
  </cols>
  <sheetData>
    <row r="1" spans="1:1">
      <c r="A1" s="4" t="s">
        <v>20</v>
      </c>
    </row>
    <row r="2" s="1" customFormat="1" ht="34.5" customHeight="1" spans="1:3">
      <c r="A2" s="6" t="s">
        <v>21</v>
      </c>
      <c r="B2" s="6"/>
      <c r="C2" s="7"/>
    </row>
    <row r="3" s="1" customFormat="1" ht="29.25" customHeight="1" spans="1:3">
      <c r="A3" s="8" t="s">
        <v>242</v>
      </c>
      <c r="B3" s="9" t="s">
        <v>243</v>
      </c>
      <c r="C3" s="10" t="s">
        <v>244</v>
      </c>
    </row>
    <row r="4" s="2" customFormat="1" ht="17.25" customHeight="1" spans="1:3">
      <c r="A4" s="11" t="s">
        <v>32</v>
      </c>
      <c r="B4" s="12"/>
      <c r="C4" s="13">
        <f>SUM(C5:C35)</f>
        <v>1198</v>
      </c>
    </row>
    <row r="5" s="2" customFormat="1" ht="17.25" customHeight="1" spans="1:3">
      <c r="A5" s="14" t="s">
        <v>245</v>
      </c>
      <c r="B5" s="15" t="s">
        <v>246</v>
      </c>
      <c r="C5" s="16">
        <v>36</v>
      </c>
    </row>
    <row r="6" s="3" customFormat="1" ht="21.75" customHeight="1" spans="1:3">
      <c r="A6" s="17"/>
      <c r="B6" s="15" t="s">
        <v>247</v>
      </c>
      <c r="C6" s="18">
        <v>111</v>
      </c>
    </row>
    <row r="7" s="3" customFormat="1" ht="17.25" customHeight="1" spans="1:3">
      <c r="A7" s="17"/>
      <c r="B7" s="15" t="s">
        <v>248</v>
      </c>
      <c r="C7" s="18">
        <v>17</v>
      </c>
    </row>
    <row r="8" s="3" customFormat="1" ht="17.25" customHeight="1" spans="1:3">
      <c r="A8" s="17"/>
      <c r="B8" s="15" t="s">
        <v>249</v>
      </c>
      <c r="C8" s="18">
        <v>254</v>
      </c>
    </row>
    <row r="9" s="3" customFormat="1" ht="17.25" customHeight="1" spans="1:3">
      <c r="A9" s="17"/>
      <c r="B9" s="15" t="s">
        <v>250</v>
      </c>
      <c r="C9" s="18">
        <v>196</v>
      </c>
    </row>
    <row r="10" s="3" customFormat="1" ht="17.25" customHeight="1" spans="1:3">
      <c r="A10" s="17"/>
      <c r="B10" s="15" t="s">
        <v>251</v>
      </c>
      <c r="C10" s="18">
        <v>200</v>
      </c>
    </row>
    <row r="11" s="3" customFormat="1" ht="24.75" customHeight="1" spans="1:3">
      <c r="A11" s="17"/>
      <c r="B11" s="15" t="s">
        <v>252</v>
      </c>
      <c r="C11" s="18">
        <v>400</v>
      </c>
    </row>
    <row r="12" s="3" customFormat="1" ht="17.25" customHeight="1" spans="1:3">
      <c r="A12" s="17"/>
      <c r="B12" s="15" t="s">
        <v>253</v>
      </c>
      <c r="C12" s="18">
        <v>24</v>
      </c>
    </row>
    <row r="13" s="3" customFormat="1" ht="17.25" customHeight="1" spans="1:3">
      <c r="A13" s="17"/>
      <c r="B13" s="15" t="s">
        <v>254</v>
      </c>
      <c r="C13" s="16">
        <v>50</v>
      </c>
    </row>
    <row r="14" s="3" customFormat="1" ht="17.25" customHeight="1" spans="1:3">
      <c r="A14" s="17"/>
      <c r="B14" s="15" t="s">
        <v>255</v>
      </c>
      <c r="C14" s="18">
        <v>220</v>
      </c>
    </row>
    <row r="15" s="3" customFormat="1" ht="17.25" customHeight="1" spans="1:3">
      <c r="A15" s="17"/>
      <c r="B15" s="15" t="s">
        <v>256</v>
      </c>
      <c r="C15" s="18">
        <v>8</v>
      </c>
    </row>
    <row r="16" s="3" customFormat="1" ht="17.25" customHeight="1" spans="1:3">
      <c r="A16" s="17"/>
      <c r="B16" s="15" t="s">
        <v>257</v>
      </c>
      <c r="C16" s="18">
        <v>10</v>
      </c>
    </row>
    <row r="17" s="3" customFormat="1" ht="17.25" customHeight="1" spans="1:3">
      <c r="A17" s="17"/>
      <c r="B17" s="15" t="s">
        <v>258</v>
      </c>
      <c r="C17" s="18">
        <v>10</v>
      </c>
    </row>
    <row r="18" s="3" customFormat="1" ht="17.25" customHeight="1" spans="1:3">
      <c r="A18" s="17"/>
      <c r="B18" s="15" t="s">
        <v>259</v>
      </c>
      <c r="C18" s="18">
        <v>18</v>
      </c>
    </row>
    <row r="19" s="3" customFormat="1" ht="17.25" customHeight="1" spans="1:3">
      <c r="A19" s="17"/>
      <c r="B19" s="15" t="s">
        <v>260</v>
      </c>
      <c r="C19" s="18">
        <v>60</v>
      </c>
    </row>
    <row r="20" s="3" customFormat="1" ht="17.25" customHeight="1" spans="1:3">
      <c r="A20" s="17"/>
      <c r="B20" s="15" t="s">
        <v>261</v>
      </c>
      <c r="C20" s="18">
        <v>200</v>
      </c>
    </row>
    <row r="21" s="3" customFormat="1" ht="17.25" customHeight="1" spans="1:3">
      <c r="A21" s="17"/>
      <c r="B21" s="15" t="s">
        <v>262</v>
      </c>
      <c r="C21" s="18">
        <v>28</v>
      </c>
    </row>
    <row r="22" s="3" customFormat="1" ht="17.25" customHeight="1" spans="1:3">
      <c r="A22" s="17"/>
      <c r="B22" s="15" t="s">
        <v>263</v>
      </c>
      <c r="C22" s="18">
        <v>48</v>
      </c>
    </row>
    <row r="23" s="3" customFormat="1" ht="17.25" customHeight="1" spans="1:3">
      <c r="A23" s="17"/>
      <c r="B23" s="15" t="s">
        <v>264</v>
      </c>
      <c r="C23" s="18">
        <v>500</v>
      </c>
    </row>
    <row r="24" s="3" customFormat="1" ht="17.25" customHeight="1" spans="1:3">
      <c r="A24" s="17"/>
      <c r="B24" s="15" t="s">
        <v>251</v>
      </c>
      <c r="C24" s="18">
        <v>65</v>
      </c>
    </row>
    <row r="25" s="3" customFormat="1" ht="17.25" customHeight="1" spans="1:3">
      <c r="A25" s="17"/>
      <c r="B25" s="15" t="s">
        <v>265</v>
      </c>
      <c r="C25" s="18">
        <v>9</v>
      </c>
    </row>
    <row r="26" s="3" customFormat="1" ht="17.25" customHeight="1" spans="1:3">
      <c r="A26" s="17"/>
      <c r="B26" s="15" t="s">
        <v>265</v>
      </c>
      <c r="C26" s="18">
        <v>15</v>
      </c>
    </row>
    <row r="27" s="3" customFormat="1" ht="17.25" customHeight="1" spans="1:3">
      <c r="A27" s="15" t="s">
        <v>266</v>
      </c>
      <c r="B27" s="15" t="s">
        <v>267</v>
      </c>
      <c r="C27" s="18">
        <v>75</v>
      </c>
    </row>
    <row r="28" s="3" customFormat="1" ht="17.25" customHeight="1" spans="1:3">
      <c r="A28" s="19" t="s">
        <v>268</v>
      </c>
      <c r="B28" s="15" t="s">
        <v>269</v>
      </c>
      <c r="C28" s="18">
        <v>17</v>
      </c>
    </row>
    <row r="29" s="3" customFormat="1" ht="17.25" customHeight="1" spans="1:3">
      <c r="A29" s="20" t="s">
        <v>270</v>
      </c>
      <c r="B29" s="15" t="s">
        <v>271</v>
      </c>
      <c r="C29" s="18">
        <v>113</v>
      </c>
    </row>
    <row r="30" s="3" customFormat="1" ht="17.25" customHeight="1" spans="1:3">
      <c r="A30" s="20"/>
      <c r="B30" s="15" t="s">
        <v>272</v>
      </c>
      <c r="C30" s="18">
        <v>100</v>
      </c>
    </row>
    <row r="31" s="3" customFormat="1" ht="25.5" customHeight="1" spans="1:3">
      <c r="A31" s="20"/>
      <c r="B31" s="15" t="s">
        <v>273</v>
      </c>
      <c r="C31" s="18">
        <v>78</v>
      </c>
    </row>
    <row r="32" s="3" customFormat="1" ht="24" spans="1:3">
      <c r="A32" s="20"/>
      <c r="B32" s="15" t="s">
        <v>274</v>
      </c>
      <c r="C32" s="18">
        <v>117</v>
      </c>
    </row>
    <row r="33" s="3" customFormat="1" ht="17.25" customHeight="1" spans="1:3">
      <c r="A33" s="20"/>
      <c r="B33" s="15" t="s">
        <v>275</v>
      </c>
      <c r="C33" s="18">
        <v>746</v>
      </c>
    </row>
    <row r="34" s="3" customFormat="1" ht="17.25" customHeight="1" spans="1:3">
      <c r="A34" s="19" t="s">
        <v>276</v>
      </c>
      <c r="B34" s="15" t="s">
        <v>277</v>
      </c>
      <c r="C34" s="18">
        <v>100</v>
      </c>
    </row>
    <row r="35" s="3" customFormat="1" ht="17.25" customHeight="1" spans="1:3">
      <c r="A35" s="20"/>
      <c r="B35" s="15" t="s">
        <v>278</v>
      </c>
      <c r="C35" s="18">
        <v>-2627</v>
      </c>
    </row>
    <row r="36" s="3" customFormat="1" ht="17.25" customHeight="1" spans="1:3">
      <c r="A36" s="21" t="s">
        <v>279</v>
      </c>
      <c r="B36" s="15" t="s">
        <v>278</v>
      </c>
      <c r="C36" s="18">
        <v>-44</v>
      </c>
    </row>
    <row r="37" s="3" customFormat="1" ht="17.25" customHeight="1" spans="1:3">
      <c r="A37" s="21" t="s">
        <v>36</v>
      </c>
      <c r="B37" s="21"/>
      <c r="C37" s="22">
        <f>SUM(C38:C40)</f>
        <v>479</v>
      </c>
    </row>
    <row r="38" s="3" customFormat="1" ht="17.25" customHeight="1" spans="1:3">
      <c r="A38" s="15" t="s">
        <v>280</v>
      </c>
      <c r="B38" s="15" t="s">
        <v>281</v>
      </c>
      <c r="C38" s="18">
        <v>212</v>
      </c>
    </row>
    <row r="39" s="3" customFormat="1" ht="19.5" customHeight="1" spans="1:3">
      <c r="A39" s="23" t="s">
        <v>276</v>
      </c>
      <c r="B39" s="15" t="s">
        <v>282</v>
      </c>
      <c r="C39" s="18">
        <v>300</v>
      </c>
    </row>
    <row r="40" s="3" customFormat="1" ht="19.5" customHeight="1" spans="1:3">
      <c r="A40" s="23"/>
      <c r="B40" s="15" t="s">
        <v>278</v>
      </c>
      <c r="C40" s="18">
        <v>-33</v>
      </c>
    </row>
    <row r="41" s="3" customFormat="1" ht="19.5" customHeight="1" spans="1:3">
      <c r="A41" s="21" t="s">
        <v>283</v>
      </c>
      <c r="B41" s="21" t="s">
        <v>278</v>
      </c>
      <c r="C41" s="18">
        <v>-2660</v>
      </c>
    </row>
    <row r="42" s="3" customFormat="1" ht="25.5" customHeight="1" spans="1:3">
      <c r="A42" s="24" t="s">
        <v>284</v>
      </c>
      <c r="B42" s="15" t="s">
        <v>278</v>
      </c>
      <c r="C42" s="18">
        <v>-63</v>
      </c>
    </row>
    <row r="43" s="3" customFormat="1" ht="17.25" customHeight="1" spans="1:3">
      <c r="A43" s="21" t="s">
        <v>44</v>
      </c>
      <c r="B43" s="21"/>
      <c r="C43" s="22">
        <f>SUM(C44:C47)</f>
        <v>379</v>
      </c>
    </row>
    <row r="44" s="3" customFormat="1" ht="17.25" customHeight="1" spans="1:3">
      <c r="A44" s="25" t="s">
        <v>285</v>
      </c>
      <c r="B44" s="15" t="s">
        <v>286</v>
      </c>
      <c r="C44" s="18">
        <v>42</v>
      </c>
    </row>
    <row r="45" s="3" customFormat="1" ht="17.25" customHeight="1" spans="1:3">
      <c r="A45" s="20"/>
      <c r="B45" s="15" t="s">
        <v>287</v>
      </c>
      <c r="C45" s="18">
        <v>9</v>
      </c>
    </row>
    <row r="46" s="3" customFormat="1" ht="17.25" customHeight="1" spans="1:3">
      <c r="A46" s="20"/>
      <c r="B46" s="15" t="s">
        <v>288</v>
      </c>
      <c r="C46" s="18">
        <v>565</v>
      </c>
    </row>
    <row r="47" s="3" customFormat="1" ht="17.25" customHeight="1" spans="1:3">
      <c r="A47" s="20"/>
      <c r="B47" s="15" t="s">
        <v>278</v>
      </c>
      <c r="C47" s="18">
        <v>-237</v>
      </c>
    </row>
    <row r="48" s="3" customFormat="1" ht="17.25" customHeight="1" spans="1:3">
      <c r="A48" s="21" t="s">
        <v>289</v>
      </c>
      <c r="B48" s="21"/>
      <c r="C48" s="22">
        <f>SUM(C49:C52)</f>
        <v>185</v>
      </c>
    </row>
    <row r="49" s="3" customFormat="1" ht="17.25" customHeight="1" spans="1:3">
      <c r="A49" s="26" t="s">
        <v>290</v>
      </c>
      <c r="B49" s="15" t="s">
        <v>291</v>
      </c>
      <c r="C49" s="22">
        <v>25</v>
      </c>
    </row>
    <row r="50" s="3" customFormat="1" ht="21" customHeight="1" spans="1:3">
      <c r="A50" s="27"/>
      <c r="B50" s="15" t="s">
        <v>292</v>
      </c>
      <c r="C50" s="22">
        <v>176</v>
      </c>
    </row>
    <row r="51" s="3" customFormat="1" ht="17.25" customHeight="1" spans="1:3">
      <c r="A51" s="23"/>
      <c r="B51" s="15" t="s">
        <v>293</v>
      </c>
      <c r="C51" s="18">
        <v>1</v>
      </c>
    </row>
    <row r="52" s="3" customFormat="1" ht="17.25" customHeight="1" spans="1:3">
      <c r="A52" s="23"/>
      <c r="B52" s="15" t="s">
        <v>278</v>
      </c>
      <c r="C52" s="18">
        <v>-17</v>
      </c>
    </row>
    <row r="53" s="3" customFormat="1" ht="17.25" customHeight="1" spans="1:3">
      <c r="A53" s="21" t="s">
        <v>294</v>
      </c>
      <c r="B53" s="21"/>
      <c r="C53" s="22">
        <f>SUM(C54:C55)</f>
        <v>9868</v>
      </c>
    </row>
    <row r="54" s="3" customFormat="1" ht="17.25" customHeight="1" spans="1:3">
      <c r="A54" s="28" t="s">
        <v>245</v>
      </c>
      <c r="B54" s="15" t="s">
        <v>295</v>
      </c>
      <c r="C54" s="18">
        <v>41</v>
      </c>
    </row>
    <row r="55" s="3" customFormat="1" ht="17.25" customHeight="1" spans="1:3">
      <c r="A55" s="25" t="s">
        <v>296</v>
      </c>
      <c r="B55" s="15" t="s">
        <v>297</v>
      </c>
      <c r="C55" s="18">
        <v>9827</v>
      </c>
    </row>
    <row r="56" s="3" customFormat="1" ht="17.25" customHeight="1" spans="1:3">
      <c r="A56" s="21" t="s">
        <v>52</v>
      </c>
      <c r="B56" s="21"/>
      <c r="C56" s="22">
        <f>SUM(C57:C58)</f>
        <v>-1518</v>
      </c>
    </row>
    <row r="57" s="3" customFormat="1" ht="17.25" customHeight="1" spans="1:3">
      <c r="A57" s="15" t="s">
        <v>298</v>
      </c>
      <c r="B57" s="15" t="s">
        <v>299</v>
      </c>
      <c r="C57" s="18">
        <v>489</v>
      </c>
    </row>
    <row r="58" s="3" customFormat="1" ht="17.25" customHeight="1" spans="1:3">
      <c r="A58" s="29"/>
      <c r="B58" s="30" t="s">
        <v>278</v>
      </c>
      <c r="C58" s="18">
        <v>-2007</v>
      </c>
    </row>
    <row r="59" s="3" customFormat="1" ht="17.25" customHeight="1" spans="1:3">
      <c r="A59" s="21" t="s">
        <v>300</v>
      </c>
      <c r="B59" s="30"/>
      <c r="C59" s="18">
        <v>-249</v>
      </c>
    </row>
    <row r="60" s="3" customFormat="1" ht="17.25" customHeight="1" spans="1:3">
      <c r="A60" s="21" t="s">
        <v>301</v>
      </c>
      <c r="B60" s="30"/>
      <c r="C60" s="18">
        <v>-354</v>
      </c>
    </row>
    <row r="61" s="3" customFormat="1" ht="17.25" customHeight="1" spans="1:3">
      <c r="A61" s="21" t="s">
        <v>302</v>
      </c>
      <c r="B61" s="30"/>
      <c r="C61" s="18">
        <v>-5</v>
      </c>
    </row>
    <row r="62" s="1" customFormat="1" ht="17.25" customHeight="1" spans="1:3">
      <c r="A62" s="31" t="s">
        <v>303</v>
      </c>
      <c r="B62" s="32"/>
      <c r="C62" s="33">
        <f>C4++C36+C37+C41+C42+C43+C48+C53+C56+C59+C60+C61</f>
        <v>7216</v>
      </c>
    </row>
  </sheetData>
  <mergeCells count="13">
    <mergeCell ref="A2:C2"/>
    <mergeCell ref="A4:B4"/>
    <mergeCell ref="A37:B37"/>
    <mergeCell ref="A41:B41"/>
    <mergeCell ref="A43:B43"/>
    <mergeCell ref="A48:B48"/>
    <mergeCell ref="A53:B53"/>
    <mergeCell ref="A56:B56"/>
    <mergeCell ref="A62:B62"/>
    <mergeCell ref="A5:A26"/>
    <mergeCell ref="A29:A33"/>
    <mergeCell ref="A44:A46"/>
    <mergeCell ref="A49:A51"/>
  </mergeCells>
  <printOptions horizontalCentered="1"/>
  <pageMargins left="0.27" right="0.24" top="0.59" bottom="1" header="0.51" footer="0.39"/>
  <pageSetup paperSize="9" scale="85" firstPageNumber="9" orientation="portrait" useFirstPageNumber="1" horizontalDpi="600" verticalDpi="600"/>
  <headerFooter alignWithMargins="0">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9"/>
  <sheetViews>
    <sheetView zoomScaleSheetLayoutView="60" workbookViewId="0">
      <selection activeCell="B17" sqref="B17"/>
    </sheetView>
  </sheetViews>
  <sheetFormatPr defaultColWidth="9" defaultRowHeight="14.25" outlineLevelCol="2"/>
  <cols>
    <col min="1" max="1" width="9" style="185" customWidth="1"/>
    <col min="2" max="2" width="91" style="185" customWidth="1"/>
    <col min="3" max="3" width="10.5" style="185" customWidth="1"/>
    <col min="4" max="16384" width="9" style="185"/>
  </cols>
  <sheetData>
    <row r="1" ht="51" customHeight="1" spans="1:3">
      <c r="A1" s="186" t="s">
        <v>4</v>
      </c>
      <c r="B1" s="186"/>
      <c r="C1" s="186"/>
    </row>
    <row r="2" ht="24.75" customHeight="1" spans="1:3">
      <c r="A2" s="186"/>
      <c r="B2" s="186"/>
      <c r="C2" s="186"/>
    </row>
    <row r="3" ht="25.5" customHeight="1" spans="1:3">
      <c r="A3" s="187" t="s">
        <v>5</v>
      </c>
      <c r="B3" s="188" t="s">
        <v>6</v>
      </c>
      <c r="C3" s="189" t="s">
        <v>7</v>
      </c>
    </row>
    <row r="4" s="184" customFormat="1" ht="25.5" customHeight="1" spans="1:3">
      <c r="A4" s="187" t="s">
        <v>8</v>
      </c>
      <c r="B4" s="188" t="s">
        <v>9</v>
      </c>
      <c r="C4" s="190">
        <v>3</v>
      </c>
    </row>
    <row r="5" s="184" customFormat="1" ht="25.5" customHeight="1" spans="1:3">
      <c r="A5" s="191" t="s">
        <v>10</v>
      </c>
      <c r="B5" s="188" t="s">
        <v>11</v>
      </c>
      <c r="C5" s="190">
        <v>4</v>
      </c>
    </row>
    <row r="6" s="184" customFormat="1" ht="25.5" customHeight="1" spans="1:3">
      <c r="A6" s="187" t="s">
        <v>12</v>
      </c>
      <c r="B6" s="188" t="s">
        <v>13</v>
      </c>
      <c r="C6" s="190">
        <v>5</v>
      </c>
    </row>
    <row r="7" s="184" customFormat="1" ht="25.5" customHeight="1" spans="1:3">
      <c r="A7" s="187" t="s">
        <v>14</v>
      </c>
      <c r="B7" s="188" t="s">
        <v>15</v>
      </c>
      <c r="C7" s="190">
        <v>6</v>
      </c>
    </row>
    <row r="8" s="184" customFormat="1" ht="25.5" customHeight="1" spans="1:3">
      <c r="A8" s="187" t="s">
        <v>16</v>
      </c>
      <c r="B8" s="188" t="s">
        <v>17</v>
      </c>
      <c r="C8" s="190">
        <v>7</v>
      </c>
    </row>
    <row r="9" s="184" customFormat="1" ht="25.5" customHeight="1" spans="1:3">
      <c r="A9" s="187" t="s">
        <v>18</v>
      </c>
      <c r="B9" s="188" t="s">
        <v>19</v>
      </c>
      <c r="C9" s="190">
        <v>8</v>
      </c>
    </row>
    <row r="10" s="184" customFormat="1" ht="25.5" customHeight="1" spans="1:3">
      <c r="A10" s="187" t="s">
        <v>20</v>
      </c>
      <c r="B10" s="192" t="s">
        <v>21</v>
      </c>
      <c r="C10" s="189" t="s">
        <v>22</v>
      </c>
    </row>
    <row r="11" s="184" customFormat="1" ht="24.75" customHeight="1" spans="2:2">
      <c r="B11" s="193"/>
    </row>
    <row r="12" s="184" customFormat="1" ht="24.75" customHeight="1" spans="2:2">
      <c r="B12" s="193"/>
    </row>
    <row r="13" s="184" customFormat="1" ht="24.75" customHeight="1" spans="2:2">
      <c r="B13" s="193"/>
    </row>
    <row r="14" s="184" customFormat="1" ht="24.75" customHeight="1" spans="2:2">
      <c r="B14" s="193"/>
    </row>
    <row r="15" s="184" customFormat="1" ht="24.75" customHeight="1" spans="2:2">
      <c r="B15" s="193"/>
    </row>
    <row r="16" s="184" customFormat="1" ht="24.75" customHeight="1" spans="2:2">
      <c r="B16" s="193"/>
    </row>
    <row r="17" s="184" customFormat="1" ht="24.75" customHeight="1" spans="2:2">
      <c r="B17" s="193"/>
    </row>
    <row r="18" s="184" customFormat="1" ht="24.75" customHeight="1" spans="2:2">
      <c r="B18" s="193"/>
    </row>
    <row r="19" s="184" customFormat="1" ht="24.75" customHeight="1" spans="2:2">
      <c r="B19" s="193"/>
    </row>
  </sheetData>
  <mergeCells count="1">
    <mergeCell ref="A1:C1"/>
  </mergeCells>
  <printOptions horizontalCentered="1"/>
  <pageMargins left="0.75" right="0.75" top="1.06" bottom="0.55" header="0.51" footer="0.24"/>
  <pageSetup paperSize="9" firstPageNumber="2" orientation="landscape" useFirstPageNumber="1"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8"/>
  <sheetViews>
    <sheetView showZeros="0" tabSelected="1" zoomScale="85" zoomScaleNormal="85" zoomScaleSheetLayoutView="60" workbookViewId="0">
      <pane ySplit="4" topLeftCell="A48" activePane="bottomLeft" state="frozenSplit"/>
      <selection/>
      <selection pane="bottomLeft" activeCell="A48" sqref="A48"/>
    </sheetView>
  </sheetViews>
  <sheetFormatPr defaultColWidth="9" defaultRowHeight="14.25"/>
  <cols>
    <col min="1" max="1" width="42.125" style="155" customWidth="1"/>
    <col min="2" max="2" width="12.125" style="155" customWidth="1"/>
    <col min="3" max="3" width="14.125" style="155" customWidth="1"/>
    <col min="4" max="4" width="12.125" style="155" customWidth="1"/>
    <col min="5" max="5" width="12.125" style="156" customWidth="1"/>
    <col min="6" max="6" width="35" style="155" customWidth="1"/>
    <col min="7" max="7" width="12.125" style="155" customWidth="1"/>
    <col min="8" max="8" width="15.75" style="155" customWidth="1"/>
    <col min="9" max="9" width="10.5" style="155" customWidth="1"/>
    <col min="10" max="10" width="12.125" style="156" customWidth="1"/>
    <col min="11" max="12" width="9" style="155" hidden="1" customWidth="1"/>
    <col min="13" max="14" width="10" style="155" hidden="1" customWidth="1"/>
    <col min="15" max="16384" width="9" style="155"/>
  </cols>
  <sheetData>
    <row r="1" s="151" customFormat="1" ht="20.25" customHeight="1" spans="1:8">
      <c r="A1" s="157" t="s">
        <v>5</v>
      </c>
      <c r="B1" s="158"/>
      <c r="C1" s="158"/>
      <c r="D1" s="159"/>
      <c r="E1" s="159"/>
      <c r="F1" s="159"/>
      <c r="G1" s="159"/>
      <c r="H1" s="159"/>
    </row>
    <row r="2" ht="24.75" customHeight="1" spans="1:10">
      <c r="A2" s="160" t="s">
        <v>23</v>
      </c>
      <c r="B2" s="160"/>
      <c r="C2" s="160"/>
      <c r="D2" s="160"/>
      <c r="E2" s="160"/>
      <c r="F2" s="160"/>
      <c r="G2" s="160"/>
      <c r="H2" s="160"/>
      <c r="I2" s="160"/>
      <c r="J2" s="160"/>
    </row>
    <row r="3" ht="25.5" customHeight="1" spans="1:10">
      <c r="A3" s="37"/>
      <c r="B3" s="155"/>
      <c r="E3" s="161"/>
      <c r="I3" s="161"/>
      <c r="J3" s="180" t="s">
        <v>24</v>
      </c>
    </row>
    <row r="4" s="152" customFormat="1" ht="54.75" customHeight="1" spans="1:10">
      <c r="A4" s="162" t="s">
        <v>25</v>
      </c>
      <c r="B4" s="163" t="s">
        <v>26</v>
      </c>
      <c r="C4" s="94" t="s">
        <v>27</v>
      </c>
      <c r="D4" s="163" t="s">
        <v>28</v>
      </c>
      <c r="E4" s="94" t="s">
        <v>29</v>
      </c>
      <c r="F4" s="162" t="s">
        <v>30</v>
      </c>
      <c r="G4" s="163" t="s">
        <v>26</v>
      </c>
      <c r="H4" s="94" t="s">
        <v>27</v>
      </c>
      <c r="I4" s="163" t="s">
        <v>28</v>
      </c>
      <c r="J4" s="94" t="s">
        <v>29</v>
      </c>
    </row>
    <row r="5" ht="20.25" customHeight="1" spans="1:14">
      <c r="A5" s="164" t="s">
        <v>31</v>
      </c>
      <c r="B5" s="149">
        <f>SUM(B6:B22)</f>
        <v>77129</v>
      </c>
      <c r="C5" s="149">
        <f>SUM(C6:C22)</f>
        <v>77129</v>
      </c>
      <c r="D5" s="149">
        <f>SUM(D6:D22)</f>
        <v>70344</v>
      </c>
      <c r="E5" s="165">
        <f t="shared" ref="E5:E21" si="0">D5-C5</f>
        <v>-6785</v>
      </c>
      <c r="F5" s="166" t="s">
        <v>32</v>
      </c>
      <c r="G5" s="137">
        <v>39627</v>
      </c>
      <c r="H5" s="137">
        <v>39627</v>
      </c>
      <c r="I5" s="181">
        <v>46325</v>
      </c>
      <c r="J5" s="141">
        <f t="shared" ref="J5:J27" si="1">I5-H5</f>
        <v>6698</v>
      </c>
      <c r="K5" s="155">
        <v>201</v>
      </c>
      <c r="L5" s="155">
        <v>-10899</v>
      </c>
      <c r="M5" s="155">
        <f t="shared" ref="M5:M26" si="2">I5+L5</f>
        <v>35426</v>
      </c>
      <c r="N5" s="155">
        <v>46324</v>
      </c>
    </row>
    <row r="6" ht="20.25" customHeight="1" spans="1:14">
      <c r="A6" s="97" t="s">
        <v>33</v>
      </c>
      <c r="B6" s="48">
        <v>40423</v>
      </c>
      <c r="C6" s="95">
        <v>40423</v>
      </c>
      <c r="D6" s="95">
        <v>39946</v>
      </c>
      <c r="E6" s="165">
        <f t="shared" si="0"/>
        <v>-477</v>
      </c>
      <c r="F6" s="167" t="s">
        <v>34</v>
      </c>
      <c r="G6" s="137">
        <v>744</v>
      </c>
      <c r="H6" s="137">
        <v>744</v>
      </c>
      <c r="I6" s="137">
        <v>1698</v>
      </c>
      <c r="J6" s="141">
        <f t="shared" si="1"/>
        <v>954</v>
      </c>
      <c r="K6" s="155">
        <v>203</v>
      </c>
      <c r="L6" s="155">
        <v>0</v>
      </c>
      <c r="M6" s="155">
        <f t="shared" si="2"/>
        <v>1698</v>
      </c>
      <c r="N6" s="155">
        <v>1698</v>
      </c>
    </row>
    <row r="7" ht="20.25" customHeight="1" spans="1:14">
      <c r="A7" s="167" t="s">
        <v>35</v>
      </c>
      <c r="B7" s="48"/>
      <c r="C7" s="95"/>
      <c r="D7" s="95"/>
      <c r="E7" s="165">
        <f t="shared" si="0"/>
        <v>0</v>
      </c>
      <c r="F7" s="167" t="s">
        <v>36</v>
      </c>
      <c r="G7" s="137">
        <v>22921</v>
      </c>
      <c r="H7" s="137">
        <v>22921</v>
      </c>
      <c r="I7" s="181">
        <v>23912</v>
      </c>
      <c r="J7" s="141">
        <f t="shared" si="1"/>
        <v>991</v>
      </c>
      <c r="K7" s="155">
        <v>204</v>
      </c>
      <c r="L7" s="155">
        <v>2078</v>
      </c>
      <c r="M7" s="155">
        <f t="shared" si="2"/>
        <v>25990</v>
      </c>
      <c r="N7" s="155">
        <v>23912</v>
      </c>
    </row>
    <row r="8" ht="20.25" customHeight="1" spans="1:14">
      <c r="A8" s="167" t="s">
        <v>37</v>
      </c>
      <c r="B8" s="48">
        <v>2619</v>
      </c>
      <c r="C8" s="95">
        <v>2619</v>
      </c>
      <c r="D8" s="95">
        <v>1434</v>
      </c>
      <c r="E8" s="165">
        <f t="shared" si="0"/>
        <v>-1185</v>
      </c>
      <c r="F8" s="167" t="s">
        <v>38</v>
      </c>
      <c r="G8" s="137">
        <v>39046</v>
      </c>
      <c r="H8" s="137">
        <v>39046</v>
      </c>
      <c r="I8" s="181">
        <v>35421</v>
      </c>
      <c r="J8" s="141">
        <f t="shared" si="1"/>
        <v>-3625</v>
      </c>
      <c r="K8" s="155">
        <v>205</v>
      </c>
      <c r="L8" s="155">
        <v>672</v>
      </c>
      <c r="M8" s="155">
        <f t="shared" si="2"/>
        <v>36093</v>
      </c>
      <c r="N8" s="155">
        <v>35421</v>
      </c>
    </row>
    <row r="9" ht="20.25" customHeight="1" spans="1:14">
      <c r="A9" s="167" t="s">
        <v>39</v>
      </c>
      <c r="B9" s="48"/>
      <c r="C9" s="95"/>
      <c r="D9" s="95"/>
      <c r="E9" s="165">
        <f t="shared" si="0"/>
        <v>0</v>
      </c>
      <c r="F9" s="167" t="s">
        <v>40</v>
      </c>
      <c r="G9" s="137">
        <v>411</v>
      </c>
      <c r="H9" s="137">
        <v>411</v>
      </c>
      <c r="I9" s="181">
        <v>725</v>
      </c>
      <c r="J9" s="141">
        <f t="shared" si="1"/>
        <v>314</v>
      </c>
      <c r="K9" s="155">
        <v>206</v>
      </c>
      <c r="L9" s="155">
        <v>0</v>
      </c>
      <c r="M9" s="155">
        <f t="shared" si="2"/>
        <v>725</v>
      </c>
      <c r="N9" s="155">
        <v>725</v>
      </c>
    </row>
    <row r="10" ht="20.25" customHeight="1" spans="1:14">
      <c r="A10" s="167" t="s">
        <v>41</v>
      </c>
      <c r="B10" s="48">
        <v>6455</v>
      </c>
      <c r="C10" s="95">
        <v>6455</v>
      </c>
      <c r="D10" s="95">
        <v>3738</v>
      </c>
      <c r="E10" s="165">
        <f t="shared" si="0"/>
        <v>-2717</v>
      </c>
      <c r="F10" s="167" t="s">
        <v>42</v>
      </c>
      <c r="G10" s="137">
        <v>2672</v>
      </c>
      <c r="H10" s="137">
        <v>2672</v>
      </c>
      <c r="I10" s="137">
        <v>3232</v>
      </c>
      <c r="J10" s="141">
        <f t="shared" si="1"/>
        <v>560</v>
      </c>
      <c r="K10" s="155">
        <v>207</v>
      </c>
      <c r="L10" s="155">
        <v>198</v>
      </c>
      <c r="M10" s="155">
        <f t="shared" si="2"/>
        <v>3430</v>
      </c>
      <c r="N10" s="155">
        <v>3232</v>
      </c>
    </row>
    <row r="11" ht="20.25" customHeight="1" spans="1:14">
      <c r="A11" s="167" t="s">
        <v>43</v>
      </c>
      <c r="B11" s="48">
        <v>420</v>
      </c>
      <c r="C11" s="95">
        <v>420</v>
      </c>
      <c r="D11" s="95">
        <v>133</v>
      </c>
      <c r="E11" s="165">
        <f t="shared" si="0"/>
        <v>-287</v>
      </c>
      <c r="F11" s="167" t="s">
        <v>44</v>
      </c>
      <c r="G11" s="137">
        <v>22524</v>
      </c>
      <c r="H11" s="137">
        <v>22524</v>
      </c>
      <c r="I11" s="181">
        <v>25354</v>
      </c>
      <c r="J11" s="141">
        <f t="shared" si="1"/>
        <v>2830</v>
      </c>
      <c r="K11" s="155">
        <v>208</v>
      </c>
      <c r="L11" s="155">
        <v>181</v>
      </c>
      <c r="M11" s="155">
        <f t="shared" si="2"/>
        <v>25535</v>
      </c>
      <c r="N11" s="155">
        <v>25354</v>
      </c>
    </row>
    <row r="12" ht="20.25" customHeight="1" spans="1:14">
      <c r="A12" s="167" t="s">
        <v>45</v>
      </c>
      <c r="B12" s="48">
        <v>5581</v>
      </c>
      <c r="C12" s="95">
        <v>5581</v>
      </c>
      <c r="D12" s="95">
        <v>6125</v>
      </c>
      <c r="E12" s="165">
        <f t="shared" si="0"/>
        <v>544</v>
      </c>
      <c r="F12" s="167" t="s">
        <v>46</v>
      </c>
      <c r="G12" s="137">
        <v>18505</v>
      </c>
      <c r="H12" s="137">
        <v>18505</v>
      </c>
      <c r="I12" s="181">
        <v>21962</v>
      </c>
      <c r="J12" s="141">
        <f t="shared" si="1"/>
        <v>3457</v>
      </c>
      <c r="K12" s="155">
        <v>210</v>
      </c>
      <c r="L12" s="155">
        <v>1235</v>
      </c>
      <c r="M12" s="155">
        <f t="shared" si="2"/>
        <v>23197</v>
      </c>
      <c r="N12" s="155">
        <v>21962</v>
      </c>
    </row>
    <row r="13" ht="20.25" customHeight="1" spans="1:14">
      <c r="A13" s="167" t="s">
        <v>47</v>
      </c>
      <c r="B13" s="48">
        <v>3010</v>
      </c>
      <c r="C13" s="95">
        <v>3010</v>
      </c>
      <c r="D13" s="95">
        <v>2061</v>
      </c>
      <c r="E13" s="165">
        <f t="shared" si="0"/>
        <v>-949</v>
      </c>
      <c r="F13" s="167" t="s">
        <v>48</v>
      </c>
      <c r="G13" s="137">
        <v>1030</v>
      </c>
      <c r="H13" s="137">
        <v>1030</v>
      </c>
      <c r="I13" s="181">
        <v>1541</v>
      </c>
      <c r="J13" s="141">
        <f t="shared" si="1"/>
        <v>511</v>
      </c>
      <c r="K13" s="155">
        <v>211</v>
      </c>
      <c r="L13" s="155">
        <v>297</v>
      </c>
      <c r="M13" s="155">
        <f t="shared" si="2"/>
        <v>1838</v>
      </c>
      <c r="N13" s="155">
        <v>1541</v>
      </c>
    </row>
    <row r="14" ht="20.25" customHeight="1" spans="1:14">
      <c r="A14" s="167" t="s">
        <v>49</v>
      </c>
      <c r="B14" s="48">
        <v>2295</v>
      </c>
      <c r="C14" s="95">
        <v>2295</v>
      </c>
      <c r="D14" s="95">
        <v>1670</v>
      </c>
      <c r="E14" s="165">
        <f t="shared" si="0"/>
        <v>-625</v>
      </c>
      <c r="F14" s="167" t="s">
        <v>50</v>
      </c>
      <c r="G14" s="137">
        <v>8963</v>
      </c>
      <c r="H14" s="137">
        <v>8963</v>
      </c>
      <c r="I14" s="181">
        <v>18781</v>
      </c>
      <c r="J14" s="141">
        <f t="shared" si="1"/>
        <v>9818</v>
      </c>
      <c r="K14" s="155">
        <v>212</v>
      </c>
      <c r="L14" s="155">
        <v>134</v>
      </c>
      <c r="M14" s="155">
        <f t="shared" si="2"/>
        <v>18915</v>
      </c>
      <c r="N14" s="155">
        <v>18781</v>
      </c>
    </row>
    <row r="15" ht="20.25" customHeight="1" spans="1:14">
      <c r="A15" s="167" t="s">
        <v>51</v>
      </c>
      <c r="B15" s="48">
        <v>5145</v>
      </c>
      <c r="C15" s="95">
        <v>5145</v>
      </c>
      <c r="D15" s="95">
        <v>3956</v>
      </c>
      <c r="E15" s="165">
        <f t="shared" si="0"/>
        <v>-1189</v>
      </c>
      <c r="F15" s="167" t="s">
        <v>52</v>
      </c>
      <c r="G15" s="137">
        <v>24767</v>
      </c>
      <c r="H15" s="137">
        <v>26125</v>
      </c>
      <c r="I15" s="137">
        <v>33866</v>
      </c>
      <c r="J15" s="141">
        <f t="shared" si="1"/>
        <v>7741</v>
      </c>
      <c r="K15" s="155">
        <v>213</v>
      </c>
      <c r="L15" s="155">
        <v>2516</v>
      </c>
      <c r="M15" s="155">
        <f t="shared" si="2"/>
        <v>36382</v>
      </c>
      <c r="N15" s="155">
        <v>33866</v>
      </c>
    </row>
    <row r="16" ht="20.25" customHeight="1" spans="1:14">
      <c r="A16" s="167" t="s">
        <v>53</v>
      </c>
      <c r="B16" s="48">
        <v>1085</v>
      </c>
      <c r="C16" s="95">
        <v>1085</v>
      </c>
      <c r="D16" s="95">
        <v>1458</v>
      </c>
      <c r="E16" s="165">
        <f t="shared" si="0"/>
        <v>373</v>
      </c>
      <c r="F16" s="168" t="s">
        <v>54</v>
      </c>
      <c r="G16" s="137">
        <v>1583</v>
      </c>
      <c r="H16" s="137">
        <v>1583</v>
      </c>
      <c r="I16" s="137">
        <v>19147</v>
      </c>
      <c r="J16" s="141">
        <f t="shared" si="1"/>
        <v>17564</v>
      </c>
      <c r="K16" s="155">
        <v>214</v>
      </c>
      <c r="L16" s="155">
        <v>3045</v>
      </c>
      <c r="M16" s="155">
        <f t="shared" si="2"/>
        <v>22192</v>
      </c>
      <c r="N16" s="155">
        <v>19147</v>
      </c>
    </row>
    <row r="17" ht="20.25" customHeight="1" spans="1:14">
      <c r="A17" s="167" t="s">
        <v>55</v>
      </c>
      <c r="B17" s="48">
        <v>1400</v>
      </c>
      <c r="C17" s="95">
        <v>1400</v>
      </c>
      <c r="D17" s="95">
        <v>1281</v>
      </c>
      <c r="E17" s="165">
        <f t="shared" si="0"/>
        <v>-119</v>
      </c>
      <c r="F17" s="168" t="s">
        <v>56</v>
      </c>
      <c r="G17" s="141">
        <v>3756</v>
      </c>
      <c r="H17" s="141">
        <v>3756</v>
      </c>
      <c r="I17" s="137">
        <v>2397</v>
      </c>
      <c r="J17" s="141">
        <f t="shared" si="1"/>
        <v>-1359</v>
      </c>
      <c r="K17" s="155">
        <v>215</v>
      </c>
      <c r="L17" s="155">
        <v>182</v>
      </c>
      <c r="M17" s="155">
        <f t="shared" si="2"/>
        <v>2579</v>
      </c>
      <c r="N17" s="155">
        <v>2397</v>
      </c>
    </row>
    <row r="18" ht="20.25" customHeight="1" spans="1:14">
      <c r="A18" s="167" t="s">
        <v>57</v>
      </c>
      <c r="B18" s="48">
        <v>246</v>
      </c>
      <c r="C18" s="95">
        <v>246</v>
      </c>
      <c r="D18" s="95">
        <v>1436</v>
      </c>
      <c r="E18" s="165">
        <f t="shared" si="0"/>
        <v>1190</v>
      </c>
      <c r="F18" s="167" t="s">
        <v>58</v>
      </c>
      <c r="G18" s="137">
        <v>2578</v>
      </c>
      <c r="H18" s="137">
        <v>2578</v>
      </c>
      <c r="I18" s="137">
        <v>4769</v>
      </c>
      <c r="J18" s="141">
        <f t="shared" si="1"/>
        <v>2191</v>
      </c>
      <c r="K18" s="155">
        <v>216</v>
      </c>
      <c r="L18" s="155">
        <v>19</v>
      </c>
      <c r="M18" s="155">
        <f t="shared" si="2"/>
        <v>4788</v>
      </c>
      <c r="N18" s="155">
        <v>4769</v>
      </c>
    </row>
    <row r="19" ht="20.25" customHeight="1" spans="1:14">
      <c r="A19" s="167" t="s">
        <v>59</v>
      </c>
      <c r="B19" s="48">
        <v>7700</v>
      </c>
      <c r="C19" s="95">
        <v>7700</v>
      </c>
      <c r="D19" s="95">
        <v>6252</v>
      </c>
      <c r="E19" s="165">
        <f t="shared" si="0"/>
        <v>-1448</v>
      </c>
      <c r="F19" s="167" t="s">
        <v>60</v>
      </c>
      <c r="G19" s="141">
        <v>4</v>
      </c>
      <c r="H19" s="141">
        <v>4</v>
      </c>
      <c r="I19" s="137">
        <v>0</v>
      </c>
      <c r="J19" s="141">
        <f t="shared" si="1"/>
        <v>-4</v>
      </c>
      <c r="K19" s="155">
        <v>217</v>
      </c>
      <c r="L19" s="155">
        <v>0</v>
      </c>
      <c r="M19" s="155">
        <f t="shared" si="2"/>
        <v>0</v>
      </c>
      <c r="N19" s="155">
        <v>0</v>
      </c>
    </row>
    <row r="20" ht="20.25" customHeight="1" spans="1:14">
      <c r="A20" s="167" t="s">
        <v>61</v>
      </c>
      <c r="B20" s="48">
        <v>750</v>
      </c>
      <c r="C20" s="95">
        <v>750</v>
      </c>
      <c r="D20" s="95">
        <v>813</v>
      </c>
      <c r="E20" s="165">
        <f t="shared" si="0"/>
        <v>63</v>
      </c>
      <c r="F20" s="167" t="s">
        <v>62</v>
      </c>
      <c r="G20" s="141">
        <v>3484</v>
      </c>
      <c r="H20" s="141">
        <v>3484</v>
      </c>
      <c r="I20" s="137">
        <v>6179</v>
      </c>
      <c r="J20" s="141">
        <f t="shared" si="1"/>
        <v>2695</v>
      </c>
      <c r="K20" s="155">
        <v>220</v>
      </c>
      <c r="L20" s="155">
        <v>0</v>
      </c>
      <c r="M20" s="155">
        <f t="shared" si="2"/>
        <v>6179</v>
      </c>
      <c r="N20" s="155">
        <v>6179</v>
      </c>
    </row>
    <row r="21" ht="20.25" customHeight="1" spans="1:14">
      <c r="A21" s="169" t="s">
        <v>63</v>
      </c>
      <c r="B21" s="95"/>
      <c r="C21" s="95"/>
      <c r="D21" s="95">
        <v>41</v>
      </c>
      <c r="E21" s="165">
        <f t="shared" si="0"/>
        <v>41</v>
      </c>
      <c r="F21" s="168" t="s">
        <v>64</v>
      </c>
      <c r="G21" s="141">
        <v>7933</v>
      </c>
      <c r="H21" s="141">
        <v>7933</v>
      </c>
      <c r="I21" s="137">
        <v>10119</v>
      </c>
      <c r="J21" s="141">
        <f t="shared" si="1"/>
        <v>2186</v>
      </c>
      <c r="K21" s="155">
        <v>221</v>
      </c>
      <c r="L21" s="155">
        <v>0</v>
      </c>
      <c r="M21" s="155">
        <f t="shared" si="2"/>
        <v>10119</v>
      </c>
      <c r="N21" s="155">
        <v>10119</v>
      </c>
    </row>
    <row r="22" ht="20.25" customHeight="1" spans="1:14">
      <c r="A22" s="155" t="s">
        <v>65</v>
      </c>
      <c r="B22" s="166"/>
      <c r="C22" s="166"/>
      <c r="D22" s="166"/>
      <c r="F22" s="168" t="s">
        <v>66</v>
      </c>
      <c r="G22" s="141">
        <v>205</v>
      </c>
      <c r="H22" s="141">
        <v>205</v>
      </c>
      <c r="I22" s="137">
        <v>299</v>
      </c>
      <c r="J22" s="141">
        <f t="shared" si="1"/>
        <v>94</v>
      </c>
      <c r="K22" s="155">
        <v>222</v>
      </c>
      <c r="L22" s="155">
        <v>0</v>
      </c>
      <c r="M22" s="155">
        <f t="shared" si="2"/>
        <v>299</v>
      </c>
      <c r="N22" s="155">
        <v>299</v>
      </c>
    </row>
    <row r="23" ht="20.25" customHeight="1" spans="1:14">
      <c r="A23" s="112" t="s">
        <v>67</v>
      </c>
      <c r="B23" s="149">
        <f>SUM(B24:B31)</f>
        <v>23274</v>
      </c>
      <c r="C23" s="149">
        <f>SUM(C24:C31)</f>
        <v>23274</v>
      </c>
      <c r="D23" s="149">
        <f>SUM(D24:D31)</f>
        <v>30059</v>
      </c>
      <c r="E23" s="165">
        <f t="shared" ref="E23:E32" si="3">D23-C23</f>
        <v>6785</v>
      </c>
      <c r="F23" s="168" t="s">
        <v>68</v>
      </c>
      <c r="G23" s="141">
        <v>2150</v>
      </c>
      <c r="H23" s="141">
        <v>2150</v>
      </c>
      <c r="I23" s="137"/>
      <c r="J23" s="141">
        <f t="shared" si="1"/>
        <v>-2150</v>
      </c>
      <c r="K23" s="155">
        <v>229</v>
      </c>
      <c r="L23" s="155">
        <v>341</v>
      </c>
      <c r="M23" s="155">
        <f t="shared" si="2"/>
        <v>341</v>
      </c>
      <c r="N23" s="155">
        <v>341</v>
      </c>
    </row>
    <row r="24" ht="20.25" customHeight="1" spans="1:14">
      <c r="A24" s="167" t="s">
        <v>69</v>
      </c>
      <c r="B24" s="95">
        <v>6266</v>
      </c>
      <c r="C24" s="95">
        <v>6266</v>
      </c>
      <c r="D24" s="95">
        <v>5925</v>
      </c>
      <c r="E24" s="165">
        <f t="shared" si="3"/>
        <v>-341</v>
      </c>
      <c r="F24" s="168" t="s">
        <v>70</v>
      </c>
      <c r="G24" s="141">
        <v>7626</v>
      </c>
      <c r="H24" s="141">
        <v>7626</v>
      </c>
      <c r="I24" s="137">
        <v>7528</v>
      </c>
      <c r="J24" s="141">
        <f t="shared" si="1"/>
        <v>-98</v>
      </c>
      <c r="K24" s="155">
        <v>230</v>
      </c>
      <c r="L24" s="155">
        <v>0</v>
      </c>
      <c r="M24" s="155">
        <f t="shared" si="2"/>
        <v>7528</v>
      </c>
      <c r="N24" s="155">
        <v>7187</v>
      </c>
    </row>
    <row r="25" ht="20.25" customHeight="1" spans="1:14">
      <c r="A25" s="167" t="s">
        <v>71</v>
      </c>
      <c r="B25" s="95">
        <v>3044</v>
      </c>
      <c r="C25" s="95">
        <v>3044</v>
      </c>
      <c r="D25" s="95">
        <v>2300</v>
      </c>
      <c r="E25" s="165">
        <f t="shared" si="3"/>
        <v>-744</v>
      </c>
      <c r="F25" s="168" t="s">
        <v>72</v>
      </c>
      <c r="G25" s="141">
        <v>3368</v>
      </c>
      <c r="H25" s="141">
        <v>3368</v>
      </c>
      <c r="I25" s="137">
        <v>3290</v>
      </c>
      <c r="J25" s="141">
        <f t="shared" si="1"/>
        <v>-78</v>
      </c>
      <c r="K25" s="155">
        <v>232</v>
      </c>
      <c r="L25" s="155">
        <v>0</v>
      </c>
      <c r="M25" s="155">
        <f t="shared" si="2"/>
        <v>3290</v>
      </c>
      <c r="N25" s="155">
        <v>3290</v>
      </c>
    </row>
    <row r="26" ht="20.25" customHeight="1" spans="1:15">
      <c r="A26" s="167" t="s">
        <v>73</v>
      </c>
      <c r="B26" s="95">
        <v>10119</v>
      </c>
      <c r="C26" s="95">
        <v>10119</v>
      </c>
      <c r="D26" s="95">
        <v>15945</v>
      </c>
      <c r="E26" s="165">
        <f t="shared" si="3"/>
        <v>5826</v>
      </c>
      <c r="F26" s="168" t="s">
        <v>74</v>
      </c>
      <c r="G26" s="141"/>
      <c r="H26" s="141"/>
      <c r="I26" s="141"/>
      <c r="J26" s="141">
        <f t="shared" si="1"/>
        <v>0</v>
      </c>
      <c r="K26" s="155">
        <v>233</v>
      </c>
      <c r="L26" s="155">
        <v>0</v>
      </c>
      <c r="M26" s="155">
        <f t="shared" si="2"/>
        <v>0</v>
      </c>
      <c r="O26" s="155">
        <v>0</v>
      </c>
    </row>
    <row r="27" ht="20.25" customHeight="1" spans="1:10">
      <c r="A27" s="167" t="s">
        <v>75</v>
      </c>
      <c r="B27" s="95"/>
      <c r="C27" s="95"/>
      <c r="D27" s="95"/>
      <c r="E27" s="165">
        <f t="shared" si="3"/>
        <v>0</v>
      </c>
      <c r="F27" s="112"/>
      <c r="G27" s="170"/>
      <c r="H27" s="170"/>
      <c r="I27" s="170"/>
      <c r="J27" s="141">
        <f t="shared" si="1"/>
        <v>0</v>
      </c>
    </row>
    <row r="28" ht="20.25" customHeight="1" spans="1:10">
      <c r="A28" s="167" t="s">
        <v>76</v>
      </c>
      <c r="B28" s="95">
        <v>3460</v>
      </c>
      <c r="C28" s="95">
        <v>3460</v>
      </c>
      <c r="D28" s="95">
        <v>3641</v>
      </c>
      <c r="E28" s="165">
        <f t="shared" si="3"/>
        <v>181</v>
      </c>
      <c r="F28" s="112"/>
      <c r="G28" s="170"/>
      <c r="H28" s="170"/>
      <c r="I28" s="170"/>
      <c r="J28" s="141"/>
    </row>
    <row r="29" ht="20.25" customHeight="1" spans="1:10">
      <c r="A29" s="167" t="s">
        <v>77</v>
      </c>
      <c r="B29" s="95">
        <v>200</v>
      </c>
      <c r="C29" s="95">
        <v>200</v>
      </c>
      <c r="D29" s="95">
        <v>1303</v>
      </c>
      <c r="E29" s="165">
        <f t="shared" si="3"/>
        <v>1103</v>
      </c>
      <c r="F29" s="112"/>
      <c r="G29" s="170"/>
      <c r="H29" s="170"/>
      <c r="I29" s="170"/>
      <c r="J29" s="141">
        <f t="shared" ref="J29:J32" si="4">I29-H29</f>
        <v>0</v>
      </c>
    </row>
    <row r="30" ht="20.25" customHeight="1" spans="1:10">
      <c r="A30" s="167" t="s">
        <v>78</v>
      </c>
      <c r="B30" s="95">
        <v>150</v>
      </c>
      <c r="C30" s="95">
        <v>150</v>
      </c>
      <c r="D30" s="95">
        <v>907</v>
      </c>
      <c r="E30" s="165">
        <f t="shared" si="3"/>
        <v>757</v>
      </c>
      <c r="F30" s="112" t="s">
        <v>79</v>
      </c>
      <c r="G30" s="170"/>
      <c r="H30" s="170"/>
      <c r="I30" s="170"/>
      <c r="J30" s="141">
        <f t="shared" si="4"/>
        <v>0</v>
      </c>
    </row>
    <row r="31" ht="20.25" customHeight="1" spans="1:10">
      <c r="A31" s="167" t="s">
        <v>80</v>
      </c>
      <c r="B31" s="95">
        <v>35</v>
      </c>
      <c r="C31" s="95">
        <v>35</v>
      </c>
      <c r="D31" s="95">
        <v>38</v>
      </c>
      <c r="E31" s="165">
        <f t="shared" si="3"/>
        <v>3</v>
      </c>
      <c r="F31" s="112"/>
      <c r="G31" s="170"/>
      <c r="H31" s="170"/>
      <c r="I31" s="170"/>
      <c r="J31" s="141"/>
    </row>
    <row r="32" ht="20.25" customHeight="1" spans="1:15">
      <c r="A32" s="171" t="s">
        <v>81</v>
      </c>
      <c r="B32" s="149">
        <f>SUM(B23,B5)</f>
        <v>100403</v>
      </c>
      <c r="C32" s="149">
        <f>SUM(C23,C5)</f>
        <v>100403</v>
      </c>
      <c r="D32" s="149">
        <f>SUM(D23,D5)</f>
        <v>100403</v>
      </c>
      <c r="E32" s="165">
        <f t="shared" si="3"/>
        <v>0</v>
      </c>
      <c r="F32" s="171" t="s">
        <v>82</v>
      </c>
      <c r="G32" s="149">
        <f t="shared" ref="G32:I32" si="5">SUM(G5:G30)</f>
        <v>213897</v>
      </c>
      <c r="H32" s="149">
        <f t="shared" si="5"/>
        <v>215255</v>
      </c>
      <c r="I32" s="149">
        <f t="shared" si="5"/>
        <v>266545</v>
      </c>
      <c r="J32" s="141">
        <f t="shared" si="4"/>
        <v>51290</v>
      </c>
      <c r="M32" s="156"/>
      <c r="N32" s="156"/>
      <c r="O32" s="156"/>
    </row>
    <row r="33" ht="20.25" customHeight="1" spans="1:10">
      <c r="A33" s="167" t="s">
        <v>79</v>
      </c>
      <c r="B33" s="95"/>
      <c r="C33" s="95"/>
      <c r="D33" s="95"/>
      <c r="E33" s="165">
        <f>D33-B33</f>
        <v>0</v>
      </c>
      <c r="F33" s="112"/>
      <c r="G33" s="141"/>
      <c r="H33" s="141"/>
      <c r="I33" s="141"/>
      <c r="J33" s="141">
        <f>I33-G33</f>
        <v>0</v>
      </c>
    </row>
    <row r="34" ht="20.25" customHeight="1" spans="1:14">
      <c r="A34" s="164" t="s">
        <v>83</v>
      </c>
      <c r="B34" s="149">
        <f>SUM(B35,B39,B56:B59,B64)</f>
        <v>119268</v>
      </c>
      <c r="C34" s="149">
        <f>SUM(C35,C39,C56:C59,C64)</f>
        <v>120626</v>
      </c>
      <c r="D34" s="149">
        <f>SUM(D35,D39,D56:D59,D64)</f>
        <v>200878</v>
      </c>
      <c r="E34" s="149">
        <f>SUM(E35,E39,E56:E59,E64)</f>
        <v>80252</v>
      </c>
      <c r="F34" s="112" t="s">
        <v>84</v>
      </c>
      <c r="G34" s="141">
        <f t="shared" ref="G34:J34" si="6">SUM(G35,G37,G36,G59,G61)</f>
        <v>5774</v>
      </c>
      <c r="H34" s="141">
        <f t="shared" si="6"/>
        <v>5774</v>
      </c>
      <c r="I34" s="141">
        <f t="shared" si="6"/>
        <v>10912</v>
      </c>
      <c r="J34" s="141">
        <f t="shared" si="6"/>
        <v>5138</v>
      </c>
      <c r="M34" s="156"/>
      <c r="N34" s="156"/>
    </row>
    <row r="35" ht="20.25" customHeight="1" spans="1:10">
      <c r="A35" s="167" t="s">
        <v>85</v>
      </c>
      <c r="B35" s="95">
        <f>SUM(B36:B38)</f>
        <v>11793</v>
      </c>
      <c r="C35" s="95">
        <v>11793</v>
      </c>
      <c r="D35" s="95">
        <f>SUM(D36:D38)</f>
        <v>11793</v>
      </c>
      <c r="E35" s="165">
        <f t="shared" ref="E35:E37" si="7">D35-C35</f>
        <v>0</v>
      </c>
      <c r="F35" s="172" t="s">
        <v>86</v>
      </c>
      <c r="G35" s="141"/>
      <c r="H35" s="141"/>
      <c r="I35" s="141"/>
      <c r="J35" s="65">
        <f t="shared" ref="J35:J38" si="8">I35-H35</f>
        <v>0</v>
      </c>
    </row>
    <row r="36" ht="20.25" customHeight="1" spans="1:10">
      <c r="A36" s="167" t="s">
        <v>87</v>
      </c>
      <c r="B36" s="173">
        <v>776</v>
      </c>
      <c r="C36" s="95">
        <v>776</v>
      </c>
      <c r="D36" s="46">
        <v>776</v>
      </c>
      <c r="E36" s="165">
        <f t="shared" si="7"/>
        <v>0</v>
      </c>
      <c r="F36" s="172"/>
      <c r="G36" s="141"/>
      <c r="H36" s="141"/>
      <c r="I36" s="141"/>
      <c r="J36" s="65"/>
    </row>
    <row r="37" ht="20.25" customHeight="1" spans="1:10">
      <c r="A37" s="167" t="s">
        <v>88</v>
      </c>
      <c r="B37" s="95">
        <v>4981</v>
      </c>
      <c r="C37" s="95">
        <v>4981</v>
      </c>
      <c r="D37" s="46">
        <v>4981</v>
      </c>
      <c r="E37" s="165">
        <f t="shared" si="7"/>
        <v>0</v>
      </c>
      <c r="F37" s="172" t="s">
        <v>89</v>
      </c>
      <c r="G37" s="95">
        <f t="shared" ref="G37:I37" si="9">SUM(G38:G39)</f>
        <v>5774</v>
      </c>
      <c r="H37" s="95">
        <f t="shared" si="9"/>
        <v>5774</v>
      </c>
      <c r="I37" s="95">
        <f t="shared" si="9"/>
        <v>10912</v>
      </c>
      <c r="J37" s="65">
        <f t="shared" si="8"/>
        <v>5138</v>
      </c>
    </row>
    <row r="38" ht="20.25" customHeight="1" spans="1:10">
      <c r="A38" s="167" t="s">
        <v>90</v>
      </c>
      <c r="B38" s="95">
        <v>6036</v>
      </c>
      <c r="C38" s="95">
        <v>6036</v>
      </c>
      <c r="D38" s="46">
        <v>6036</v>
      </c>
      <c r="E38" s="165"/>
      <c r="F38" s="172" t="s">
        <v>91</v>
      </c>
      <c r="G38" s="95"/>
      <c r="H38" s="95"/>
      <c r="I38" s="95"/>
      <c r="J38" s="141">
        <f t="shared" si="8"/>
        <v>0</v>
      </c>
    </row>
    <row r="39" ht="20.25" customHeight="1" spans="1:10">
      <c r="A39" s="167" t="s">
        <v>92</v>
      </c>
      <c r="B39" s="149">
        <f>SUM(B40:B55)</f>
        <v>73433</v>
      </c>
      <c r="C39" s="149">
        <f>SUM(C40:C55)</f>
        <v>73433</v>
      </c>
      <c r="D39" s="149">
        <f>SUM(D40:D55)</f>
        <v>79354</v>
      </c>
      <c r="E39" s="165">
        <f t="shared" ref="E39:E58" si="10">D39-C39</f>
        <v>5921</v>
      </c>
      <c r="F39" s="172" t="s">
        <v>93</v>
      </c>
      <c r="G39" s="95">
        <f t="shared" ref="G39:J39" si="11">SUM(G40:G41)</f>
        <v>5774</v>
      </c>
      <c r="H39" s="95">
        <f t="shared" si="11"/>
        <v>5774</v>
      </c>
      <c r="I39" s="95">
        <f t="shared" si="11"/>
        <v>10912</v>
      </c>
      <c r="J39" s="95">
        <f t="shared" si="11"/>
        <v>5138</v>
      </c>
    </row>
    <row r="40" ht="20.25" customHeight="1" spans="1:10">
      <c r="A40" s="174" t="s">
        <v>94</v>
      </c>
      <c r="B40" s="95"/>
      <c r="C40" s="95"/>
      <c r="D40" s="95"/>
      <c r="E40" s="165">
        <f t="shared" si="10"/>
        <v>0</v>
      </c>
      <c r="F40" s="172" t="s">
        <v>95</v>
      </c>
      <c r="G40" s="141"/>
      <c r="H40" s="141"/>
      <c r="I40" s="141"/>
      <c r="J40" s="141">
        <f t="shared" ref="J40:J58" si="12">I40-H40</f>
        <v>0</v>
      </c>
    </row>
    <row r="41" ht="20.25" customHeight="1" spans="1:10">
      <c r="A41" s="174" t="s">
        <v>96</v>
      </c>
      <c r="B41" s="95">
        <v>5420</v>
      </c>
      <c r="C41" s="95">
        <v>5420</v>
      </c>
      <c r="D41" s="46">
        <v>7044</v>
      </c>
      <c r="E41" s="165">
        <f t="shared" si="10"/>
        <v>1624</v>
      </c>
      <c r="F41" s="155" t="s">
        <v>97</v>
      </c>
      <c r="G41" s="170">
        <v>5774</v>
      </c>
      <c r="H41" s="170">
        <v>5774</v>
      </c>
      <c r="I41" s="170">
        <v>10912</v>
      </c>
      <c r="J41" s="141">
        <f t="shared" si="12"/>
        <v>5138</v>
      </c>
    </row>
    <row r="42" s="153" customFormat="1" ht="20.25" customHeight="1" spans="1:10">
      <c r="A42" s="175" t="s">
        <v>98</v>
      </c>
      <c r="B42" s="95">
        <v>1719</v>
      </c>
      <c r="C42" s="95">
        <v>1719</v>
      </c>
      <c r="D42" s="95">
        <v>2939</v>
      </c>
      <c r="E42" s="165">
        <f t="shared" si="10"/>
        <v>1220</v>
      </c>
      <c r="F42" s="166"/>
      <c r="G42" s="170"/>
      <c r="H42" s="170"/>
      <c r="I42" s="143"/>
      <c r="J42" s="141">
        <f t="shared" si="12"/>
        <v>0</v>
      </c>
    </row>
    <row r="43" ht="20.25" customHeight="1" spans="1:10">
      <c r="A43" s="168" t="s">
        <v>99</v>
      </c>
      <c r="B43" s="95">
        <v>1472</v>
      </c>
      <c r="C43" s="95">
        <v>1472</v>
      </c>
      <c r="D43" s="95">
        <v>19637</v>
      </c>
      <c r="E43" s="165">
        <f t="shared" si="10"/>
        <v>18165</v>
      </c>
      <c r="F43" s="167"/>
      <c r="G43" s="95"/>
      <c r="H43" s="95"/>
      <c r="I43" s="95"/>
      <c r="J43" s="141">
        <f t="shared" si="12"/>
        <v>0</v>
      </c>
    </row>
    <row r="44" ht="20.25" customHeight="1" spans="1:10">
      <c r="A44" s="176" t="s">
        <v>100</v>
      </c>
      <c r="B44" s="95">
        <v>1144</v>
      </c>
      <c r="C44" s="95">
        <v>1144</v>
      </c>
      <c r="D44" s="95">
        <v>1144</v>
      </c>
      <c r="E44" s="165">
        <f t="shared" si="10"/>
        <v>0</v>
      </c>
      <c r="F44" s="167"/>
      <c r="G44" s="170"/>
      <c r="H44" s="170"/>
      <c r="I44" s="170"/>
      <c r="J44" s="141">
        <f t="shared" si="12"/>
        <v>0</v>
      </c>
    </row>
    <row r="45" ht="20.25" customHeight="1" spans="1:12">
      <c r="A45" s="167" t="s">
        <v>101</v>
      </c>
      <c r="B45" s="173">
        <v>1036</v>
      </c>
      <c r="C45" s="95">
        <v>1036</v>
      </c>
      <c r="D45" s="95">
        <v>2042</v>
      </c>
      <c r="E45" s="165">
        <f t="shared" si="10"/>
        <v>1006</v>
      </c>
      <c r="F45" s="168"/>
      <c r="G45" s="170"/>
      <c r="H45" s="170"/>
      <c r="I45" s="170"/>
      <c r="J45" s="141">
        <f t="shared" si="12"/>
        <v>0</v>
      </c>
      <c r="L45" s="155">
        <f>O49</f>
        <v>0</v>
      </c>
    </row>
    <row r="46" ht="20.25" customHeight="1" spans="1:10">
      <c r="A46" s="167" t="s">
        <v>102</v>
      </c>
      <c r="B46" s="95">
        <v>1717</v>
      </c>
      <c r="C46" s="95">
        <v>1717</v>
      </c>
      <c r="D46" s="95">
        <v>3208</v>
      </c>
      <c r="E46" s="165">
        <f t="shared" si="10"/>
        <v>1491</v>
      </c>
      <c r="F46" s="168"/>
      <c r="G46" s="170"/>
      <c r="H46" s="170"/>
      <c r="I46" s="170"/>
      <c r="J46" s="141">
        <f t="shared" si="12"/>
        <v>0</v>
      </c>
    </row>
    <row r="47" s="154" customFormat="1" ht="20.25" customHeight="1" spans="1:10">
      <c r="A47" s="176" t="s">
        <v>103</v>
      </c>
      <c r="B47" s="95">
        <v>369</v>
      </c>
      <c r="C47" s="95">
        <v>369</v>
      </c>
      <c r="D47" s="46">
        <v>1476</v>
      </c>
      <c r="E47" s="165">
        <f t="shared" si="10"/>
        <v>1107</v>
      </c>
      <c r="F47" s="167"/>
      <c r="G47" s="170"/>
      <c r="H47" s="170"/>
      <c r="I47" s="170"/>
      <c r="J47" s="141">
        <f t="shared" si="12"/>
        <v>0</v>
      </c>
    </row>
    <row r="48" s="154" customFormat="1" ht="20.25" customHeight="1" spans="1:10">
      <c r="A48" s="167" t="s">
        <v>104</v>
      </c>
      <c r="B48" s="95">
        <v>100</v>
      </c>
      <c r="C48" s="95">
        <v>100</v>
      </c>
      <c r="D48" s="46">
        <v>823</v>
      </c>
      <c r="E48" s="165">
        <f t="shared" si="10"/>
        <v>723</v>
      </c>
      <c r="F48" s="176"/>
      <c r="G48" s="170"/>
      <c r="H48" s="170"/>
      <c r="I48" s="182"/>
      <c r="J48" s="141">
        <f t="shared" si="12"/>
        <v>0</v>
      </c>
    </row>
    <row r="49" ht="20.25" customHeight="1" spans="1:10">
      <c r="A49" s="168" t="s">
        <v>105</v>
      </c>
      <c r="B49" s="95">
        <v>904</v>
      </c>
      <c r="C49" s="95">
        <v>904</v>
      </c>
      <c r="D49" s="46">
        <v>2300</v>
      </c>
      <c r="E49" s="165">
        <f t="shared" si="10"/>
        <v>1396</v>
      </c>
      <c r="F49" s="167"/>
      <c r="G49" s="170"/>
      <c r="H49" s="170"/>
      <c r="I49" s="182"/>
      <c r="J49" s="141">
        <f t="shared" si="12"/>
        <v>0</v>
      </c>
    </row>
    <row r="50" ht="20.25" customHeight="1" spans="1:10">
      <c r="A50" s="168" t="s">
        <v>106</v>
      </c>
      <c r="B50" s="95">
        <v>2247</v>
      </c>
      <c r="C50" s="95">
        <v>2247</v>
      </c>
      <c r="D50" s="46">
        <v>2247</v>
      </c>
      <c r="E50" s="165">
        <f t="shared" si="10"/>
        <v>0</v>
      </c>
      <c r="F50" s="168"/>
      <c r="G50" s="170"/>
      <c r="H50" s="170"/>
      <c r="I50" s="95"/>
      <c r="J50" s="141">
        <f t="shared" si="12"/>
        <v>0</v>
      </c>
    </row>
    <row r="51" ht="20.25" customHeight="1" spans="1:10">
      <c r="A51" s="168" t="s">
        <v>107</v>
      </c>
      <c r="B51" s="95">
        <v>9571</v>
      </c>
      <c r="C51" s="95">
        <v>9571</v>
      </c>
      <c r="D51" s="95">
        <v>10451</v>
      </c>
      <c r="E51" s="165">
        <f t="shared" si="10"/>
        <v>880</v>
      </c>
      <c r="F51" s="167"/>
      <c r="G51" s="170"/>
      <c r="H51" s="170"/>
      <c r="I51" s="170"/>
      <c r="J51" s="141">
        <f t="shared" si="12"/>
        <v>0</v>
      </c>
    </row>
    <row r="52" ht="20.25" customHeight="1" spans="1:10">
      <c r="A52" s="168" t="s">
        <v>108</v>
      </c>
      <c r="B52" s="95">
        <v>1744</v>
      </c>
      <c r="C52" s="95">
        <v>1744</v>
      </c>
      <c r="D52" s="46">
        <v>1973</v>
      </c>
      <c r="E52" s="165">
        <f t="shared" si="10"/>
        <v>229</v>
      </c>
      <c r="F52" s="168"/>
      <c r="G52" s="170"/>
      <c r="H52" s="170"/>
      <c r="I52" s="170"/>
      <c r="J52" s="141">
        <f t="shared" si="12"/>
        <v>0</v>
      </c>
    </row>
    <row r="53" ht="20.25" customHeight="1" spans="1:10">
      <c r="A53" s="49" t="s">
        <v>109</v>
      </c>
      <c r="B53" s="95">
        <v>5585</v>
      </c>
      <c r="C53" s="95">
        <v>5585</v>
      </c>
      <c r="D53" s="46">
        <v>21844</v>
      </c>
      <c r="E53" s="165">
        <f t="shared" si="10"/>
        <v>16259</v>
      </c>
      <c r="F53" s="168"/>
      <c r="G53" s="170"/>
      <c r="H53" s="170"/>
      <c r="I53" s="170"/>
      <c r="J53" s="141">
        <f t="shared" si="12"/>
        <v>0</v>
      </c>
    </row>
    <row r="54" ht="20.25" customHeight="1" spans="1:10">
      <c r="A54" s="168" t="s">
        <v>110</v>
      </c>
      <c r="B54" s="95"/>
      <c r="C54" s="95"/>
      <c r="D54" s="46">
        <v>2131</v>
      </c>
      <c r="E54" s="165">
        <f t="shared" si="10"/>
        <v>2131</v>
      </c>
      <c r="F54" s="167"/>
      <c r="G54" s="170"/>
      <c r="H54" s="170"/>
      <c r="I54" s="170"/>
      <c r="J54" s="141">
        <f t="shared" si="12"/>
        <v>0</v>
      </c>
    </row>
    <row r="55" ht="20.25" customHeight="1" spans="1:10">
      <c r="A55" s="168" t="s">
        <v>111</v>
      </c>
      <c r="B55" s="95">
        <v>40405</v>
      </c>
      <c r="C55" s="95">
        <v>40405</v>
      </c>
      <c r="D55" s="95">
        <v>95</v>
      </c>
      <c r="E55" s="165">
        <f t="shared" si="10"/>
        <v>-40310</v>
      </c>
      <c r="F55" s="168"/>
      <c r="G55" s="170"/>
      <c r="H55" s="170"/>
      <c r="I55" s="170"/>
      <c r="J55" s="141">
        <f t="shared" si="12"/>
        <v>0</v>
      </c>
    </row>
    <row r="56" ht="20.25" customHeight="1" spans="1:10">
      <c r="A56" s="167" t="s">
        <v>112</v>
      </c>
      <c r="B56" s="149">
        <v>28390</v>
      </c>
      <c r="C56" s="149">
        <v>28390</v>
      </c>
      <c r="D56" s="149">
        <v>69800</v>
      </c>
      <c r="E56" s="165">
        <f t="shared" si="10"/>
        <v>41410</v>
      </c>
      <c r="F56" s="168"/>
      <c r="G56" s="170"/>
      <c r="H56" s="170"/>
      <c r="I56" s="170"/>
      <c r="J56" s="141">
        <f t="shared" si="12"/>
        <v>0</v>
      </c>
    </row>
    <row r="57" ht="20.25" customHeight="1" spans="1:10">
      <c r="A57" s="167" t="s">
        <v>113</v>
      </c>
      <c r="B57" s="95"/>
      <c r="C57" s="95"/>
      <c r="D57" s="46"/>
      <c r="E57" s="165">
        <f t="shared" si="10"/>
        <v>0</v>
      </c>
      <c r="F57" s="167"/>
      <c r="G57" s="141"/>
      <c r="H57" s="141"/>
      <c r="I57" s="141"/>
      <c r="J57" s="141">
        <f t="shared" si="12"/>
        <v>0</v>
      </c>
    </row>
    <row r="58" ht="20.25" customHeight="1" spans="1:10">
      <c r="A58" s="168" t="s">
        <v>114</v>
      </c>
      <c r="B58" s="149">
        <v>3243</v>
      </c>
      <c r="C58" s="149">
        <v>3243</v>
      </c>
      <c r="D58" s="177">
        <v>3243</v>
      </c>
      <c r="E58" s="165">
        <f t="shared" si="10"/>
        <v>0</v>
      </c>
      <c r="F58" s="167"/>
      <c r="G58" s="170"/>
      <c r="H58" s="170"/>
      <c r="I58" s="170"/>
      <c r="J58" s="141">
        <f t="shared" si="12"/>
        <v>0</v>
      </c>
    </row>
    <row r="59" ht="20.25" customHeight="1" spans="1:10">
      <c r="A59" s="168" t="s">
        <v>115</v>
      </c>
      <c r="B59" s="149">
        <f>SUM(B60:B63)</f>
        <v>2409</v>
      </c>
      <c r="C59" s="149">
        <f>SUM(C60:C63)</f>
        <v>2409</v>
      </c>
      <c r="D59" s="149">
        <f>SUM(D60:D63)</f>
        <v>11506</v>
      </c>
      <c r="E59" s="149">
        <f>SUM(E60:E63)</f>
        <v>9097</v>
      </c>
      <c r="F59" s="167" t="s">
        <v>116</v>
      </c>
      <c r="G59" s="141"/>
      <c r="H59" s="141"/>
      <c r="I59" s="141"/>
      <c r="J59" s="141"/>
    </row>
    <row r="60" ht="20.25" customHeight="1" spans="1:10">
      <c r="A60" s="168" t="s">
        <v>117</v>
      </c>
      <c r="B60" s="149">
        <v>2409</v>
      </c>
      <c r="C60" s="149">
        <v>2409</v>
      </c>
      <c r="D60" s="178">
        <v>5768</v>
      </c>
      <c r="E60" s="165">
        <f t="shared" ref="E60:E64" si="13">D60-C60</f>
        <v>3359</v>
      </c>
      <c r="F60" s="167" t="s">
        <v>118</v>
      </c>
      <c r="G60" s="141"/>
      <c r="H60" s="141"/>
      <c r="I60" s="141"/>
      <c r="J60" s="141"/>
    </row>
    <row r="61" ht="20.25" customHeight="1" spans="1:10">
      <c r="A61" s="168" t="s">
        <v>119</v>
      </c>
      <c r="B61" s="149"/>
      <c r="C61" s="149"/>
      <c r="D61" s="178">
        <v>5000</v>
      </c>
      <c r="E61" s="165">
        <f t="shared" si="13"/>
        <v>5000</v>
      </c>
      <c r="F61" s="167" t="s">
        <v>120</v>
      </c>
      <c r="G61" s="141">
        <f>B65-G32-G35-G36-G37-G59-G64</f>
        <v>0</v>
      </c>
      <c r="H61" s="141">
        <f>C65-H32-H35-H36-H37-H59-H64</f>
        <v>0</v>
      </c>
      <c r="I61" s="141">
        <f>D65-I32-I35-I36-I37-I59-I64</f>
        <v>0</v>
      </c>
      <c r="J61" s="141">
        <f>E65-J32-J35-J36-J37-J59-J64</f>
        <v>0</v>
      </c>
    </row>
    <row r="62" ht="33.75" customHeight="1" spans="1:10">
      <c r="A62" s="168" t="s">
        <v>121</v>
      </c>
      <c r="B62" s="95"/>
      <c r="C62" s="95"/>
      <c r="D62" s="95"/>
      <c r="E62" s="165">
        <f t="shared" si="13"/>
        <v>0</v>
      </c>
      <c r="F62" s="167" t="s">
        <v>122</v>
      </c>
      <c r="G62" s="170"/>
      <c r="H62" s="170"/>
      <c r="I62" s="170"/>
      <c r="J62" s="141">
        <f t="shared" ref="J62:J64" si="14">I62-H62</f>
        <v>0</v>
      </c>
    </row>
    <row r="63" ht="20.25" customHeight="1" spans="1:10">
      <c r="A63" s="168" t="s">
        <v>123</v>
      </c>
      <c r="B63" s="95"/>
      <c r="C63" s="95"/>
      <c r="D63" s="95">
        <v>738</v>
      </c>
      <c r="E63" s="165">
        <f t="shared" si="13"/>
        <v>738</v>
      </c>
      <c r="F63" s="167" t="s">
        <v>124</v>
      </c>
      <c r="G63" s="170"/>
      <c r="H63" s="170"/>
      <c r="I63" s="170"/>
      <c r="J63" s="141">
        <f t="shared" si="14"/>
        <v>0</v>
      </c>
    </row>
    <row r="64" ht="20.25" customHeight="1" spans="1:10">
      <c r="A64" s="167" t="s">
        <v>125</v>
      </c>
      <c r="B64" s="149"/>
      <c r="C64" s="149">
        <v>1358</v>
      </c>
      <c r="D64" s="56">
        <v>25182</v>
      </c>
      <c r="E64" s="165">
        <f t="shared" si="13"/>
        <v>23824</v>
      </c>
      <c r="F64" s="179" t="s">
        <v>126</v>
      </c>
      <c r="G64" s="141"/>
      <c r="H64" s="141"/>
      <c r="I64" s="141">
        <v>23824</v>
      </c>
      <c r="J64" s="141">
        <f t="shared" si="14"/>
        <v>23824</v>
      </c>
    </row>
    <row r="65" ht="20.25" customHeight="1" spans="1:10">
      <c r="A65" s="171" t="s">
        <v>127</v>
      </c>
      <c r="B65" s="149">
        <f>SUM(B34,B32)</f>
        <v>219671</v>
      </c>
      <c r="C65" s="149">
        <f>SUM(C34,C32)</f>
        <v>221029</v>
      </c>
      <c r="D65" s="149">
        <f>SUM(D34,D32)</f>
        <v>301281</v>
      </c>
      <c r="E65" s="149">
        <f>SUM(E34,E32)</f>
        <v>80252</v>
      </c>
      <c r="F65" s="171" t="s">
        <v>128</v>
      </c>
      <c r="G65" s="149">
        <f t="shared" ref="G65:J65" si="15">SUM(G32,G34,G64)</f>
        <v>219671</v>
      </c>
      <c r="H65" s="149">
        <f t="shared" si="15"/>
        <v>221029</v>
      </c>
      <c r="I65" s="149">
        <f t="shared" si="15"/>
        <v>301281</v>
      </c>
      <c r="J65" s="149">
        <f t="shared" si="15"/>
        <v>80252</v>
      </c>
    </row>
    <row r="67" hidden="1" spans="2:3">
      <c r="B67" s="155">
        <f>D65-B65</f>
        <v>81610</v>
      </c>
      <c r="C67" s="155">
        <f>D65-C65</f>
        <v>80252</v>
      </c>
    </row>
    <row r="68" hidden="1" spans="2:3">
      <c r="B68" s="183">
        <f>B67/B65</f>
        <v>0.371510121955106</v>
      </c>
      <c r="C68" s="183">
        <f>C67/C65</f>
        <v>0.363083577268141</v>
      </c>
    </row>
  </sheetData>
  <autoFilter xmlns:etc="http://www.wps.cn/officeDocument/2017/etCustomData" ref="A5:O65" etc:filterBottomFollowUsedRange="0">
    <extLst/>
  </autoFilter>
  <mergeCells count="1">
    <mergeCell ref="A2:J2"/>
  </mergeCells>
  <conditionalFormatting sqref="J62:J64">
    <cfRule type="cellIs" dxfId="0" priority="1" stopIfTrue="1" operator="lessThan">
      <formula>0</formula>
    </cfRule>
  </conditionalFormatting>
  <conditionalFormatting sqref="A5:A21 F58 F43:F56 F37:F40 A33:A64 A23:A31">
    <cfRule type="expression" dxfId="1" priority="2" stopIfTrue="1">
      <formula>"len($A:$A)=3"</formula>
    </cfRule>
  </conditionalFormatting>
  <conditionalFormatting sqref="J5:J33 E5:E21 E23:E33 E35:E58 J35:J64 E60:E64">
    <cfRule type="cellIs" dxfId="0" priority="3" stopIfTrue="1" operator="lessThan">
      <formula>0</formula>
    </cfRule>
  </conditionalFormatting>
  <printOptions horizontalCentered="1" verticalCentered="1"/>
  <pageMargins left="0.16" right="0.16" top="0.28" bottom="0.43" header="0.24" footer="0.16"/>
  <pageSetup paperSize="9" scale="70" fitToHeight="2" orientation="landscape" useFirstPageNumber="1" horizontalDpi="600" verticalDpi="600"/>
  <headerFooter alignWithMargins="0">
    <oddFooter>&amp;C第 &amp;P 页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5"/>
  <sheetViews>
    <sheetView showZeros="0" zoomScale="85" zoomScaleNormal="85" zoomScaleSheetLayoutView="60" workbookViewId="0">
      <pane xSplit="1" ySplit="6" topLeftCell="B7" activePane="bottomRight" state="frozenSplit"/>
      <selection/>
      <selection pane="topRight"/>
      <selection pane="bottomLeft"/>
      <selection pane="bottomRight" activeCell="U5" sqref="U5"/>
    </sheetView>
  </sheetViews>
  <sheetFormatPr defaultColWidth="9" defaultRowHeight="14.25"/>
  <cols>
    <col min="1" max="1" width="30.625" style="125" customWidth="1"/>
    <col min="2" max="2" width="13.625" style="125" customWidth="1"/>
    <col min="3" max="3" width="12.5" style="125" customWidth="1"/>
    <col min="4" max="4" width="11" style="125" customWidth="1"/>
    <col min="5" max="5" width="10.375" style="125" customWidth="1"/>
    <col min="6" max="6" width="13.875" style="126" customWidth="1"/>
    <col min="7" max="7" width="11.875" style="126" customWidth="1"/>
    <col min="8" max="9" width="11.875" style="125" customWidth="1"/>
    <col min="10" max="10" width="11.875" style="126" customWidth="1"/>
    <col min="11" max="11" width="14.125" style="125" customWidth="1"/>
    <col min="12" max="12" width="9.75" style="125" customWidth="1"/>
    <col min="13" max="13" width="11.875" style="125" customWidth="1"/>
    <col min="14" max="14" width="10.5" style="125" customWidth="1"/>
    <col min="15" max="15" width="3.375" style="125" customWidth="1"/>
    <col min="16" max="16" width="9.11666666666667" style="125" customWidth="1"/>
    <col min="17" max="17" width="9.375" style="125" hidden="1" customWidth="1"/>
    <col min="18" max="16384" width="9" style="125"/>
  </cols>
  <sheetData>
    <row r="1" ht="23.25" customHeight="1" spans="1:1">
      <c r="A1" s="127" t="s">
        <v>8</v>
      </c>
    </row>
    <row r="2" ht="43.5" customHeight="1" spans="1:13">
      <c r="A2" s="128" t="s">
        <v>129</v>
      </c>
      <c r="B2" s="128"/>
      <c r="C2" s="128"/>
      <c r="D2" s="128"/>
      <c r="E2" s="128"/>
      <c r="F2" s="128"/>
      <c r="G2" s="128"/>
      <c r="H2" s="128"/>
      <c r="I2" s="128"/>
      <c r="J2" s="128"/>
      <c r="K2" s="128"/>
      <c r="L2" s="128"/>
      <c r="M2" s="128"/>
    </row>
    <row r="3" ht="24.75" customHeight="1" spans="1:13">
      <c r="A3" s="128"/>
      <c r="B3" s="128"/>
      <c r="C3" s="128"/>
      <c r="D3" s="128"/>
      <c r="E3" s="128"/>
      <c r="F3" s="72"/>
      <c r="G3" s="72"/>
      <c r="H3" s="128"/>
      <c r="I3" s="128"/>
      <c r="J3" s="72"/>
      <c r="K3" s="128"/>
      <c r="L3" s="128"/>
      <c r="M3" s="128"/>
    </row>
    <row r="4" ht="25.5" customHeight="1" spans="1:13">
      <c r="A4" s="129"/>
      <c r="B4" s="127"/>
      <c r="C4" s="127"/>
      <c r="D4" s="127"/>
      <c r="E4" s="127"/>
      <c r="F4" s="71"/>
      <c r="G4" s="130"/>
      <c r="H4" s="131"/>
      <c r="I4" s="131"/>
      <c r="J4" s="130"/>
      <c r="K4" s="131"/>
      <c r="L4" s="144" t="s">
        <v>130</v>
      </c>
      <c r="M4" s="144"/>
    </row>
    <row r="5" s="123" customFormat="1" ht="33" customHeight="1" spans="1:14">
      <c r="A5" s="132" t="s">
        <v>131</v>
      </c>
      <c r="B5" s="132" t="s">
        <v>26</v>
      </c>
      <c r="C5" s="76" t="s">
        <v>27</v>
      </c>
      <c r="D5" s="132" t="s">
        <v>132</v>
      </c>
      <c r="E5" s="132" t="s">
        <v>133</v>
      </c>
      <c r="F5" s="75" t="s">
        <v>134</v>
      </c>
      <c r="G5" s="75" t="s">
        <v>135</v>
      </c>
      <c r="H5" s="133" t="s">
        <v>136</v>
      </c>
      <c r="I5" s="145"/>
      <c r="J5" s="146"/>
      <c r="K5" s="132" t="s">
        <v>137</v>
      </c>
      <c r="L5" s="132" t="s">
        <v>138</v>
      </c>
      <c r="M5" s="133" t="s">
        <v>139</v>
      </c>
      <c r="N5" s="146"/>
    </row>
    <row r="6" s="123" customFormat="1" ht="54.75" customHeight="1" spans="1:14">
      <c r="A6" s="134"/>
      <c r="B6" s="134"/>
      <c r="C6" s="80"/>
      <c r="D6" s="134"/>
      <c r="E6" s="134"/>
      <c r="F6" s="79"/>
      <c r="G6" s="79"/>
      <c r="H6" s="135" t="s">
        <v>140</v>
      </c>
      <c r="I6" s="135" t="s">
        <v>141</v>
      </c>
      <c r="J6" s="81" t="s">
        <v>142</v>
      </c>
      <c r="K6" s="134"/>
      <c r="L6" s="134"/>
      <c r="M6" s="135" t="s">
        <v>143</v>
      </c>
      <c r="N6" s="94" t="s">
        <v>29</v>
      </c>
    </row>
    <row r="7" s="124" customFormat="1" ht="23.25" customHeight="1" spans="1:18">
      <c r="A7" s="136" t="s">
        <v>32</v>
      </c>
      <c r="B7" s="137">
        <v>39627</v>
      </c>
      <c r="C7" s="137">
        <v>39627</v>
      </c>
      <c r="D7" s="138"/>
      <c r="E7" s="138">
        <v>1839</v>
      </c>
      <c r="F7" s="65">
        <v>1198</v>
      </c>
      <c r="G7" s="65"/>
      <c r="H7" s="65">
        <v>1811</v>
      </c>
      <c r="I7" s="147">
        <v>1850</v>
      </c>
      <c r="J7" s="148">
        <f t="shared" ref="J7:J20" si="0">SUM(H7:I7)</f>
        <v>3661</v>
      </c>
      <c r="K7" s="147"/>
      <c r="L7" s="141"/>
      <c r="M7" s="149">
        <f t="shared" ref="M7:M28" si="1">SUM(C7:G7,J7:L7)</f>
        <v>46325</v>
      </c>
      <c r="N7" s="150">
        <f t="shared" ref="N7:N28" si="2">SUM(M7-C7)</f>
        <v>6698</v>
      </c>
      <c r="Q7" s="124">
        <v>46325</v>
      </c>
      <c r="R7" s="124">
        <f t="shared" ref="R7:R27" si="3">Q7-M7</f>
        <v>0</v>
      </c>
    </row>
    <row r="8" ht="23.25" customHeight="1" spans="1:18">
      <c r="A8" s="139" t="s">
        <v>34</v>
      </c>
      <c r="B8" s="137">
        <v>744</v>
      </c>
      <c r="C8" s="137">
        <v>744</v>
      </c>
      <c r="D8" s="138"/>
      <c r="E8" s="138">
        <v>677</v>
      </c>
      <c r="F8" s="65">
        <v>-44</v>
      </c>
      <c r="G8" s="65">
        <v>204</v>
      </c>
      <c r="H8" s="65">
        <v>375</v>
      </c>
      <c r="I8" s="147">
        <v>-258</v>
      </c>
      <c r="J8" s="148">
        <f t="shared" si="0"/>
        <v>117</v>
      </c>
      <c r="K8" s="141"/>
      <c r="L8" s="141"/>
      <c r="M8" s="149">
        <f t="shared" si="1"/>
        <v>1698</v>
      </c>
      <c r="N8" s="150">
        <f t="shared" si="2"/>
        <v>954</v>
      </c>
      <c r="O8" s="124"/>
      <c r="Q8" s="124">
        <v>1698</v>
      </c>
      <c r="R8" s="124">
        <f t="shared" si="3"/>
        <v>0</v>
      </c>
    </row>
    <row r="9" ht="23.25" customHeight="1" spans="1:18">
      <c r="A9" s="139" t="s">
        <v>36</v>
      </c>
      <c r="B9" s="137">
        <v>22921</v>
      </c>
      <c r="C9" s="137">
        <v>22921</v>
      </c>
      <c r="D9" s="138"/>
      <c r="E9" s="138">
        <v>-635</v>
      </c>
      <c r="F9" s="65">
        <v>479</v>
      </c>
      <c r="G9" s="65"/>
      <c r="H9" s="65">
        <v>1087</v>
      </c>
      <c r="I9" s="147">
        <v>60</v>
      </c>
      <c r="J9" s="148">
        <f t="shared" si="0"/>
        <v>1147</v>
      </c>
      <c r="K9" s="141"/>
      <c r="L9" s="141"/>
      <c r="M9" s="149">
        <f t="shared" si="1"/>
        <v>23912</v>
      </c>
      <c r="N9" s="150">
        <f t="shared" si="2"/>
        <v>991</v>
      </c>
      <c r="O9" s="124"/>
      <c r="Q9" s="124">
        <v>23912</v>
      </c>
      <c r="R9" s="124">
        <f t="shared" si="3"/>
        <v>0</v>
      </c>
    </row>
    <row r="10" ht="23.25" customHeight="1" spans="1:18">
      <c r="A10" s="139" t="s">
        <v>38</v>
      </c>
      <c r="B10" s="137">
        <v>39046</v>
      </c>
      <c r="C10" s="137">
        <v>39046</v>
      </c>
      <c r="D10" s="138"/>
      <c r="E10" s="138">
        <v>-1990</v>
      </c>
      <c r="F10" s="65">
        <v>-2660</v>
      </c>
      <c r="G10" s="65"/>
      <c r="H10" s="65">
        <v>4577</v>
      </c>
      <c r="I10" s="147">
        <v>-3552</v>
      </c>
      <c r="J10" s="148">
        <f t="shared" si="0"/>
        <v>1025</v>
      </c>
      <c r="K10" s="141"/>
      <c r="L10" s="141"/>
      <c r="M10" s="149">
        <f t="shared" si="1"/>
        <v>35421</v>
      </c>
      <c r="N10" s="150">
        <f t="shared" si="2"/>
        <v>-3625</v>
      </c>
      <c r="O10" s="124"/>
      <c r="Q10" s="124">
        <v>35421</v>
      </c>
      <c r="R10" s="124">
        <f t="shared" si="3"/>
        <v>0</v>
      </c>
    </row>
    <row r="11" ht="23.25" customHeight="1" spans="1:18">
      <c r="A11" s="139" t="s">
        <v>40</v>
      </c>
      <c r="B11" s="137">
        <v>411</v>
      </c>
      <c r="C11" s="137">
        <v>411</v>
      </c>
      <c r="D11" s="138"/>
      <c r="E11" s="138">
        <v>163</v>
      </c>
      <c r="F11" s="65"/>
      <c r="G11" s="65"/>
      <c r="H11" s="65">
        <v>336</v>
      </c>
      <c r="I11" s="147">
        <v>-185</v>
      </c>
      <c r="J11" s="148">
        <f t="shared" si="0"/>
        <v>151</v>
      </c>
      <c r="K11" s="141"/>
      <c r="L11" s="141"/>
      <c r="M11" s="149">
        <f t="shared" si="1"/>
        <v>725</v>
      </c>
      <c r="N11" s="150">
        <f t="shared" si="2"/>
        <v>314</v>
      </c>
      <c r="O11" s="124"/>
      <c r="Q11" s="124">
        <v>725</v>
      </c>
      <c r="R11" s="124">
        <f t="shared" si="3"/>
        <v>0</v>
      </c>
    </row>
    <row r="12" ht="23.25" customHeight="1" spans="1:18">
      <c r="A12" s="139" t="s">
        <v>42</v>
      </c>
      <c r="B12" s="137">
        <v>2672</v>
      </c>
      <c r="C12" s="137">
        <v>2672</v>
      </c>
      <c r="D12" s="138"/>
      <c r="E12" s="138"/>
      <c r="F12" s="65">
        <v>-63</v>
      </c>
      <c r="G12" s="65">
        <v>93</v>
      </c>
      <c r="H12" s="65">
        <v>2333</v>
      </c>
      <c r="I12" s="147">
        <v>-1803</v>
      </c>
      <c r="J12" s="148">
        <f t="shared" si="0"/>
        <v>530</v>
      </c>
      <c r="K12" s="141"/>
      <c r="L12" s="141"/>
      <c r="M12" s="149">
        <f t="shared" si="1"/>
        <v>3232</v>
      </c>
      <c r="N12" s="150">
        <f t="shared" si="2"/>
        <v>560</v>
      </c>
      <c r="O12" s="124"/>
      <c r="Q12" s="124">
        <v>3232</v>
      </c>
      <c r="R12" s="124">
        <f t="shared" si="3"/>
        <v>0</v>
      </c>
    </row>
    <row r="13" ht="23.25" customHeight="1" spans="1:18">
      <c r="A13" s="139" t="s">
        <v>44</v>
      </c>
      <c r="B13" s="137">
        <v>22524</v>
      </c>
      <c r="C13" s="137">
        <v>22524</v>
      </c>
      <c r="D13" s="138"/>
      <c r="E13" s="138">
        <v>98</v>
      </c>
      <c r="F13" s="65">
        <v>379</v>
      </c>
      <c r="G13" s="65">
        <v>357</v>
      </c>
      <c r="H13" s="65">
        <v>3093</v>
      </c>
      <c r="I13" s="147">
        <v>-1097</v>
      </c>
      <c r="J13" s="148">
        <f t="shared" si="0"/>
        <v>1996</v>
      </c>
      <c r="K13" s="141"/>
      <c r="L13" s="141"/>
      <c r="M13" s="149">
        <f t="shared" si="1"/>
        <v>25354</v>
      </c>
      <c r="N13" s="138">
        <f t="shared" si="2"/>
        <v>2830</v>
      </c>
      <c r="O13" s="124"/>
      <c r="Q13" s="124">
        <v>25354</v>
      </c>
      <c r="R13" s="124">
        <f t="shared" si="3"/>
        <v>0</v>
      </c>
    </row>
    <row r="14" ht="23.25" customHeight="1" spans="1:18">
      <c r="A14" s="139" t="s">
        <v>46</v>
      </c>
      <c r="B14" s="137">
        <v>18505</v>
      </c>
      <c r="C14" s="137">
        <v>18505</v>
      </c>
      <c r="D14" s="138"/>
      <c r="E14" s="138">
        <v>433</v>
      </c>
      <c r="F14" s="65">
        <v>185</v>
      </c>
      <c r="G14" s="65"/>
      <c r="H14" s="65">
        <v>4481</v>
      </c>
      <c r="I14" s="147">
        <v>-1792</v>
      </c>
      <c r="J14" s="148">
        <f t="shared" si="0"/>
        <v>2689</v>
      </c>
      <c r="K14" s="141"/>
      <c r="L14" s="141">
        <v>150</v>
      </c>
      <c r="M14" s="149">
        <f t="shared" si="1"/>
        <v>21962</v>
      </c>
      <c r="N14" s="138">
        <f t="shared" si="2"/>
        <v>3457</v>
      </c>
      <c r="O14" s="124"/>
      <c r="Q14" s="124">
        <v>21962</v>
      </c>
      <c r="R14" s="124">
        <f t="shared" si="3"/>
        <v>0</v>
      </c>
    </row>
    <row r="15" ht="23.25" customHeight="1" spans="1:18">
      <c r="A15" s="139" t="s">
        <v>48</v>
      </c>
      <c r="B15" s="137">
        <v>1030</v>
      </c>
      <c r="C15" s="137">
        <v>1030</v>
      </c>
      <c r="D15" s="138"/>
      <c r="E15" s="138">
        <v>-144</v>
      </c>
      <c r="F15" s="65"/>
      <c r="G15" s="65"/>
      <c r="H15" s="65">
        <v>3282</v>
      </c>
      <c r="I15" s="147">
        <v>-2627</v>
      </c>
      <c r="J15" s="148">
        <f t="shared" si="0"/>
        <v>655</v>
      </c>
      <c r="K15" s="141"/>
      <c r="L15" s="141"/>
      <c r="M15" s="149">
        <f t="shared" si="1"/>
        <v>1541</v>
      </c>
      <c r="N15" s="138">
        <f t="shared" si="2"/>
        <v>511</v>
      </c>
      <c r="O15" s="124"/>
      <c r="Q15" s="124">
        <v>1541</v>
      </c>
      <c r="R15" s="124">
        <f t="shared" si="3"/>
        <v>0</v>
      </c>
    </row>
    <row r="16" ht="23.25" customHeight="1" spans="1:18">
      <c r="A16" s="139" t="s">
        <v>50</v>
      </c>
      <c r="B16" s="137">
        <v>8963</v>
      </c>
      <c r="C16" s="137">
        <v>8963</v>
      </c>
      <c r="D16" s="138"/>
      <c r="E16" s="138">
        <v>-90</v>
      </c>
      <c r="F16" s="65">
        <v>9868</v>
      </c>
      <c r="G16" s="65"/>
      <c r="H16" s="65">
        <v>43</v>
      </c>
      <c r="I16" s="147">
        <v>-3</v>
      </c>
      <c r="J16" s="148">
        <f t="shared" si="0"/>
        <v>40</v>
      </c>
      <c r="K16" s="141"/>
      <c r="L16" s="141"/>
      <c r="M16" s="149">
        <f t="shared" si="1"/>
        <v>18781</v>
      </c>
      <c r="N16" s="138">
        <f t="shared" si="2"/>
        <v>9818</v>
      </c>
      <c r="O16" s="124"/>
      <c r="Q16" s="124">
        <v>18781</v>
      </c>
      <c r="R16" s="124">
        <f t="shared" si="3"/>
        <v>0</v>
      </c>
    </row>
    <row r="17" ht="23.25" customHeight="1" spans="1:19">
      <c r="A17" s="139" t="s">
        <v>52</v>
      </c>
      <c r="B17" s="137">
        <v>24767</v>
      </c>
      <c r="C17" s="137">
        <v>26125</v>
      </c>
      <c r="D17" s="138"/>
      <c r="E17" s="138"/>
      <c r="F17" s="65">
        <v>-1518</v>
      </c>
      <c r="G17" s="65"/>
      <c r="H17" s="65">
        <v>10276</v>
      </c>
      <c r="I17" s="147">
        <v>-1017</v>
      </c>
      <c r="J17" s="148">
        <f t="shared" si="0"/>
        <v>9259</v>
      </c>
      <c r="K17" s="141"/>
      <c r="L17" s="141"/>
      <c r="M17" s="149">
        <f t="shared" si="1"/>
        <v>33866</v>
      </c>
      <c r="N17" s="138">
        <v>9099</v>
      </c>
      <c r="O17" s="124"/>
      <c r="P17" s="125">
        <v>24767</v>
      </c>
      <c r="Q17" s="124">
        <v>33866</v>
      </c>
      <c r="R17" s="124">
        <f>M17-P17</f>
        <v>9099</v>
      </c>
      <c r="S17" s="125">
        <v>7741</v>
      </c>
    </row>
    <row r="18" ht="23.25" customHeight="1" spans="1:18">
      <c r="A18" s="139" t="s">
        <v>54</v>
      </c>
      <c r="B18" s="137">
        <v>1583</v>
      </c>
      <c r="C18" s="137">
        <v>1583</v>
      </c>
      <c r="D18" s="138"/>
      <c r="E18" s="138">
        <v>3622</v>
      </c>
      <c r="F18" s="65">
        <v>-249</v>
      </c>
      <c r="G18" s="65"/>
      <c r="H18" s="65">
        <v>16457</v>
      </c>
      <c r="I18" s="147">
        <v>-2266</v>
      </c>
      <c r="J18" s="148">
        <f t="shared" si="0"/>
        <v>14191</v>
      </c>
      <c r="K18" s="141"/>
      <c r="L18" s="141"/>
      <c r="M18" s="149">
        <f t="shared" si="1"/>
        <v>19147</v>
      </c>
      <c r="N18" s="138">
        <f t="shared" si="2"/>
        <v>17564</v>
      </c>
      <c r="O18" s="124"/>
      <c r="Q18" s="124">
        <v>19147</v>
      </c>
      <c r="R18" s="124">
        <f t="shared" si="3"/>
        <v>0</v>
      </c>
    </row>
    <row r="19" ht="23.25" customHeight="1" spans="1:18">
      <c r="A19" s="140" t="s">
        <v>56</v>
      </c>
      <c r="B19" s="141">
        <v>3756</v>
      </c>
      <c r="C19" s="141">
        <v>3756</v>
      </c>
      <c r="D19" s="138"/>
      <c r="E19" s="138">
        <v>-2263</v>
      </c>
      <c r="F19" s="65"/>
      <c r="G19" s="65"/>
      <c r="H19" s="65">
        <v>2324</v>
      </c>
      <c r="I19" s="147">
        <v>-1420</v>
      </c>
      <c r="J19" s="148">
        <f t="shared" si="0"/>
        <v>904</v>
      </c>
      <c r="K19" s="141"/>
      <c r="L19" s="141"/>
      <c r="M19" s="149">
        <f t="shared" si="1"/>
        <v>2397</v>
      </c>
      <c r="N19" s="138">
        <f t="shared" si="2"/>
        <v>-1359</v>
      </c>
      <c r="O19" s="124"/>
      <c r="Q19" s="124">
        <v>2397</v>
      </c>
      <c r="R19" s="124">
        <f t="shared" si="3"/>
        <v>0</v>
      </c>
    </row>
    <row r="20" ht="23.25" customHeight="1" spans="1:18">
      <c r="A20" s="140" t="s">
        <v>58</v>
      </c>
      <c r="B20" s="137">
        <v>2578</v>
      </c>
      <c r="C20" s="137">
        <v>2578</v>
      </c>
      <c r="D20" s="138"/>
      <c r="E20" s="142">
        <v>867</v>
      </c>
      <c r="F20" s="65"/>
      <c r="G20" s="65"/>
      <c r="H20" s="65">
        <v>1284</v>
      </c>
      <c r="I20" s="147">
        <v>40</v>
      </c>
      <c r="J20" s="148">
        <f t="shared" si="0"/>
        <v>1324</v>
      </c>
      <c r="K20" s="141"/>
      <c r="L20" s="141"/>
      <c r="M20" s="149">
        <f t="shared" si="1"/>
        <v>4769</v>
      </c>
      <c r="N20" s="138">
        <f t="shared" si="2"/>
        <v>2191</v>
      </c>
      <c r="O20" s="124"/>
      <c r="Q20" s="124">
        <v>4769</v>
      </c>
      <c r="R20" s="124">
        <f t="shared" si="3"/>
        <v>0</v>
      </c>
    </row>
    <row r="21" ht="23.25" customHeight="1" spans="1:18">
      <c r="A21" s="139" t="s">
        <v>60</v>
      </c>
      <c r="B21" s="141">
        <v>4</v>
      </c>
      <c r="C21" s="141">
        <v>4</v>
      </c>
      <c r="D21" s="138"/>
      <c r="E21" s="138">
        <v>-4</v>
      </c>
      <c r="F21" s="65"/>
      <c r="G21" s="65"/>
      <c r="H21" s="65">
        <v>30</v>
      </c>
      <c r="I21" s="147"/>
      <c r="J21" s="148"/>
      <c r="K21" s="141"/>
      <c r="L21" s="141"/>
      <c r="M21" s="149">
        <f t="shared" si="1"/>
        <v>0</v>
      </c>
      <c r="N21" s="138">
        <f t="shared" si="2"/>
        <v>-4</v>
      </c>
      <c r="O21" s="124"/>
      <c r="Q21" s="124">
        <v>0</v>
      </c>
      <c r="R21" s="124">
        <f t="shared" si="3"/>
        <v>0</v>
      </c>
    </row>
    <row r="22" ht="23.25" customHeight="1" spans="1:18">
      <c r="A22" s="139" t="s">
        <v>62</v>
      </c>
      <c r="B22" s="141">
        <v>3484</v>
      </c>
      <c r="C22" s="141">
        <v>3484</v>
      </c>
      <c r="D22" s="138"/>
      <c r="E22" s="142">
        <v>306</v>
      </c>
      <c r="F22" s="143">
        <v>-354</v>
      </c>
      <c r="G22" s="65"/>
      <c r="H22" s="65">
        <v>1895</v>
      </c>
      <c r="I22" s="147">
        <v>848</v>
      </c>
      <c r="J22" s="148">
        <f t="shared" ref="J22:J28" si="4">SUM(H22:I22)</f>
        <v>2743</v>
      </c>
      <c r="K22" s="141"/>
      <c r="L22" s="141"/>
      <c r="M22" s="149">
        <f t="shared" si="1"/>
        <v>6179</v>
      </c>
      <c r="N22" s="138">
        <f t="shared" si="2"/>
        <v>2695</v>
      </c>
      <c r="O22" s="124"/>
      <c r="Q22" s="124">
        <v>6179</v>
      </c>
      <c r="R22" s="124">
        <f t="shared" si="3"/>
        <v>0</v>
      </c>
    </row>
    <row r="23" ht="23.25" customHeight="1" spans="1:18">
      <c r="A23" s="139" t="s">
        <v>64</v>
      </c>
      <c r="B23" s="141">
        <v>7933</v>
      </c>
      <c r="C23" s="141">
        <v>7933</v>
      </c>
      <c r="D23" s="138"/>
      <c r="E23" s="142">
        <v>-73</v>
      </c>
      <c r="F23" s="65"/>
      <c r="G23" s="65"/>
      <c r="H23" s="65">
        <v>8380</v>
      </c>
      <c r="I23" s="147">
        <v>-6121</v>
      </c>
      <c r="J23" s="148">
        <f t="shared" si="4"/>
        <v>2259</v>
      </c>
      <c r="K23" s="141"/>
      <c r="L23" s="141"/>
      <c r="M23" s="149">
        <f t="shared" si="1"/>
        <v>10119</v>
      </c>
      <c r="N23" s="138">
        <f t="shared" si="2"/>
        <v>2186</v>
      </c>
      <c r="O23" s="124"/>
      <c r="Q23" s="124">
        <v>10119</v>
      </c>
      <c r="R23" s="124">
        <f t="shared" si="3"/>
        <v>0</v>
      </c>
    </row>
    <row r="24" ht="23.25" customHeight="1" spans="1:18">
      <c r="A24" s="139" t="s">
        <v>66</v>
      </c>
      <c r="B24" s="141">
        <v>205</v>
      </c>
      <c r="C24" s="141">
        <v>205</v>
      </c>
      <c r="D24" s="138"/>
      <c r="E24" s="142">
        <v>-70</v>
      </c>
      <c r="F24" s="65">
        <v>-5</v>
      </c>
      <c r="G24" s="65"/>
      <c r="H24" s="65">
        <v>164</v>
      </c>
      <c r="I24" s="147">
        <v>5</v>
      </c>
      <c r="J24" s="148">
        <f t="shared" si="4"/>
        <v>169</v>
      </c>
      <c r="K24" s="141"/>
      <c r="L24" s="141"/>
      <c r="M24" s="149">
        <f t="shared" si="1"/>
        <v>299</v>
      </c>
      <c r="N24" s="138">
        <f t="shared" si="2"/>
        <v>94</v>
      </c>
      <c r="O24" s="124"/>
      <c r="Q24" s="124">
        <v>299</v>
      </c>
      <c r="R24" s="124">
        <f t="shared" si="3"/>
        <v>0</v>
      </c>
    </row>
    <row r="25" ht="23.25" customHeight="1" spans="1:18">
      <c r="A25" s="140" t="s">
        <v>68</v>
      </c>
      <c r="B25" s="141">
        <v>2150</v>
      </c>
      <c r="C25" s="141">
        <v>2150</v>
      </c>
      <c r="D25" s="138"/>
      <c r="E25" s="142">
        <v>-2150</v>
      </c>
      <c r="F25" s="65"/>
      <c r="G25" s="65"/>
      <c r="H25" s="65"/>
      <c r="I25" s="147"/>
      <c r="J25" s="148">
        <f t="shared" si="4"/>
        <v>0</v>
      </c>
      <c r="K25" s="141"/>
      <c r="L25" s="141"/>
      <c r="M25" s="149">
        <f t="shared" si="1"/>
        <v>0</v>
      </c>
      <c r="N25" s="138">
        <f t="shared" si="2"/>
        <v>-2150</v>
      </c>
      <c r="O25" s="124"/>
      <c r="Q25" s="124"/>
      <c r="R25" s="124">
        <f t="shared" si="3"/>
        <v>0</v>
      </c>
    </row>
    <row r="26" ht="23.25" customHeight="1" spans="1:18">
      <c r="A26" s="140" t="s">
        <v>70</v>
      </c>
      <c r="B26" s="141">
        <v>7626</v>
      </c>
      <c r="C26" s="141">
        <v>7626</v>
      </c>
      <c r="D26" s="138"/>
      <c r="E26" s="138">
        <v>-4643</v>
      </c>
      <c r="F26" s="65"/>
      <c r="G26" s="65"/>
      <c r="H26" s="65">
        <v>7572</v>
      </c>
      <c r="I26" s="147">
        <v>-3027</v>
      </c>
      <c r="J26" s="148">
        <f t="shared" si="4"/>
        <v>4545</v>
      </c>
      <c r="K26" s="141"/>
      <c r="L26" s="141"/>
      <c r="M26" s="149">
        <f t="shared" si="1"/>
        <v>7528</v>
      </c>
      <c r="N26" s="138">
        <f t="shared" si="2"/>
        <v>-98</v>
      </c>
      <c r="O26" s="124"/>
      <c r="Q26" s="124">
        <v>7528</v>
      </c>
      <c r="R26" s="124">
        <f t="shared" si="3"/>
        <v>0</v>
      </c>
    </row>
    <row r="27" ht="23.25" customHeight="1" spans="1:18">
      <c r="A27" s="139" t="s">
        <v>72</v>
      </c>
      <c r="B27" s="141">
        <v>3368</v>
      </c>
      <c r="C27" s="141">
        <v>3368</v>
      </c>
      <c r="D27" s="138"/>
      <c r="E27" s="142">
        <v>-78</v>
      </c>
      <c r="F27" s="65"/>
      <c r="G27" s="65"/>
      <c r="H27" s="65"/>
      <c r="I27" s="147"/>
      <c r="J27" s="148">
        <f t="shared" si="4"/>
        <v>0</v>
      </c>
      <c r="K27" s="141"/>
      <c r="L27" s="141"/>
      <c r="M27" s="149">
        <f t="shared" si="1"/>
        <v>3290</v>
      </c>
      <c r="N27" s="138">
        <f t="shared" si="2"/>
        <v>-78</v>
      </c>
      <c r="O27" s="124">
        <f>-I27</f>
        <v>0</v>
      </c>
      <c r="Q27" s="124">
        <v>3290</v>
      </c>
      <c r="R27" s="124">
        <f t="shared" si="3"/>
        <v>0</v>
      </c>
    </row>
    <row r="28" ht="23.25" customHeight="1" spans="1:15">
      <c r="A28" s="139" t="s">
        <v>144</v>
      </c>
      <c r="B28" s="141"/>
      <c r="C28" s="141"/>
      <c r="D28" s="138"/>
      <c r="E28" s="142"/>
      <c r="F28" s="65"/>
      <c r="G28" s="65"/>
      <c r="H28" s="65"/>
      <c r="I28" s="147"/>
      <c r="J28" s="148">
        <f t="shared" si="4"/>
        <v>0</v>
      </c>
      <c r="K28" s="141">
        <v>0</v>
      </c>
      <c r="L28" s="141"/>
      <c r="M28" s="149">
        <f t="shared" si="1"/>
        <v>0</v>
      </c>
      <c r="N28" s="138">
        <f t="shared" si="2"/>
        <v>0</v>
      </c>
      <c r="O28" s="124"/>
    </row>
    <row r="29" ht="23.25" customHeight="1" spans="1:16">
      <c r="A29" s="139" t="s">
        <v>145</v>
      </c>
      <c r="B29" s="138">
        <f t="shared" ref="B29:N29" si="5">SUM(B7:B28)</f>
        <v>213897</v>
      </c>
      <c r="C29" s="138">
        <f t="shared" si="5"/>
        <v>215255</v>
      </c>
      <c r="D29" s="138">
        <f t="shared" si="5"/>
        <v>0</v>
      </c>
      <c r="E29" s="138">
        <f t="shared" si="5"/>
        <v>-4135</v>
      </c>
      <c r="F29" s="138">
        <f t="shared" si="5"/>
        <v>7216</v>
      </c>
      <c r="G29" s="138">
        <f t="shared" si="5"/>
        <v>654</v>
      </c>
      <c r="H29" s="138">
        <f t="shared" si="5"/>
        <v>69800</v>
      </c>
      <c r="I29" s="138">
        <f t="shared" si="5"/>
        <v>-22365</v>
      </c>
      <c r="J29" s="138">
        <f t="shared" si="5"/>
        <v>47405</v>
      </c>
      <c r="K29" s="138">
        <f t="shared" si="5"/>
        <v>0</v>
      </c>
      <c r="L29" s="138">
        <f t="shared" si="5"/>
        <v>150</v>
      </c>
      <c r="M29" s="138">
        <f t="shared" si="5"/>
        <v>266545</v>
      </c>
      <c r="N29" s="138">
        <f t="shared" si="5"/>
        <v>52648</v>
      </c>
      <c r="P29" s="125">
        <f>M29-N29</f>
        <v>213897</v>
      </c>
    </row>
    <row r="35" spans="5:5">
      <c r="E35" s="125">
        <f>-E30</f>
        <v>0</v>
      </c>
    </row>
  </sheetData>
  <mergeCells count="13">
    <mergeCell ref="A2:M2"/>
    <mergeCell ref="L4:M4"/>
    <mergeCell ref="H5:J5"/>
    <mergeCell ref="M5:N5"/>
    <mergeCell ref="A5:A6"/>
    <mergeCell ref="B5:B6"/>
    <mergeCell ref="C5:C6"/>
    <mergeCell ref="D5:D6"/>
    <mergeCell ref="E5:E6"/>
    <mergeCell ref="F5:F6"/>
    <mergeCell ref="G5:G6"/>
    <mergeCell ref="K5:K6"/>
    <mergeCell ref="L5:L6"/>
  </mergeCells>
  <conditionalFormatting sqref="K8:K28 L7:L28 F7:H28">
    <cfRule type="cellIs" dxfId="0" priority="1" stopIfTrue="1" operator="lessThan">
      <formula>0</formula>
    </cfRule>
  </conditionalFormatting>
  <printOptions horizontalCentered="1"/>
  <pageMargins left="0.43" right="0" top="0.43" bottom="0.59" header="0.24" footer="0.28"/>
  <pageSetup paperSize="9" scale="60" firstPageNumber="3" orientation="landscape" useFirstPageNumber="1" horizontalDpi="600" verticalDpi="600"/>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6"/>
  <sheetViews>
    <sheetView showGridLines="0" showZeros="0" zoomScale="90" zoomScaleNormal="90" zoomScaleSheetLayoutView="60" workbookViewId="0">
      <selection activeCell="C14" sqref="C14"/>
    </sheetView>
  </sheetViews>
  <sheetFormatPr defaultColWidth="9" defaultRowHeight="14.25"/>
  <cols>
    <col min="1" max="1" width="28.75" style="101" customWidth="1"/>
    <col min="2" max="10" width="8.5" style="101" customWidth="1"/>
    <col min="11" max="16" width="8.25" style="101" customWidth="1"/>
    <col min="17" max="16384" width="9" style="101"/>
  </cols>
  <sheetData>
    <row r="1" s="99" customFormat="1" ht="30.75" spans="1:16">
      <c r="A1" s="102" t="s">
        <v>11</v>
      </c>
      <c r="B1" s="102"/>
      <c r="C1" s="102"/>
      <c r="D1" s="102"/>
      <c r="E1" s="102"/>
      <c r="F1" s="102"/>
      <c r="G1" s="102"/>
      <c r="H1" s="102"/>
      <c r="I1" s="102"/>
      <c r="J1" s="102"/>
      <c r="K1" s="102"/>
      <c r="L1" s="102"/>
      <c r="M1" s="102"/>
      <c r="N1" s="102"/>
      <c r="O1" s="102"/>
      <c r="P1" s="102"/>
    </row>
    <row r="2" ht="20.25" customHeight="1" spans="1:16">
      <c r="A2" s="103" t="s">
        <v>10</v>
      </c>
      <c r="M2" s="119"/>
      <c r="O2" s="101" t="s">
        <v>24</v>
      </c>
      <c r="P2" s="119"/>
    </row>
    <row r="3" ht="30.75" customHeight="1" spans="1:16">
      <c r="A3" s="104" t="s">
        <v>146</v>
      </c>
      <c r="B3" s="104" t="s">
        <v>147</v>
      </c>
      <c r="C3" s="104"/>
      <c r="D3" s="104"/>
      <c r="E3" s="105" t="s">
        <v>148</v>
      </c>
      <c r="F3" s="105"/>
      <c r="G3" s="105"/>
      <c r="H3" s="105" t="s">
        <v>149</v>
      </c>
      <c r="I3" s="105"/>
      <c r="J3" s="105"/>
      <c r="K3" s="105" t="s">
        <v>150</v>
      </c>
      <c r="L3" s="105"/>
      <c r="M3" s="105"/>
      <c r="N3" s="105" t="s">
        <v>151</v>
      </c>
      <c r="O3" s="105"/>
      <c r="P3" s="105"/>
    </row>
    <row r="4" s="100" customFormat="1" ht="52.5" customHeight="1" spans="1:16">
      <c r="A4" s="104"/>
      <c r="B4" s="106" t="s">
        <v>152</v>
      </c>
      <c r="C4" s="106" t="s">
        <v>28</v>
      </c>
      <c r="D4" s="106" t="s">
        <v>153</v>
      </c>
      <c r="E4" s="106" t="s">
        <v>152</v>
      </c>
      <c r="F4" s="106" t="s">
        <v>28</v>
      </c>
      <c r="G4" s="106" t="s">
        <v>153</v>
      </c>
      <c r="H4" s="106" t="s">
        <v>152</v>
      </c>
      <c r="I4" s="106" t="s">
        <v>28</v>
      </c>
      <c r="J4" s="106" t="s">
        <v>153</v>
      </c>
      <c r="K4" s="106" t="s">
        <v>152</v>
      </c>
      <c r="L4" s="106" t="s">
        <v>28</v>
      </c>
      <c r="M4" s="106" t="s">
        <v>153</v>
      </c>
      <c r="N4" s="106" t="s">
        <v>152</v>
      </c>
      <c r="O4" s="106" t="s">
        <v>28</v>
      </c>
      <c r="P4" s="106" t="s">
        <v>153</v>
      </c>
    </row>
    <row r="5" ht="18.75" customHeight="1" spans="1:16">
      <c r="A5" s="107" t="s">
        <v>32</v>
      </c>
      <c r="B5" s="108">
        <v>37646</v>
      </c>
      <c r="C5" s="108">
        <f>SUM(O5,L5,I5,F5)</f>
        <v>41308</v>
      </c>
      <c r="D5" s="109">
        <f t="shared" ref="D5:D13" si="0">C5-B5</f>
        <v>3662</v>
      </c>
      <c r="E5" s="110">
        <v>19618</v>
      </c>
      <c r="F5" s="111">
        <v>23512</v>
      </c>
      <c r="G5" s="111">
        <f t="shared" ref="G5:G23" si="1">F5-E5</f>
        <v>3894</v>
      </c>
      <c r="H5" s="111">
        <v>6281</v>
      </c>
      <c r="I5" s="111">
        <v>11276</v>
      </c>
      <c r="J5" s="111">
        <f t="shared" ref="J5:J23" si="2">I5-H5</f>
        <v>4995</v>
      </c>
      <c r="K5" s="111">
        <v>72</v>
      </c>
      <c r="L5" s="111">
        <v>99</v>
      </c>
      <c r="M5" s="111">
        <f t="shared" ref="M5:M23" si="3">L5-K5</f>
        <v>27</v>
      </c>
      <c r="N5" s="111">
        <v>11675</v>
      </c>
      <c r="O5" s="111">
        <v>6421</v>
      </c>
      <c r="P5" s="111">
        <f t="shared" ref="P5:P24" si="4">O5-N5</f>
        <v>-5254</v>
      </c>
    </row>
    <row r="6" ht="18.75" customHeight="1" spans="1:16">
      <c r="A6" s="112" t="s">
        <v>34</v>
      </c>
      <c r="B6" s="108">
        <v>40</v>
      </c>
      <c r="C6" s="108">
        <f t="shared" ref="C6:C23" si="5">SUM(O6,L6,I6,F6)</f>
        <v>674</v>
      </c>
      <c r="D6" s="109">
        <f t="shared" si="0"/>
        <v>634</v>
      </c>
      <c r="E6" s="110">
        <v>10</v>
      </c>
      <c r="F6" s="111">
        <v>8</v>
      </c>
      <c r="G6" s="111">
        <f t="shared" si="1"/>
        <v>-2</v>
      </c>
      <c r="H6" s="111">
        <v>30</v>
      </c>
      <c r="I6" s="111">
        <v>621</v>
      </c>
      <c r="J6" s="111">
        <f t="shared" si="2"/>
        <v>591</v>
      </c>
      <c r="K6" s="111"/>
      <c r="L6" s="111"/>
      <c r="M6" s="111">
        <f t="shared" si="3"/>
        <v>0</v>
      </c>
      <c r="N6" s="111"/>
      <c r="O6" s="111">
        <v>45</v>
      </c>
      <c r="P6" s="111">
        <f t="shared" si="4"/>
        <v>45</v>
      </c>
    </row>
    <row r="7" ht="18.75" customHeight="1" spans="1:16">
      <c r="A7" s="112" t="s">
        <v>36</v>
      </c>
      <c r="B7" s="108">
        <v>16839</v>
      </c>
      <c r="C7" s="108">
        <f t="shared" si="5"/>
        <v>18616</v>
      </c>
      <c r="D7" s="109">
        <f t="shared" si="0"/>
        <v>1777</v>
      </c>
      <c r="E7" s="110">
        <v>12544</v>
      </c>
      <c r="F7" s="111">
        <v>11831</v>
      </c>
      <c r="G7" s="111">
        <f t="shared" si="1"/>
        <v>-713</v>
      </c>
      <c r="H7" s="111">
        <v>1510</v>
      </c>
      <c r="I7" s="111">
        <v>6108</v>
      </c>
      <c r="J7" s="111">
        <f t="shared" si="2"/>
        <v>4598</v>
      </c>
      <c r="K7" s="111">
        <v>16</v>
      </c>
      <c r="L7" s="111">
        <v>17</v>
      </c>
      <c r="M7" s="111">
        <f t="shared" si="3"/>
        <v>1</v>
      </c>
      <c r="N7" s="111">
        <v>2769</v>
      </c>
      <c r="O7" s="111">
        <v>660</v>
      </c>
      <c r="P7" s="111">
        <f t="shared" si="4"/>
        <v>-2109</v>
      </c>
    </row>
    <row r="8" ht="18.75" customHeight="1" spans="1:16">
      <c r="A8" s="112" t="s">
        <v>38</v>
      </c>
      <c r="B8" s="108">
        <v>38498</v>
      </c>
      <c r="C8" s="108">
        <f t="shared" si="5"/>
        <v>28997</v>
      </c>
      <c r="D8" s="109">
        <f t="shared" si="0"/>
        <v>-9501</v>
      </c>
      <c r="E8" s="110">
        <v>3111</v>
      </c>
      <c r="F8" s="111">
        <v>293</v>
      </c>
      <c r="G8" s="111">
        <f t="shared" si="1"/>
        <v>-2818</v>
      </c>
      <c r="H8" s="111">
        <v>3343</v>
      </c>
      <c r="I8" s="111">
        <v>209</v>
      </c>
      <c r="J8" s="111">
        <f t="shared" si="2"/>
        <v>-3134</v>
      </c>
      <c r="K8" s="111">
        <v>26937</v>
      </c>
      <c r="L8" s="111">
        <v>26206</v>
      </c>
      <c r="M8" s="111">
        <f t="shared" si="3"/>
        <v>-731</v>
      </c>
      <c r="N8" s="111">
        <v>5107</v>
      </c>
      <c r="O8" s="111">
        <v>2289</v>
      </c>
      <c r="P8" s="111">
        <f t="shared" si="4"/>
        <v>-2818</v>
      </c>
    </row>
    <row r="9" ht="18.75" customHeight="1" spans="1:16">
      <c r="A9" s="112" t="s">
        <v>40</v>
      </c>
      <c r="B9" s="108">
        <v>411</v>
      </c>
      <c r="C9" s="108">
        <f t="shared" si="5"/>
        <v>557</v>
      </c>
      <c r="D9" s="109">
        <f t="shared" si="0"/>
        <v>146</v>
      </c>
      <c r="E9" s="110">
        <v>151</v>
      </c>
      <c r="F9" s="111">
        <v>154</v>
      </c>
      <c r="G9" s="111">
        <f t="shared" si="1"/>
        <v>3</v>
      </c>
      <c r="H9" s="111">
        <v>77</v>
      </c>
      <c r="I9" s="111">
        <v>326</v>
      </c>
      <c r="J9" s="111">
        <f t="shared" si="2"/>
        <v>249</v>
      </c>
      <c r="K9" s="111">
        <v>18</v>
      </c>
      <c r="L9" s="111">
        <v>47</v>
      </c>
      <c r="M9" s="111">
        <f t="shared" si="3"/>
        <v>29</v>
      </c>
      <c r="N9" s="111">
        <v>165</v>
      </c>
      <c r="O9" s="111">
        <v>30</v>
      </c>
      <c r="P9" s="111">
        <f t="shared" si="4"/>
        <v>-135</v>
      </c>
    </row>
    <row r="10" ht="18.75" customHeight="1" spans="1:16">
      <c r="A10" s="112" t="s">
        <v>42</v>
      </c>
      <c r="B10" s="108">
        <v>2536</v>
      </c>
      <c r="C10" s="108">
        <f t="shared" si="5"/>
        <v>2585</v>
      </c>
      <c r="D10" s="109">
        <f t="shared" si="0"/>
        <v>49</v>
      </c>
      <c r="E10" s="110">
        <v>1811</v>
      </c>
      <c r="F10" s="111">
        <v>1617</v>
      </c>
      <c r="G10" s="111">
        <f t="shared" si="1"/>
        <v>-194</v>
      </c>
      <c r="H10" s="111">
        <v>291</v>
      </c>
      <c r="I10" s="111">
        <v>940</v>
      </c>
      <c r="J10" s="111">
        <f t="shared" si="2"/>
        <v>649</v>
      </c>
      <c r="K10" s="111">
        <v>1</v>
      </c>
      <c r="L10" s="111">
        <v>1</v>
      </c>
      <c r="M10" s="111">
        <f t="shared" si="3"/>
        <v>0</v>
      </c>
      <c r="N10" s="111">
        <v>433</v>
      </c>
      <c r="O10" s="111">
        <v>27</v>
      </c>
      <c r="P10" s="111">
        <f t="shared" si="4"/>
        <v>-406</v>
      </c>
    </row>
    <row r="11" ht="18.75" customHeight="1" spans="1:16">
      <c r="A11" s="112" t="s">
        <v>44</v>
      </c>
      <c r="B11" s="108">
        <v>22524</v>
      </c>
      <c r="C11" s="108">
        <f t="shared" si="5"/>
        <v>23725</v>
      </c>
      <c r="D11" s="109">
        <f t="shared" si="0"/>
        <v>1201</v>
      </c>
      <c r="E11" s="110">
        <v>1710</v>
      </c>
      <c r="F11" s="111">
        <v>7388</v>
      </c>
      <c r="G11" s="111">
        <f t="shared" si="1"/>
        <v>5678</v>
      </c>
      <c r="H11" s="111">
        <v>191</v>
      </c>
      <c r="I11" s="111">
        <v>991</v>
      </c>
      <c r="J11" s="111">
        <f t="shared" si="2"/>
        <v>800</v>
      </c>
      <c r="K11" s="111">
        <v>1132</v>
      </c>
      <c r="L11" s="111">
        <v>3760</v>
      </c>
      <c r="M11" s="111">
        <f t="shared" si="3"/>
        <v>2628</v>
      </c>
      <c r="N11" s="111">
        <v>19491</v>
      </c>
      <c r="O11" s="111">
        <v>11586</v>
      </c>
      <c r="P11" s="111">
        <f t="shared" si="4"/>
        <v>-7905</v>
      </c>
    </row>
    <row r="12" ht="18.75" customHeight="1" spans="1:16">
      <c r="A12" s="112" t="s">
        <v>46</v>
      </c>
      <c r="B12" s="108">
        <v>18282</v>
      </c>
      <c r="C12" s="108">
        <f t="shared" si="5"/>
        <v>19412</v>
      </c>
      <c r="D12" s="109">
        <f t="shared" si="0"/>
        <v>1130</v>
      </c>
      <c r="E12" s="110">
        <v>7816</v>
      </c>
      <c r="F12" s="111">
        <v>8667</v>
      </c>
      <c r="G12" s="111">
        <f t="shared" si="1"/>
        <v>851</v>
      </c>
      <c r="H12" s="111">
        <v>430</v>
      </c>
      <c r="I12" s="111">
        <v>1565</v>
      </c>
      <c r="J12" s="111">
        <f t="shared" si="2"/>
        <v>1135</v>
      </c>
      <c r="K12" s="111">
        <v>3058</v>
      </c>
      <c r="L12" s="111">
        <v>7661</v>
      </c>
      <c r="M12" s="111">
        <f t="shared" si="3"/>
        <v>4603</v>
      </c>
      <c r="N12" s="111">
        <v>6978</v>
      </c>
      <c r="O12" s="111">
        <v>1519</v>
      </c>
      <c r="P12" s="111">
        <f t="shared" si="4"/>
        <v>-5459</v>
      </c>
    </row>
    <row r="13" ht="18.75" customHeight="1" spans="1:16">
      <c r="A13" s="112" t="s">
        <v>48</v>
      </c>
      <c r="B13" s="108">
        <v>839</v>
      </c>
      <c r="C13" s="108">
        <f t="shared" si="5"/>
        <v>1382</v>
      </c>
      <c r="D13" s="109">
        <f t="shared" si="0"/>
        <v>543</v>
      </c>
      <c r="E13" s="110">
        <v>660</v>
      </c>
      <c r="F13" s="111">
        <v>364</v>
      </c>
      <c r="G13" s="111">
        <f t="shared" si="1"/>
        <v>-296</v>
      </c>
      <c r="H13" s="111">
        <v>179</v>
      </c>
      <c r="I13" s="111">
        <v>186</v>
      </c>
      <c r="J13" s="111">
        <f t="shared" si="2"/>
        <v>7</v>
      </c>
      <c r="K13" s="111"/>
      <c r="L13" s="111">
        <v>41</v>
      </c>
      <c r="M13" s="111">
        <f t="shared" si="3"/>
        <v>41</v>
      </c>
      <c r="N13" s="111"/>
      <c r="O13" s="111">
        <v>791</v>
      </c>
      <c r="P13" s="111">
        <f t="shared" si="4"/>
        <v>791</v>
      </c>
    </row>
    <row r="14" ht="18.75" customHeight="1" spans="1:16">
      <c r="A14" s="112" t="s">
        <v>50</v>
      </c>
      <c r="B14" s="108">
        <v>4632</v>
      </c>
      <c r="C14" s="108">
        <f t="shared" si="5"/>
        <v>5923</v>
      </c>
      <c r="D14" s="109">
        <v>2137</v>
      </c>
      <c r="E14" s="110">
        <v>2137</v>
      </c>
      <c r="F14" s="111">
        <v>1725</v>
      </c>
      <c r="G14" s="111">
        <f t="shared" si="1"/>
        <v>-412</v>
      </c>
      <c r="H14" s="111">
        <v>1427</v>
      </c>
      <c r="I14" s="111">
        <v>3608</v>
      </c>
      <c r="J14" s="111">
        <f t="shared" si="2"/>
        <v>2181</v>
      </c>
      <c r="K14" s="111">
        <v>558</v>
      </c>
      <c r="L14" s="111">
        <v>580</v>
      </c>
      <c r="M14" s="111">
        <f t="shared" si="3"/>
        <v>22</v>
      </c>
      <c r="N14" s="111">
        <v>510</v>
      </c>
      <c r="O14" s="111">
        <v>10</v>
      </c>
      <c r="P14" s="111">
        <f t="shared" si="4"/>
        <v>-500</v>
      </c>
    </row>
    <row r="15" ht="18.75" customHeight="1" spans="1:16">
      <c r="A15" s="112" t="s">
        <v>52</v>
      </c>
      <c r="B15" s="108">
        <v>22825</v>
      </c>
      <c r="C15" s="108">
        <f t="shared" si="5"/>
        <v>17759</v>
      </c>
      <c r="D15" s="109">
        <f t="shared" ref="D15:D22" si="6">C15-B15</f>
        <v>-5066</v>
      </c>
      <c r="E15" s="110">
        <v>16131</v>
      </c>
      <c r="F15" s="111">
        <v>5645</v>
      </c>
      <c r="G15" s="111">
        <f t="shared" si="1"/>
        <v>-10486</v>
      </c>
      <c r="H15" s="111">
        <v>1097</v>
      </c>
      <c r="I15" s="111">
        <v>2897</v>
      </c>
      <c r="J15" s="111">
        <f t="shared" si="2"/>
        <v>1800</v>
      </c>
      <c r="K15" s="111">
        <v>784</v>
      </c>
      <c r="L15" s="111">
        <v>2565</v>
      </c>
      <c r="M15" s="111">
        <f t="shared" si="3"/>
        <v>1781</v>
      </c>
      <c r="N15" s="111">
        <v>4813</v>
      </c>
      <c r="O15" s="111">
        <v>6652</v>
      </c>
      <c r="P15" s="111">
        <f t="shared" si="4"/>
        <v>1839</v>
      </c>
    </row>
    <row r="16" ht="18.75" customHeight="1" spans="1:16">
      <c r="A16" s="113" t="s">
        <v>54</v>
      </c>
      <c r="B16" s="108">
        <v>506</v>
      </c>
      <c r="C16" s="108">
        <f t="shared" si="5"/>
        <v>638</v>
      </c>
      <c r="D16" s="109">
        <f t="shared" si="6"/>
        <v>132</v>
      </c>
      <c r="E16" s="110">
        <v>376</v>
      </c>
      <c r="F16" s="111">
        <v>338</v>
      </c>
      <c r="G16" s="111">
        <f t="shared" si="1"/>
        <v>-38</v>
      </c>
      <c r="H16" s="111">
        <v>129</v>
      </c>
      <c r="I16" s="111">
        <v>298</v>
      </c>
      <c r="J16" s="111">
        <f t="shared" si="2"/>
        <v>169</v>
      </c>
      <c r="K16" s="111">
        <v>1</v>
      </c>
      <c r="L16" s="111">
        <v>1</v>
      </c>
      <c r="M16" s="111">
        <f t="shared" si="3"/>
        <v>0</v>
      </c>
      <c r="N16" s="111"/>
      <c r="O16" s="111">
        <v>1</v>
      </c>
      <c r="P16" s="111">
        <f t="shared" si="4"/>
        <v>1</v>
      </c>
    </row>
    <row r="17" ht="18.75" customHeight="1" spans="1:16">
      <c r="A17" s="113" t="s">
        <v>56</v>
      </c>
      <c r="B17" s="108">
        <v>138</v>
      </c>
      <c r="C17" s="108">
        <f t="shared" si="5"/>
        <v>444</v>
      </c>
      <c r="D17" s="109">
        <f t="shared" si="6"/>
        <v>306</v>
      </c>
      <c r="E17" s="110">
        <v>41</v>
      </c>
      <c r="F17" s="111">
        <v>186</v>
      </c>
      <c r="G17" s="111">
        <f t="shared" si="1"/>
        <v>145</v>
      </c>
      <c r="H17" s="111">
        <v>97</v>
      </c>
      <c r="I17" s="111">
        <v>258</v>
      </c>
      <c r="J17" s="111">
        <f t="shared" si="2"/>
        <v>161</v>
      </c>
      <c r="K17" s="111"/>
      <c r="L17" s="111"/>
      <c r="M17" s="111">
        <f t="shared" si="3"/>
        <v>0</v>
      </c>
      <c r="N17" s="111"/>
      <c r="O17" s="111"/>
      <c r="P17" s="111">
        <f t="shared" si="4"/>
        <v>0</v>
      </c>
    </row>
    <row r="18" ht="18.75" customHeight="1" spans="1:16">
      <c r="A18" s="112" t="s">
        <v>58</v>
      </c>
      <c r="B18" s="108">
        <v>804</v>
      </c>
      <c r="C18" s="108">
        <f t="shared" si="5"/>
        <v>2430</v>
      </c>
      <c r="D18" s="109">
        <f t="shared" si="6"/>
        <v>1626</v>
      </c>
      <c r="E18" s="110">
        <v>460</v>
      </c>
      <c r="F18" s="111">
        <v>414</v>
      </c>
      <c r="G18" s="111">
        <f t="shared" si="1"/>
        <v>-46</v>
      </c>
      <c r="H18" s="111">
        <v>328</v>
      </c>
      <c r="I18" s="111">
        <v>1992</v>
      </c>
      <c r="J18" s="111">
        <f t="shared" si="2"/>
        <v>1664</v>
      </c>
      <c r="K18" s="111">
        <v>16</v>
      </c>
      <c r="L18" s="111">
        <v>23</v>
      </c>
      <c r="M18" s="111">
        <f t="shared" si="3"/>
        <v>7</v>
      </c>
      <c r="N18" s="111"/>
      <c r="O18" s="111">
        <v>1</v>
      </c>
      <c r="P18" s="111">
        <f t="shared" si="4"/>
        <v>1</v>
      </c>
    </row>
    <row r="19" ht="18.75" customHeight="1" spans="1:16">
      <c r="A19" s="112" t="s">
        <v>60</v>
      </c>
      <c r="B19" s="108">
        <f>SUM(N19,K19,H19,E19)</f>
        <v>0</v>
      </c>
      <c r="C19" s="108">
        <f t="shared" si="5"/>
        <v>0</v>
      </c>
      <c r="D19" s="109">
        <f t="shared" si="6"/>
        <v>0</v>
      </c>
      <c r="E19" s="110"/>
      <c r="F19" s="111"/>
      <c r="G19" s="111">
        <f t="shared" si="1"/>
        <v>0</v>
      </c>
      <c r="H19" s="111"/>
      <c r="I19" s="111"/>
      <c r="J19" s="111">
        <f t="shared" si="2"/>
        <v>0</v>
      </c>
      <c r="K19" s="111"/>
      <c r="L19" s="111"/>
      <c r="M19" s="111">
        <f t="shared" si="3"/>
        <v>0</v>
      </c>
      <c r="N19" s="111"/>
      <c r="O19" s="111"/>
      <c r="P19" s="111">
        <f t="shared" si="4"/>
        <v>0</v>
      </c>
    </row>
    <row r="20" ht="18.75" customHeight="1" spans="1:16">
      <c r="A20" s="112" t="s">
        <v>62</v>
      </c>
      <c r="B20" s="108">
        <v>1770</v>
      </c>
      <c r="C20" s="108">
        <f t="shared" si="5"/>
        <v>2545</v>
      </c>
      <c r="D20" s="109">
        <f t="shared" si="6"/>
        <v>775</v>
      </c>
      <c r="E20" s="110">
        <v>1240</v>
      </c>
      <c r="F20" s="111">
        <v>1006</v>
      </c>
      <c r="G20" s="111">
        <f t="shared" si="1"/>
        <v>-234</v>
      </c>
      <c r="H20" s="111">
        <v>508</v>
      </c>
      <c r="I20" s="111">
        <v>1357</v>
      </c>
      <c r="J20" s="111">
        <f t="shared" si="2"/>
        <v>849</v>
      </c>
      <c r="K20" s="111">
        <v>22</v>
      </c>
      <c r="L20" s="111">
        <v>121</v>
      </c>
      <c r="M20" s="111">
        <f t="shared" si="3"/>
        <v>99</v>
      </c>
      <c r="N20" s="111"/>
      <c r="O20" s="111">
        <v>61</v>
      </c>
      <c r="P20" s="111">
        <f t="shared" si="4"/>
        <v>61</v>
      </c>
    </row>
    <row r="21" ht="18.75" customHeight="1" spans="1:16">
      <c r="A21" s="113" t="s">
        <v>64</v>
      </c>
      <c r="B21" s="108">
        <v>5210</v>
      </c>
      <c r="C21" s="108">
        <f t="shared" si="5"/>
        <v>7081</v>
      </c>
      <c r="D21" s="109">
        <f t="shared" si="6"/>
        <v>1871</v>
      </c>
      <c r="E21" s="110">
        <v>0</v>
      </c>
      <c r="F21" s="111">
        <v>3423</v>
      </c>
      <c r="G21" s="111">
        <f t="shared" si="1"/>
        <v>3423</v>
      </c>
      <c r="H21" s="111"/>
      <c r="I21" s="111">
        <v>24</v>
      </c>
      <c r="J21" s="111">
        <f t="shared" si="2"/>
        <v>24</v>
      </c>
      <c r="K21" s="111">
        <v>0</v>
      </c>
      <c r="L21" s="111">
        <v>1786</v>
      </c>
      <c r="M21" s="111">
        <f t="shared" si="3"/>
        <v>1786</v>
      </c>
      <c r="N21" s="111">
        <v>5210</v>
      </c>
      <c r="O21" s="111">
        <v>1848</v>
      </c>
      <c r="P21" s="111">
        <f t="shared" si="4"/>
        <v>-3362</v>
      </c>
    </row>
    <row r="22" ht="18.75" customHeight="1" spans="1:16">
      <c r="A22" s="113" t="s">
        <v>66</v>
      </c>
      <c r="B22" s="108">
        <f>SUM(N22,K22,H22,E22)</f>
        <v>0</v>
      </c>
      <c r="C22" s="108">
        <f t="shared" si="5"/>
        <v>0</v>
      </c>
      <c r="D22" s="109">
        <f t="shared" si="6"/>
        <v>0</v>
      </c>
      <c r="E22" s="110"/>
      <c r="F22" s="111"/>
      <c r="G22" s="111">
        <f t="shared" si="1"/>
        <v>0</v>
      </c>
      <c r="H22" s="111"/>
      <c r="I22" s="111"/>
      <c r="J22" s="111">
        <f t="shared" si="2"/>
        <v>0</v>
      </c>
      <c r="K22" s="111"/>
      <c r="L22" s="111"/>
      <c r="M22" s="111">
        <f t="shared" si="3"/>
        <v>0</v>
      </c>
      <c r="N22" s="111"/>
      <c r="O22" s="111"/>
      <c r="P22" s="111">
        <f t="shared" si="4"/>
        <v>0</v>
      </c>
    </row>
    <row r="23" ht="18.75" customHeight="1" spans="1:16">
      <c r="A23" s="113" t="s">
        <v>70</v>
      </c>
      <c r="B23" s="108">
        <v>317</v>
      </c>
      <c r="C23" s="108">
        <f t="shared" si="5"/>
        <v>200</v>
      </c>
      <c r="D23" s="109">
        <f>SUM(G23,J23,P23)</f>
        <v>-117</v>
      </c>
      <c r="E23" s="110">
        <v>0</v>
      </c>
      <c r="F23" s="111"/>
      <c r="G23" s="111">
        <f t="shared" si="1"/>
        <v>0</v>
      </c>
      <c r="H23" s="111">
        <v>317</v>
      </c>
      <c r="I23" s="111">
        <v>200</v>
      </c>
      <c r="J23" s="111">
        <f t="shared" si="2"/>
        <v>-117</v>
      </c>
      <c r="K23" s="111">
        <v>0</v>
      </c>
      <c r="L23" s="111"/>
      <c r="M23" s="111">
        <f t="shared" si="3"/>
        <v>0</v>
      </c>
      <c r="N23" s="111">
        <v>0</v>
      </c>
      <c r="O23" s="111"/>
      <c r="P23" s="111">
        <f t="shared" si="4"/>
        <v>0</v>
      </c>
    </row>
    <row r="24" ht="18" customHeight="1" spans="1:16">
      <c r="A24" s="114"/>
      <c r="B24" s="115">
        <v>0</v>
      </c>
      <c r="C24" s="115">
        <v>0</v>
      </c>
      <c r="D24" s="115">
        <v>0</v>
      </c>
      <c r="E24" s="115">
        <v>0</v>
      </c>
      <c r="F24" s="116">
        <v>0</v>
      </c>
      <c r="G24" s="116">
        <v>0</v>
      </c>
      <c r="H24" s="116"/>
      <c r="I24" s="116">
        <v>0</v>
      </c>
      <c r="J24" s="116"/>
      <c r="K24" s="120">
        <v>0</v>
      </c>
      <c r="L24" s="116">
        <v>0</v>
      </c>
      <c r="M24" s="116">
        <v>0</v>
      </c>
      <c r="N24" s="120">
        <v>0</v>
      </c>
      <c r="O24" s="116"/>
      <c r="P24" s="111">
        <f t="shared" si="4"/>
        <v>0</v>
      </c>
    </row>
    <row r="25" ht="23.25" customHeight="1" spans="1:17">
      <c r="A25" s="117" t="s">
        <v>154</v>
      </c>
      <c r="B25" s="118">
        <f>SUM(B5:B23)</f>
        <v>173817</v>
      </c>
      <c r="C25" s="118">
        <f t="shared" ref="C25:P25" si="7">SUM(C5:C24)</f>
        <v>174276</v>
      </c>
      <c r="D25" s="118">
        <f t="shared" si="7"/>
        <v>1305</v>
      </c>
      <c r="E25" s="118">
        <f t="shared" si="7"/>
        <v>67816</v>
      </c>
      <c r="F25" s="118">
        <f t="shared" si="7"/>
        <v>66571</v>
      </c>
      <c r="G25" s="118">
        <f t="shared" si="7"/>
        <v>-1245</v>
      </c>
      <c r="H25" s="118">
        <f t="shared" si="7"/>
        <v>16235</v>
      </c>
      <c r="I25" s="118">
        <f t="shared" si="7"/>
        <v>32856</v>
      </c>
      <c r="J25" s="118">
        <f t="shared" si="7"/>
        <v>16621</v>
      </c>
      <c r="K25" s="118">
        <f t="shared" si="7"/>
        <v>32615</v>
      </c>
      <c r="L25" s="118">
        <f t="shared" si="7"/>
        <v>42908</v>
      </c>
      <c r="M25" s="118">
        <f t="shared" si="7"/>
        <v>10293</v>
      </c>
      <c r="N25" s="118">
        <f t="shared" si="7"/>
        <v>57151</v>
      </c>
      <c r="O25" s="118">
        <f t="shared" si="7"/>
        <v>31941</v>
      </c>
      <c r="P25" s="118">
        <f t="shared" si="7"/>
        <v>-25210</v>
      </c>
      <c r="Q25" s="122"/>
    </row>
    <row r="26" spans="13:16">
      <c r="M26" s="121"/>
      <c r="P26" s="121"/>
    </row>
  </sheetData>
  <mergeCells count="7">
    <mergeCell ref="A1:P1"/>
    <mergeCell ref="B3:D3"/>
    <mergeCell ref="E3:G3"/>
    <mergeCell ref="H3:J3"/>
    <mergeCell ref="K3:M3"/>
    <mergeCell ref="N3:P3"/>
    <mergeCell ref="A3:A4"/>
  </mergeCells>
  <printOptions horizontalCentered="1"/>
  <pageMargins left="0.39" right="0.39" top="0.55" bottom="0.83" header="0.39" footer="0.59"/>
  <pageSetup paperSize="9" scale="75" firstPageNumber="4" orientation="landscape" useFirstPageNumber="1" horizontalDpi="600" verticalDpi="6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2"/>
  <sheetViews>
    <sheetView showZeros="0" zoomScaleSheetLayoutView="60" workbookViewId="0">
      <pane ySplit="4" topLeftCell="A5" activePane="bottomLeft" state="frozenSplit"/>
      <selection/>
      <selection pane="bottomLeft" activeCell="T18" sqref="T18"/>
    </sheetView>
  </sheetViews>
  <sheetFormatPr defaultColWidth="9" defaultRowHeight="14.25"/>
  <cols>
    <col min="1" max="1" width="46.25" style="36" customWidth="1"/>
    <col min="2" max="3" width="15.125" style="36" customWidth="1"/>
    <col min="4" max="4" width="10.25" style="36" customWidth="1"/>
    <col min="5" max="5" width="12.625" style="36" customWidth="1"/>
    <col min="6" max="6" width="29.75" style="36" customWidth="1"/>
    <col min="7" max="7" width="12.25" style="36" customWidth="1"/>
    <col min="8" max="8" width="14.5" style="36" customWidth="1"/>
    <col min="9" max="9" width="11.375" style="36" customWidth="1"/>
    <col min="10" max="10" width="12.75" style="36" customWidth="1"/>
    <col min="11" max="16384" width="9" style="36"/>
  </cols>
  <sheetData>
    <row r="1" ht="21" customHeight="1" spans="1:1">
      <c r="A1" s="37" t="s">
        <v>12</v>
      </c>
    </row>
    <row r="2" ht="40.5" customHeight="1" spans="1:10">
      <c r="A2" s="38" t="s">
        <v>155</v>
      </c>
      <c r="B2" s="38"/>
      <c r="C2" s="38"/>
      <c r="D2" s="38"/>
      <c r="E2" s="38"/>
      <c r="F2" s="38"/>
      <c r="G2" s="38"/>
      <c r="H2" s="38"/>
      <c r="I2" s="38"/>
      <c r="J2" s="38"/>
    </row>
    <row r="3" ht="21" customHeight="1" spans="2:10">
      <c r="B3" s="37"/>
      <c r="C3" s="37"/>
      <c r="D3" s="37"/>
      <c r="E3" s="37"/>
      <c r="F3" s="37"/>
      <c r="G3" s="37"/>
      <c r="H3" s="37"/>
      <c r="I3" s="37"/>
      <c r="J3" s="39" t="s">
        <v>24</v>
      </c>
    </row>
    <row r="4" s="34" customFormat="1" ht="60" customHeight="1" spans="1:10">
      <c r="A4" s="40" t="s">
        <v>25</v>
      </c>
      <c r="B4" s="41" t="s">
        <v>26</v>
      </c>
      <c r="C4" s="41" t="s">
        <v>27</v>
      </c>
      <c r="D4" s="40" t="s">
        <v>28</v>
      </c>
      <c r="E4" s="94" t="s">
        <v>29</v>
      </c>
      <c r="F4" s="43" t="s">
        <v>156</v>
      </c>
      <c r="G4" s="40" t="s">
        <v>26</v>
      </c>
      <c r="H4" s="40" t="s">
        <v>27</v>
      </c>
      <c r="I4" s="40" t="s">
        <v>28</v>
      </c>
      <c r="J4" s="94" t="s">
        <v>29</v>
      </c>
    </row>
    <row r="5" s="35" customFormat="1" ht="24" customHeight="1" spans="1:10">
      <c r="A5" s="49" t="s">
        <v>157</v>
      </c>
      <c r="B5" s="45">
        <v>112</v>
      </c>
      <c r="C5" s="45">
        <v>112</v>
      </c>
      <c r="D5" s="46">
        <v>102</v>
      </c>
      <c r="E5" s="46">
        <f t="shared" ref="E5:E25" si="0">D5-C5</f>
        <v>-10</v>
      </c>
      <c r="F5" s="49" t="s">
        <v>158</v>
      </c>
      <c r="G5" s="48"/>
      <c r="H5" s="48"/>
      <c r="I5" s="46">
        <v>0</v>
      </c>
      <c r="J5" s="49">
        <f>I5-G5</f>
        <v>0</v>
      </c>
    </row>
    <row r="6" s="35" customFormat="1" ht="24" customHeight="1" spans="1:10">
      <c r="A6" s="49" t="s">
        <v>159</v>
      </c>
      <c r="B6" s="45"/>
      <c r="C6" s="45"/>
      <c r="D6" s="46"/>
      <c r="E6" s="46">
        <f t="shared" si="0"/>
        <v>0</v>
      </c>
      <c r="F6" s="49" t="s">
        <v>160</v>
      </c>
      <c r="G6" s="95">
        <v>114</v>
      </c>
      <c r="H6" s="51">
        <v>114</v>
      </c>
      <c r="I6" s="46">
        <v>84</v>
      </c>
      <c r="J6" s="48">
        <f t="shared" ref="J6:J25" si="1">I6-H6</f>
        <v>-30</v>
      </c>
    </row>
    <row r="7" s="35" customFormat="1" ht="24" customHeight="1" spans="1:10">
      <c r="A7" s="49" t="s">
        <v>161</v>
      </c>
      <c r="B7" s="45">
        <v>29358</v>
      </c>
      <c r="C7" s="45">
        <v>29358</v>
      </c>
      <c r="D7" s="46">
        <v>30095</v>
      </c>
      <c r="E7" s="46">
        <f t="shared" si="0"/>
        <v>737</v>
      </c>
      <c r="F7" s="49" t="s">
        <v>162</v>
      </c>
      <c r="G7" s="95">
        <v>351</v>
      </c>
      <c r="H7" s="51">
        <v>351</v>
      </c>
      <c r="I7" s="46">
        <v>202</v>
      </c>
      <c r="J7" s="48">
        <f t="shared" si="1"/>
        <v>-149</v>
      </c>
    </row>
    <row r="8" s="35" customFormat="1" ht="24" customHeight="1" spans="1:10">
      <c r="A8" s="49" t="s">
        <v>163</v>
      </c>
      <c r="B8" s="45"/>
      <c r="C8" s="45"/>
      <c r="D8" s="46"/>
      <c r="E8" s="46">
        <f t="shared" si="0"/>
        <v>0</v>
      </c>
      <c r="F8" s="53" t="s">
        <v>164</v>
      </c>
      <c r="G8" s="51"/>
      <c r="H8" s="51"/>
      <c r="I8" s="46"/>
      <c r="J8" s="48">
        <f t="shared" si="1"/>
        <v>0</v>
      </c>
    </row>
    <row r="9" s="35" customFormat="1" ht="24" customHeight="1" spans="1:10">
      <c r="A9" s="49" t="s">
        <v>165</v>
      </c>
      <c r="B9" s="45">
        <v>30</v>
      </c>
      <c r="C9" s="45">
        <v>30</v>
      </c>
      <c r="D9" s="46">
        <v>5</v>
      </c>
      <c r="E9" s="46">
        <f t="shared" si="0"/>
        <v>-25</v>
      </c>
      <c r="F9" s="49" t="s">
        <v>166</v>
      </c>
      <c r="G9" s="51">
        <v>26940</v>
      </c>
      <c r="H9" s="51">
        <v>51940</v>
      </c>
      <c r="I9" s="46">
        <v>48865</v>
      </c>
      <c r="J9" s="48">
        <f t="shared" si="1"/>
        <v>-3075</v>
      </c>
    </row>
    <row r="10" s="35" customFormat="1" ht="24" customHeight="1" spans="1:10">
      <c r="A10" s="49" t="s">
        <v>167</v>
      </c>
      <c r="B10" s="45"/>
      <c r="C10" s="45"/>
      <c r="D10" s="46"/>
      <c r="E10" s="46">
        <f t="shared" si="0"/>
        <v>0</v>
      </c>
      <c r="F10" s="49" t="s">
        <v>168</v>
      </c>
      <c r="G10" s="51">
        <v>1230</v>
      </c>
      <c r="H10" s="51">
        <v>1230</v>
      </c>
      <c r="I10" s="46">
        <v>1140</v>
      </c>
      <c r="J10" s="48">
        <f t="shared" si="1"/>
        <v>-90</v>
      </c>
    </row>
    <row r="11" s="35" customFormat="1" ht="24" customHeight="1" spans="1:10">
      <c r="A11" s="96" t="s">
        <v>169</v>
      </c>
      <c r="B11" s="45"/>
      <c r="C11" s="45"/>
      <c r="D11" s="46"/>
      <c r="E11" s="46">
        <f t="shared" si="0"/>
        <v>0</v>
      </c>
      <c r="F11" s="52" t="s">
        <v>170</v>
      </c>
      <c r="G11" s="51"/>
      <c r="H11" s="51"/>
      <c r="I11" s="46"/>
      <c r="J11" s="48">
        <f t="shared" si="1"/>
        <v>0</v>
      </c>
    </row>
    <row r="12" s="35" customFormat="1" ht="24" customHeight="1" spans="1:10">
      <c r="A12" s="49" t="s">
        <v>171</v>
      </c>
      <c r="B12" s="45"/>
      <c r="C12" s="45"/>
      <c r="D12" s="46"/>
      <c r="E12" s="46">
        <f t="shared" si="0"/>
        <v>0</v>
      </c>
      <c r="F12" s="52" t="s">
        <v>172</v>
      </c>
      <c r="G12" s="51"/>
      <c r="H12" s="51"/>
      <c r="I12" s="46"/>
      <c r="J12" s="48">
        <f t="shared" si="1"/>
        <v>0</v>
      </c>
    </row>
    <row r="13" s="35" customFormat="1" ht="24" customHeight="1" spans="1:10">
      <c r="A13" s="49" t="s">
        <v>173</v>
      </c>
      <c r="B13" s="45"/>
      <c r="C13" s="45"/>
      <c r="D13" s="46"/>
      <c r="E13" s="46">
        <f t="shared" si="0"/>
        <v>0</v>
      </c>
      <c r="F13" s="52" t="s">
        <v>174</v>
      </c>
      <c r="G13" s="51">
        <v>34</v>
      </c>
      <c r="H13" s="51">
        <v>34</v>
      </c>
      <c r="I13" s="46">
        <v>20</v>
      </c>
      <c r="J13" s="48">
        <f t="shared" si="1"/>
        <v>-14</v>
      </c>
    </row>
    <row r="14" s="35" customFormat="1" ht="24" customHeight="1" spans="1:10">
      <c r="A14" s="49"/>
      <c r="B14" s="45"/>
      <c r="C14" s="45"/>
      <c r="D14" s="46"/>
      <c r="E14" s="46">
        <f t="shared" si="0"/>
        <v>0</v>
      </c>
      <c r="F14" s="49" t="s">
        <v>175</v>
      </c>
      <c r="G14" s="51"/>
      <c r="H14" s="51"/>
      <c r="I14" s="46"/>
      <c r="J14" s="48">
        <f t="shared" si="1"/>
        <v>0</v>
      </c>
    </row>
    <row r="15" s="35" customFormat="1" ht="24" customHeight="1" spans="1:10">
      <c r="A15" s="49"/>
      <c r="B15" s="45"/>
      <c r="C15" s="45"/>
      <c r="D15" s="46"/>
      <c r="E15" s="46">
        <f t="shared" si="0"/>
        <v>0</v>
      </c>
      <c r="F15" s="49" t="s">
        <v>176</v>
      </c>
      <c r="G15" s="51">
        <v>2206</v>
      </c>
      <c r="H15" s="51">
        <v>2206</v>
      </c>
      <c r="I15" s="46">
        <v>1682</v>
      </c>
      <c r="J15" s="48">
        <f t="shared" si="1"/>
        <v>-524</v>
      </c>
    </row>
    <row r="16" s="35" customFormat="1" ht="24" customHeight="1" spans="1:10">
      <c r="A16" s="49"/>
      <c r="B16" s="45"/>
      <c r="C16" s="45"/>
      <c r="D16" s="46"/>
      <c r="E16" s="46">
        <f t="shared" si="0"/>
        <v>0</v>
      </c>
      <c r="F16" s="49" t="s">
        <v>177</v>
      </c>
      <c r="G16" s="46">
        <v>6841</v>
      </c>
      <c r="H16" s="46">
        <v>6841</v>
      </c>
      <c r="I16" s="46">
        <v>6086</v>
      </c>
      <c r="J16" s="48">
        <f t="shared" si="1"/>
        <v>-755</v>
      </c>
    </row>
    <row r="17" s="35" customFormat="1" ht="24" customHeight="1" spans="1:10">
      <c r="A17" s="53"/>
      <c r="D17" s="46"/>
      <c r="E17" s="46">
        <f t="shared" si="0"/>
        <v>0</v>
      </c>
      <c r="F17" s="49" t="s">
        <v>178</v>
      </c>
      <c r="G17" s="46">
        <v>71</v>
      </c>
      <c r="H17" s="46">
        <v>71</v>
      </c>
      <c r="I17" s="46">
        <v>2</v>
      </c>
      <c r="J17" s="48">
        <f t="shared" si="1"/>
        <v>-69</v>
      </c>
    </row>
    <row r="18" s="35" customFormat="1" ht="24" customHeight="1" spans="1:10">
      <c r="A18" s="62" t="s">
        <v>81</v>
      </c>
      <c r="B18" s="55">
        <f t="shared" ref="B18:I18" si="2">SUM(B5:B17)</f>
        <v>29500</v>
      </c>
      <c r="C18" s="55">
        <f t="shared" si="2"/>
        <v>29500</v>
      </c>
      <c r="D18" s="55">
        <f t="shared" si="2"/>
        <v>30202</v>
      </c>
      <c r="E18" s="46">
        <f t="shared" si="0"/>
        <v>702</v>
      </c>
      <c r="F18" s="62" t="s">
        <v>82</v>
      </c>
      <c r="G18" s="56">
        <f t="shared" si="2"/>
        <v>37787</v>
      </c>
      <c r="H18" s="56">
        <f t="shared" si="2"/>
        <v>62787</v>
      </c>
      <c r="I18" s="56">
        <f t="shared" si="2"/>
        <v>58081</v>
      </c>
      <c r="J18" s="48">
        <f t="shared" si="1"/>
        <v>-4706</v>
      </c>
    </row>
    <row r="19" s="35" customFormat="1" ht="24" customHeight="1" spans="1:10">
      <c r="A19" s="49" t="s">
        <v>79</v>
      </c>
      <c r="B19" s="45"/>
      <c r="C19" s="45"/>
      <c r="D19" s="46"/>
      <c r="E19" s="46">
        <f t="shared" si="0"/>
        <v>0</v>
      </c>
      <c r="F19" s="49" t="s">
        <v>79</v>
      </c>
      <c r="G19" s="49"/>
      <c r="H19" s="49"/>
      <c r="I19" s="49"/>
      <c r="J19" s="48">
        <f t="shared" si="1"/>
        <v>0</v>
      </c>
    </row>
    <row r="20" s="35" customFormat="1" ht="24" customHeight="1" spans="1:10">
      <c r="A20" s="67" t="s">
        <v>83</v>
      </c>
      <c r="B20" s="58">
        <f>SUM(B21:B24)</f>
        <v>8287</v>
      </c>
      <c r="C20" s="58">
        <f>SUM(C21:C24)</f>
        <v>33287</v>
      </c>
      <c r="D20" s="58">
        <f>SUM(D21:D24)</f>
        <v>76892</v>
      </c>
      <c r="E20" s="46">
        <f t="shared" si="0"/>
        <v>43605</v>
      </c>
      <c r="F20" s="68" t="s">
        <v>84</v>
      </c>
      <c r="G20" s="46">
        <f>SUM(G21:G23)</f>
        <v>0</v>
      </c>
      <c r="H20" s="46"/>
      <c r="I20" s="46">
        <f>SUM(I21:I24)</f>
        <v>49013</v>
      </c>
      <c r="J20" s="48">
        <f t="shared" si="1"/>
        <v>49013</v>
      </c>
    </row>
    <row r="21" s="35" customFormat="1" ht="24" customHeight="1" spans="1:10">
      <c r="A21" s="97" t="s">
        <v>179</v>
      </c>
      <c r="B21" s="59">
        <v>3060</v>
      </c>
      <c r="C21" s="59">
        <v>3060</v>
      </c>
      <c r="D21" s="60">
        <v>2260</v>
      </c>
      <c r="E21" s="46">
        <f t="shared" si="0"/>
        <v>-800</v>
      </c>
      <c r="F21" s="49" t="s">
        <v>180</v>
      </c>
      <c r="G21" s="46"/>
      <c r="H21" s="46"/>
      <c r="I21" s="46"/>
      <c r="J21" s="48">
        <f t="shared" si="1"/>
        <v>0</v>
      </c>
    </row>
    <row r="22" s="35" customFormat="1" ht="24" customHeight="1" spans="1:10">
      <c r="A22" s="97" t="s">
        <v>181</v>
      </c>
      <c r="B22" s="46">
        <v>5227</v>
      </c>
      <c r="C22" s="46">
        <v>5227</v>
      </c>
      <c r="D22" s="46">
        <v>5619</v>
      </c>
      <c r="E22" s="46">
        <f t="shared" si="0"/>
        <v>392</v>
      </c>
      <c r="F22" s="49" t="s">
        <v>182</v>
      </c>
      <c r="G22" s="46"/>
      <c r="H22" s="46"/>
      <c r="I22" s="46">
        <v>5000</v>
      </c>
      <c r="J22" s="48">
        <f t="shared" si="1"/>
        <v>5000</v>
      </c>
    </row>
    <row r="23" s="35" customFormat="1" ht="24" customHeight="1" spans="1:10">
      <c r="A23" s="97" t="s">
        <v>183</v>
      </c>
      <c r="B23" s="45"/>
      <c r="C23" s="45"/>
      <c r="D23" s="46"/>
      <c r="E23" s="46">
        <f t="shared" si="0"/>
        <v>0</v>
      </c>
      <c r="F23" s="49" t="s">
        <v>184</v>
      </c>
      <c r="G23" s="46">
        <f>B25-G18-G21-G22-G24</f>
        <v>0</v>
      </c>
      <c r="H23" s="46"/>
      <c r="I23" s="46">
        <f>D25-I18-I21-I22-I24</f>
        <v>0</v>
      </c>
      <c r="J23" s="48">
        <f t="shared" si="1"/>
        <v>0</v>
      </c>
    </row>
    <row r="24" s="35" customFormat="1" ht="24" customHeight="1" spans="1:10">
      <c r="A24" s="49" t="s">
        <v>185</v>
      </c>
      <c r="B24" s="45"/>
      <c r="C24" s="45">
        <v>25000</v>
      </c>
      <c r="D24" s="46">
        <v>69013</v>
      </c>
      <c r="E24" s="46">
        <f t="shared" si="0"/>
        <v>44013</v>
      </c>
      <c r="F24" s="61" t="s">
        <v>186</v>
      </c>
      <c r="G24" s="49"/>
      <c r="H24" s="49"/>
      <c r="I24" s="98">
        <v>44013</v>
      </c>
      <c r="J24" s="48">
        <f t="shared" si="1"/>
        <v>44013</v>
      </c>
    </row>
    <row r="25" s="35" customFormat="1" spans="1:13">
      <c r="A25" s="62" t="s">
        <v>127</v>
      </c>
      <c r="B25" s="64">
        <f>SUM(B18,B20)</f>
        <v>37787</v>
      </c>
      <c r="C25" s="64">
        <f>SUM(C18,C20)</f>
        <v>62787</v>
      </c>
      <c r="D25" s="64">
        <f>SUM(D18,D20)</f>
        <v>107094</v>
      </c>
      <c r="E25" s="46">
        <f t="shared" si="0"/>
        <v>44307</v>
      </c>
      <c r="F25" s="62" t="s">
        <v>128</v>
      </c>
      <c r="G25" s="65">
        <f>SUM(G18,G20,G24)</f>
        <v>37787</v>
      </c>
      <c r="H25" s="65">
        <f>SUM(H18,H20,H24)</f>
        <v>62787</v>
      </c>
      <c r="I25" s="65">
        <f>SUM(I18,I20)</f>
        <v>107094</v>
      </c>
      <c r="J25" s="48">
        <f t="shared" si="1"/>
        <v>44307</v>
      </c>
      <c r="M25" s="35">
        <f>I25-D25</f>
        <v>0</v>
      </c>
    </row>
    <row r="26" hidden="1"/>
    <row r="27" hidden="1"/>
    <row r="28" hidden="1"/>
    <row r="29" hidden="1"/>
    <row r="30" hidden="1"/>
    <row r="31" hidden="1"/>
    <row r="32" hidden="1"/>
    <row r="33" hidden="1"/>
    <row r="34" hidden="1"/>
    <row r="35" hidden="1"/>
    <row r="36" hidden="1"/>
    <row r="37" hidden="1"/>
    <row r="38" hidden="1"/>
    <row r="39" hidden="1"/>
    <row r="40" hidden="1"/>
    <row r="41" hidden="1"/>
    <row r="42" hidden="1"/>
    <row r="43" hidden="1"/>
    <row r="44" hidden="1"/>
    <row r="45" hidden="1"/>
    <row r="46" hidden="1"/>
    <row r="47" hidden="1"/>
    <row r="49" hidden="1"/>
    <row r="50" hidden="1"/>
    <row r="51" spans="3:3">
      <c r="C51" s="36">
        <f>D25-C25</f>
        <v>44307</v>
      </c>
    </row>
    <row r="52" spans="3:3">
      <c r="C52" s="36">
        <f>C51/C25</f>
        <v>0.705671556213866</v>
      </c>
    </row>
  </sheetData>
  <mergeCells count="1">
    <mergeCell ref="A2:J2"/>
  </mergeCells>
  <conditionalFormatting sqref="A5:A16 A19:A24 F24">
    <cfRule type="expression" dxfId="1" priority="1" stopIfTrue="1">
      <formula>"len($A:$A)=3"</formula>
    </cfRule>
  </conditionalFormatting>
  <printOptions horizontalCentered="1"/>
  <pageMargins left="0.59" right="0.59" top="0.87" bottom="0.79" header="0.51" footer="0.51"/>
  <pageSetup paperSize="9" scale="65" firstPageNumber="5" orientation="landscape" blackAndWhite="1" useFirstPageNumber="1" horizontalDpi="600" verticalDpi="600"/>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1"/>
  <sheetViews>
    <sheetView showZeros="0" zoomScale="85" zoomScaleNormal="85" zoomScaleSheetLayoutView="60" workbookViewId="0">
      <pane xSplit="1" ySplit="6" topLeftCell="B7" activePane="bottomRight" state="frozenSplit"/>
      <selection/>
      <selection pane="topRight"/>
      <selection pane="bottomLeft"/>
      <selection pane="bottomRight" activeCell="T18" sqref="T18"/>
    </sheetView>
  </sheetViews>
  <sheetFormatPr defaultColWidth="9" defaultRowHeight="14.25"/>
  <cols>
    <col min="1" max="1" width="30.25" style="71" customWidth="1"/>
    <col min="2" max="3" width="16.125" style="71" customWidth="1"/>
    <col min="4" max="5" width="15.75" style="71" customWidth="1"/>
    <col min="6" max="6" width="15.875" style="71" customWidth="1"/>
    <col min="7" max="7" width="16.75" style="71" customWidth="1"/>
    <col min="8" max="8" width="16.5" style="71" customWidth="1"/>
    <col min="9" max="9" width="17" style="71" customWidth="1"/>
    <col min="10" max="10" width="9" style="71" hidden="1" customWidth="1"/>
    <col min="11" max="11" width="9.375" style="71" customWidth="1"/>
    <col min="12" max="12" width="9" style="71" customWidth="1"/>
    <col min="13" max="13" width="9.375" style="71" customWidth="1"/>
    <col min="14" max="16384" width="9" style="71"/>
  </cols>
  <sheetData>
    <row r="1" ht="23.25" customHeight="1" spans="1:1">
      <c r="A1" s="71" t="s">
        <v>14</v>
      </c>
    </row>
    <row r="2" ht="31.5" customHeight="1" spans="1:9">
      <c r="A2" s="72" t="s">
        <v>15</v>
      </c>
      <c r="B2" s="72"/>
      <c r="C2" s="72"/>
      <c r="D2" s="72"/>
      <c r="E2" s="72"/>
      <c r="F2" s="72"/>
      <c r="G2" s="72"/>
      <c r="H2" s="72"/>
      <c r="I2" s="72"/>
    </row>
    <row r="3" ht="16.5" customHeight="1" spans="1:8">
      <c r="A3" s="72"/>
      <c r="B3" s="72"/>
      <c r="C3" s="72"/>
      <c r="D3" s="72"/>
      <c r="E3" s="72"/>
      <c r="F3" s="72"/>
      <c r="G3" s="72"/>
      <c r="H3" s="72"/>
    </row>
    <row r="4" ht="18.75" customHeight="1" spans="1:10">
      <c r="A4" s="73"/>
      <c r="F4" s="74"/>
      <c r="I4" s="92" t="s">
        <v>24</v>
      </c>
      <c r="J4" s="92"/>
    </row>
    <row r="5" s="70" customFormat="1" ht="24.75" customHeight="1" spans="1:10">
      <c r="A5" s="75" t="s">
        <v>131</v>
      </c>
      <c r="B5" s="75" t="s">
        <v>26</v>
      </c>
      <c r="C5" s="76" t="s">
        <v>27</v>
      </c>
      <c r="D5" s="75" t="s">
        <v>132</v>
      </c>
      <c r="E5" s="75" t="s">
        <v>133</v>
      </c>
      <c r="F5" s="77" t="s">
        <v>187</v>
      </c>
      <c r="G5" s="78"/>
      <c r="H5" s="75" t="s">
        <v>28</v>
      </c>
      <c r="I5" s="81" t="s">
        <v>29</v>
      </c>
      <c r="J5" s="93"/>
    </row>
    <row r="6" s="70" customFormat="1" ht="33" customHeight="1" spans="1:9">
      <c r="A6" s="79"/>
      <c r="B6" s="79"/>
      <c r="C6" s="80"/>
      <c r="D6" s="79"/>
      <c r="E6" s="79"/>
      <c r="F6" s="81" t="s">
        <v>140</v>
      </c>
      <c r="G6" s="81" t="s">
        <v>188</v>
      </c>
      <c r="H6" s="79"/>
      <c r="I6" s="81"/>
    </row>
    <row r="7" ht="24.75" customHeight="1" spans="1:9">
      <c r="A7" s="68" t="s">
        <v>189</v>
      </c>
      <c r="B7" s="48"/>
      <c r="C7" s="48"/>
      <c r="D7" s="82"/>
      <c r="E7" s="82"/>
      <c r="F7" s="83"/>
      <c r="G7" s="83"/>
      <c r="H7" s="84">
        <f>SUM(B7:G7)</f>
        <v>0</v>
      </c>
      <c r="I7" s="84">
        <f>H7-B7</f>
        <v>0</v>
      </c>
    </row>
    <row r="8" ht="24.75" customHeight="1" spans="1:10">
      <c r="A8" s="68" t="s">
        <v>160</v>
      </c>
      <c r="B8" s="51">
        <v>114</v>
      </c>
      <c r="C8" s="51">
        <v>114</v>
      </c>
      <c r="D8" s="82"/>
      <c r="E8" s="82">
        <v>-31</v>
      </c>
      <c r="F8" s="83">
        <v>84</v>
      </c>
      <c r="G8" s="83">
        <v>-83</v>
      </c>
      <c r="H8" s="84">
        <f t="shared" ref="H8:H19" si="0">SUM(C8:G8)</f>
        <v>84</v>
      </c>
      <c r="I8" s="84">
        <f t="shared" ref="I8:I21" si="1">H8-C8</f>
        <v>-30</v>
      </c>
      <c r="J8" s="71">
        <v>84</v>
      </c>
    </row>
    <row r="9" ht="24.75" customHeight="1" spans="1:10">
      <c r="A9" s="68" t="s">
        <v>162</v>
      </c>
      <c r="B9" s="51">
        <v>351</v>
      </c>
      <c r="C9" s="51">
        <v>351</v>
      </c>
      <c r="D9" s="82"/>
      <c r="E9" s="82"/>
      <c r="F9" s="83">
        <v>201</v>
      </c>
      <c r="G9" s="83">
        <v>-350</v>
      </c>
      <c r="H9" s="84">
        <f t="shared" si="0"/>
        <v>202</v>
      </c>
      <c r="I9" s="84">
        <f t="shared" si="1"/>
        <v>-149</v>
      </c>
      <c r="J9" s="71">
        <v>202</v>
      </c>
    </row>
    <row r="10" ht="24.75" customHeight="1" spans="1:9">
      <c r="A10" s="85" t="s">
        <v>190</v>
      </c>
      <c r="B10" s="51"/>
      <c r="C10" s="86"/>
      <c r="D10" s="87"/>
      <c r="E10" s="87"/>
      <c r="F10" s="83"/>
      <c r="G10" s="83"/>
      <c r="H10" s="84">
        <f t="shared" si="0"/>
        <v>0</v>
      </c>
      <c r="I10" s="84">
        <f t="shared" si="1"/>
        <v>0</v>
      </c>
    </row>
    <row r="11" ht="24.75" customHeight="1" spans="1:10">
      <c r="A11" s="68" t="s">
        <v>166</v>
      </c>
      <c r="B11" s="51">
        <v>26940</v>
      </c>
      <c r="C11" s="86">
        <v>51940</v>
      </c>
      <c r="D11" s="87"/>
      <c r="E11" s="87">
        <v>-3075</v>
      </c>
      <c r="F11" s="83"/>
      <c r="G11" s="83"/>
      <c r="H11" s="84">
        <f t="shared" si="0"/>
        <v>48865</v>
      </c>
      <c r="I11" s="84">
        <f t="shared" si="1"/>
        <v>-3075</v>
      </c>
      <c r="J11" s="71">
        <v>48865</v>
      </c>
    </row>
    <row r="12" ht="24.75" customHeight="1" spans="1:10">
      <c r="A12" s="68" t="s">
        <v>168</v>
      </c>
      <c r="B12" s="51">
        <v>1230</v>
      </c>
      <c r="C12" s="86">
        <v>1230</v>
      </c>
      <c r="D12" s="87"/>
      <c r="E12" s="87">
        <v>-518</v>
      </c>
      <c r="F12" s="83">
        <v>679</v>
      </c>
      <c r="G12" s="83">
        <v>-251</v>
      </c>
      <c r="H12" s="84">
        <f t="shared" si="0"/>
        <v>1140</v>
      </c>
      <c r="I12" s="84">
        <f t="shared" si="1"/>
        <v>-90</v>
      </c>
      <c r="J12" s="71">
        <v>1140</v>
      </c>
    </row>
    <row r="13" ht="24.75" customHeight="1" spans="1:9">
      <c r="A13" s="88" t="s">
        <v>170</v>
      </c>
      <c r="B13" s="51"/>
      <c r="C13" s="86"/>
      <c r="D13" s="87"/>
      <c r="E13" s="87"/>
      <c r="F13" s="83"/>
      <c r="G13" s="83"/>
      <c r="H13" s="84">
        <f t="shared" si="0"/>
        <v>0</v>
      </c>
      <c r="I13" s="84">
        <f t="shared" si="1"/>
        <v>0</v>
      </c>
    </row>
    <row r="14" ht="24.75" customHeight="1" spans="1:9">
      <c r="A14" s="88" t="s">
        <v>172</v>
      </c>
      <c r="B14" s="51"/>
      <c r="C14" s="86"/>
      <c r="D14" s="87"/>
      <c r="E14" s="87"/>
      <c r="F14" s="83"/>
      <c r="G14" s="83"/>
      <c r="H14" s="84">
        <f t="shared" si="0"/>
        <v>0</v>
      </c>
      <c r="I14" s="84">
        <f t="shared" si="1"/>
        <v>0</v>
      </c>
    </row>
    <row r="15" ht="24.75" customHeight="1" spans="1:10">
      <c r="A15" s="88" t="s">
        <v>174</v>
      </c>
      <c r="B15" s="51">
        <v>34</v>
      </c>
      <c r="C15" s="86">
        <v>34</v>
      </c>
      <c r="D15" s="87"/>
      <c r="E15" s="87"/>
      <c r="F15" s="83"/>
      <c r="G15" s="83">
        <v>-14</v>
      </c>
      <c r="H15" s="84">
        <f t="shared" si="0"/>
        <v>20</v>
      </c>
      <c r="I15" s="84">
        <f t="shared" si="1"/>
        <v>-14</v>
      </c>
      <c r="J15" s="71">
        <v>20</v>
      </c>
    </row>
    <row r="16" ht="24.75" customHeight="1" spans="1:9">
      <c r="A16" s="68" t="s">
        <v>175</v>
      </c>
      <c r="B16" s="51"/>
      <c r="C16" s="86"/>
      <c r="D16" s="87"/>
      <c r="E16" s="87"/>
      <c r="F16" s="83"/>
      <c r="G16" s="83"/>
      <c r="H16" s="84">
        <f t="shared" si="0"/>
        <v>0</v>
      </c>
      <c r="I16" s="84">
        <f t="shared" si="1"/>
        <v>0</v>
      </c>
    </row>
    <row r="17" ht="24.75" customHeight="1" spans="1:10">
      <c r="A17" s="68" t="s">
        <v>176</v>
      </c>
      <c r="B17" s="51">
        <v>2206</v>
      </c>
      <c r="C17" s="86">
        <v>2206</v>
      </c>
      <c r="D17" s="87"/>
      <c r="E17" s="87"/>
      <c r="F17" s="83">
        <v>1296</v>
      </c>
      <c r="G17" s="83">
        <v>-1820</v>
      </c>
      <c r="H17" s="84">
        <f t="shared" si="0"/>
        <v>1682</v>
      </c>
      <c r="I17" s="84">
        <f t="shared" si="1"/>
        <v>-524</v>
      </c>
      <c r="J17" s="71">
        <v>1682</v>
      </c>
    </row>
    <row r="18" ht="24.75" customHeight="1" spans="1:10">
      <c r="A18" s="68" t="s">
        <v>177</v>
      </c>
      <c r="B18" s="51">
        <v>6841</v>
      </c>
      <c r="C18" s="86">
        <v>6841</v>
      </c>
      <c r="D18" s="87"/>
      <c r="E18" s="87">
        <v>-755</v>
      </c>
      <c r="F18" s="83"/>
      <c r="G18" s="83"/>
      <c r="H18" s="84">
        <f t="shared" si="0"/>
        <v>6086</v>
      </c>
      <c r="I18" s="84">
        <f t="shared" si="1"/>
        <v>-755</v>
      </c>
      <c r="J18" s="71">
        <v>6086</v>
      </c>
    </row>
    <row r="19" ht="24.75" customHeight="1" spans="1:10">
      <c r="A19" s="68" t="s">
        <v>178</v>
      </c>
      <c r="B19" s="51">
        <v>71</v>
      </c>
      <c r="C19" s="86">
        <v>71</v>
      </c>
      <c r="D19" s="87"/>
      <c r="E19" s="87">
        <v>-69</v>
      </c>
      <c r="F19" s="83"/>
      <c r="G19" s="83"/>
      <c r="H19" s="84">
        <f t="shared" si="0"/>
        <v>2</v>
      </c>
      <c r="I19" s="84">
        <f t="shared" si="1"/>
        <v>-69</v>
      </c>
      <c r="J19" s="71">
        <v>2</v>
      </c>
    </row>
    <row r="20" ht="24.75" customHeight="1" spans="1:9">
      <c r="A20" s="68"/>
      <c r="B20" s="51"/>
      <c r="C20" s="86"/>
      <c r="D20" s="89"/>
      <c r="E20" s="89"/>
      <c r="F20" s="83"/>
      <c r="G20" s="83"/>
      <c r="H20" s="84"/>
      <c r="I20" s="84">
        <f t="shared" si="1"/>
        <v>0</v>
      </c>
    </row>
    <row r="21" ht="24.75" customHeight="1" spans="1:9">
      <c r="A21" s="90" t="s">
        <v>191</v>
      </c>
      <c r="B21" s="91">
        <f t="shared" ref="B21:H21" si="2">SUM(B7:B19)</f>
        <v>37787</v>
      </c>
      <c r="C21" s="91">
        <f t="shared" si="2"/>
        <v>62787</v>
      </c>
      <c r="D21" s="91">
        <f t="shared" si="2"/>
        <v>0</v>
      </c>
      <c r="E21" s="91">
        <f t="shared" si="2"/>
        <v>-4448</v>
      </c>
      <c r="F21" s="91">
        <f t="shared" si="2"/>
        <v>2260</v>
      </c>
      <c r="G21" s="91">
        <f t="shared" si="2"/>
        <v>-2518</v>
      </c>
      <c r="H21" s="91">
        <f t="shared" si="2"/>
        <v>58081</v>
      </c>
      <c r="I21" s="84">
        <f t="shared" si="1"/>
        <v>-4706</v>
      </c>
    </row>
  </sheetData>
  <mergeCells count="9">
    <mergeCell ref="A2:I2"/>
    <mergeCell ref="F5:G5"/>
    <mergeCell ref="A5:A6"/>
    <mergeCell ref="B5:B6"/>
    <mergeCell ref="C5:C6"/>
    <mergeCell ref="D5:D6"/>
    <mergeCell ref="E5:E6"/>
    <mergeCell ref="H5:H6"/>
    <mergeCell ref="I5:I6"/>
  </mergeCells>
  <conditionalFormatting sqref="F7:G20">
    <cfRule type="cellIs" dxfId="0" priority="1" stopIfTrue="1" operator="lessThan">
      <formula>0</formula>
    </cfRule>
  </conditionalFormatting>
  <conditionalFormatting sqref="F7:G19">
    <cfRule type="cellIs" dxfId="0" priority="2" stopIfTrue="1" operator="lessThan">
      <formula>0</formula>
    </cfRule>
  </conditionalFormatting>
  <printOptions horizontalCentered="1"/>
  <pageMargins left="0.28" right="0.24" top="0.63" bottom="0.83" header="0.24" footer="0.43"/>
  <pageSetup paperSize="9" scale="80" firstPageNumber="6" orientation="landscape" useFirstPageNumber="1" horizontalDpi="600" verticalDpi="600"/>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6"/>
  <sheetViews>
    <sheetView showZeros="0" zoomScaleSheetLayoutView="60" workbookViewId="0">
      <pane ySplit="4" topLeftCell="A11" activePane="bottomLeft" state="frozenSplit"/>
      <selection/>
      <selection pane="bottomLeft" activeCell="T18" sqref="T18"/>
    </sheetView>
  </sheetViews>
  <sheetFormatPr defaultColWidth="9" defaultRowHeight="14.25" outlineLevelCol="7"/>
  <cols>
    <col min="1" max="1" width="41" style="36" customWidth="1"/>
    <col min="2" max="2" width="14.75" style="36" customWidth="1"/>
    <col min="3" max="3" width="15.75" style="36" customWidth="1"/>
    <col min="4" max="4" width="12.625" style="36" customWidth="1"/>
    <col min="5" max="5" width="39" style="36" customWidth="1"/>
    <col min="6" max="6" width="14.5" style="36" customWidth="1"/>
    <col min="7" max="7" width="16.25" style="36" customWidth="1"/>
    <col min="8" max="8" width="12.75" style="36" customWidth="1"/>
    <col min="9" max="16384" width="9" style="36"/>
  </cols>
  <sheetData>
    <row r="1" ht="21" customHeight="1" spans="1:1">
      <c r="A1" s="37" t="s">
        <v>16</v>
      </c>
    </row>
    <row r="2" ht="40.5" customHeight="1" spans="1:8">
      <c r="A2" s="38" t="s">
        <v>192</v>
      </c>
      <c r="B2" s="38"/>
      <c r="C2" s="38"/>
      <c r="D2" s="38"/>
      <c r="E2" s="38"/>
      <c r="F2" s="38"/>
      <c r="G2" s="38"/>
      <c r="H2" s="38"/>
    </row>
    <row r="3" ht="21" customHeight="1" spans="2:8">
      <c r="B3" s="37"/>
      <c r="C3" s="37"/>
      <c r="D3" s="37"/>
      <c r="E3" s="37"/>
      <c r="F3" s="37"/>
      <c r="G3" s="37"/>
      <c r="H3" s="39" t="s">
        <v>24</v>
      </c>
    </row>
    <row r="4" s="34" customFormat="1" ht="36.75" customHeight="1" spans="1:8">
      <c r="A4" s="40" t="s">
        <v>25</v>
      </c>
      <c r="B4" s="41" t="s">
        <v>26</v>
      </c>
      <c r="C4" s="40" t="s">
        <v>28</v>
      </c>
      <c r="D4" s="42" t="s">
        <v>193</v>
      </c>
      <c r="E4" s="43" t="s">
        <v>156</v>
      </c>
      <c r="F4" s="40" t="s">
        <v>26</v>
      </c>
      <c r="G4" s="40" t="s">
        <v>28</v>
      </c>
      <c r="H4" s="42" t="s">
        <v>193</v>
      </c>
    </row>
    <row r="5" s="35" customFormat="1" ht="24" customHeight="1" spans="1:8">
      <c r="A5" s="66" t="s">
        <v>194</v>
      </c>
      <c r="B5" s="45">
        <v>13117</v>
      </c>
      <c r="C5" s="46">
        <v>13117</v>
      </c>
      <c r="D5" s="46">
        <f t="shared" ref="D5:D13" si="0">C5-B5</f>
        <v>0</v>
      </c>
      <c r="E5" s="66" t="s">
        <v>195</v>
      </c>
      <c r="F5" s="48">
        <v>18739</v>
      </c>
      <c r="G5" s="46">
        <v>18739</v>
      </c>
      <c r="H5" s="49">
        <f t="shared" ref="H5:H19" si="1">G5-F5</f>
        <v>0</v>
      </c>
    </row>
    <row r="6" s="35" customFormat="1" ht="24" customHeight="1" spans="1:8">
      <c r="A6" s="66" t="s">
        <v>196</v>
      </c>
      <c r="B6" s="45"/>
      <c r="C6" s="46"/>
      <c r="D6" s="46">
        <f t="shared" si="0"/>
        <v>0</v>
      </c>
      <c r="E6" s="66" t="s">
        <v>197</v>
      </c>
      <c r="F6" s="51"/>
      <c r="G6" s="46"/>
      <c r="H6" s="48">
        <f t="shared" si="1"/>
        <v>0</v>
      </c>
    </row>
    <row r="7" s="35" customFormat="1" ht="24" customHeight="1" spans="1:8">
      <c r="A7" s="66" t="s">
        <v>198</v>
      </c>
      <c r="B7" s="45"/>
      <c r="C7" s="46"/>
      <c r="D7" s="46">
        <f t="shared" si="0"/>
        <v>0</v>
      </c>
      <c r="E7" s="66" t="s">
        <v>199</v>
      </c>
      <c r="F7" s="51"/>
      <c r="G7" s="46"/>
      <c r="H7" s="48">
        <f t="shared" si="1"/>
        <v>0</v>
      </c>
    </row>
    <row r="8" s="35" customFormat="1" ht="24" customHeight="1" spans="1:8">
      <c r="A8" s="66" t="s">
        <v>200</v>
      </c>
      <c r="B8" s="45"/>
      <c r="C8" s="46"/>
      <c r="D8" s="46">
        <f t="shared" si="0"/>
        <v>0</v>
      </c>
      <c r="E8" s="66" t="s">
        <v>201</v>
      </c>
      <c r="F8" s="51"/>
      <c r="G8" s="46"/>
      <c r="H8" s="49">
        <f t="shared" si="1"/>
        <v>0</v>
      </c>
    </row>
    <row r="9" s="35" customFormat="1" ht="24" customHeight="1" spans="1:8">
      <c r="A9" s="66" t="s">
        <v>202</v>
      </c>
      <c r="B9" s="45"/>
      <c r="C9" s="46"/>
      <c r="D9" s="46">
        <f t="shared" si="0"/>
        <v>0</v>
      </c>
      <c r="E9" s="66" t="s">
        <v>203</v>
      </c>
      <c r="F9" s="51"/>
      <c r="G9" s="46"/>
      <c r="H9" s="46">
        <f t="shared" si="1"/>
        <v>0</v>
      </c>
    </row>
    <row r="10" s="35" customFormat="1" ht="24" customHeight="1" spans="1:8">
      <c r="A10" s="66" t="s">
        <v>204</v>
      </c>
      <c r="B10" s="45"/>
      <c r="C10" s="46"/>
      <c r="D10" s="46">
        <f t="shared" si="0"/>
        <v>0</v>
      </c>
      <c r="E10" s="66" t="s">
        <v>205</v>
      </c>
      <c r="F10" s="51"/>
      <c r="G10" s="46"/>
      <c r="H10" s="46">
        <f t="shared" si="1"/>
        <v>0</v>
      </c>
    </row>
    <row r="11" s="35" customFormat="1" ht="24" customHeight="1" spans="1:8">
      <c r="A11" s="66" t="s">
        <v>206</v>
      </c>
      <c r="B11" s="45"/>
      <c r="C11" s="46"/>
      <c r="D11" s="46">
        <f t="shared" si="0"/>
        <v>0</v>
      </c>
      <c r="E11" s="66" t="s">
        <v>207</v>
      </c>
      <c r="F11" s="51"/>
      <c r="G11" s="46"/>
      <c r="H11" s="46">
        <f t="shared" si="1"/>
        <v>0</v>
      </c>
    </row>
    <row r="12" s="35" customFormat="1" ht="24" customHeight="1" spans="1:8">
      <c r="A12" s="66" t="s">
        <v>208</v>
      </c>
      <c r="B12" s="45">
        <v>1726</v>
      </c>
      <c r="C12" s="46">
        <v>1913</v>
      </c>
      <c r="D12" s="46">
        <f t="shared" si="0"/>
        <v>187</v>
      </c>
      <c r="E12" s="66" t="s">
        <v>209</v>
      </c>
      <c r="F12" s="51">
        <v>975</v>
      </c>
      <c r="G12" s="46">
        <v>1162</v>
      </c>
      <c r="H12" s="46">
        <f t="shared" si="1"/>
        <v>187</v>
      </c>
    </row>
    <row r="13" s="35" customFormat="1" ht="24" customHeight="1" spans="1:8">
      <c r="A13" s="66" t="s">
        <v>210</v>
      </c>
      <c r="B13" s="45">
        <v>15456</v>
      </c>
      <c r="C13" s="46">
        <v>15456</v>
      </c>
      <c r="D13" s="46">
        <f t="shared" si="0"/>
        <v>0</v>
      </c>
      <c r="E13" s="66" t="s">
        <v>211</v>
      </c>
      <c r="F13" s="51">
        <v>15175</v>
      </c>
      <c r="G13" s="46">
        <v>15175</v>
      </c>
      <c r="H13" s="46">
        <f t="shared" si="1"/>
        <v>0</v>
      </c>
    </row>
    <row r="14" s="35" customFormat="1" ht="24" customHeight="1" spans="1:8">
      <c r="A14" s="66" t="s">
        <v>212</v>
      </c>
      <c r="B14" s="45"/>
      <c r="C14" s="46"/>
      <c r="D14" s="46"/>
      <c r="E14" s="66" t="s">
        <v>213</v>
      </c>
      <c r="F14" s="51"/>
      <c r="G14" s="46"/>
      <c r="H14" s="46">
        <f t="shared" si="1"/>
        <v>0</v>
      </c>
    </row>
    <row r="15" s="35" customFormat="1" ht="24" customHeight="1" spans="1:8">
      <c r="A15" s="66" t="s">
        <v>214</v>
      </c>
      <c r="B15" s="45"/>
      <c r="C15" s="46"/>
      <c r="D15" s="46">
        <f>C15-B15</f>
        <v>0</v>
      </c>
      <c r="E15" s="66" t="s">
        <v>215</v>
      </c>
      <c r="F15" s="51"/>
      <c r="G15" s="46"/>
      <c r="H15" s="46">
        <f t="shared" si="1"/>
        <v>0</v>
      </c>
    </row>
    <row r="16" s="35" customFormat="1" ht="24" customHeight="1" spans="1:8">
      <c r="A16" s="49"/>
      <c r="B16" s="45"/>
      <c r="C16" s="46"/>
      <c r="D16" s="46">
        <f>C16-B16</f>
        <v>0</v>
      </c>
      <c r="E16" s="49"/>
      <c r="F16" s="46"/>
      <c r="G16" s="46"/>
      <c r="H16" s="46">
        <f t="shared" si="1"/>
        <v>0</v>
      </c>
    </row>
    <row r="17" s="35" customFormat="1" ht="24" customHeight="1" spans="1:8">
      <c r="A17" s="53"/>
      <c r="C17" s="46"/>
      <c r="D17" s="46"/>
      <c r="E17" s="49"/>
      <c r="F17" s="46"/>
      <c r="G17" s="46"/>
      <c r="H17" s="46">
        <f t="shared" si="1"/>
        <v>0</v>
      </c>
    </row>
    <row r="18" s="35" customFormat="1" ht="24" customHeight="1" spans="1:8">
      <c r="A18" s="62" t="s">
        <v>81</v>
      </c>
      <c r="B18" s="55">
        <f t="shared" ref="B18:G18" si="2">SUM(B5:B17)</f>
        <v>30299</v>
      </c>
      <c r="C18" s="55">
        <f t="shared" si="2"/>
        <v>30486</v>
      </c>
      <c r="D18" s="55">
        <f t="shared" si="2"/>
        <v>187</v>
      </c>
      <c r="E18" s="62" t="s">
        <v>82</v>
      </c>
      <c r="F18" s="56">
        <f t="shared" si="2"/>
        <v>34889</v>
      </c>
      <c r="G18" s="56">
        <f t="shared" si="2"/>
        <v>35076</v>
      </c>
      <c r="H18" s="46">
        <f t="shared" si="1"/>
        <v>187</v>
      </c>
    </row>
    <row r="19" s="35" customFormat="1" ht="24" customHeight="1" spans="1:8">
      <c r="A19" s="49" t="s">
        <v>79</v>
      </c>
      <c r="B19" s="45"/>
      <c r="C19" s="46"/>
      <c r="D19" s="46"/>
      <c r="E19" s="49" t="s">
        <v>79</v>
      </c>
      <c r="F19" s="49"/>
      <c r="G19" s="49"/>
      <c r="H19" s="46">
        <f t="shared" si="1"/>
        <v>0</v>
      </c>
    </row>
    <row r="20" s="35" customFormat="1" ht="24" customHeight="1" spans="1:8">
      <c r="A20" s="67" t="s">
        <v>83</v>
      </c>
      <c r="B20" s="58">
        <f t="shared" ref="B20:H20" si="3">B21+B23</f>
        <v>20987</v>
      </c>
      <c r="C20" s="58">
        <f t="shared" si="3"/>
        <v>20987</v>
      </c>
      <c r="D20" s="58">
        <f t="shared" si="3"/>
        <v>0</v>
      </c>
      <c r="E20" s="68" t="s">
        <v>84</v>
      </c>
      <c r="F20" s="46">
        <f t="shared" si="3"/>
        <v>16397</v>
      </c>
      <c r="G20" s="46">
        <f t="shared" si="3"/>
        <v>16397</v>
      </c>
      <c r="H20" s="46">
        <f t="shared" si="3"/>
        <v>0</v>
      </c>
    </row>
    <row r="21" s="35" customFormat="1" ht="24" customHeight="1" spans="1:8">
      <c r="A21" s="66" t="s">
        <v>181</v>
      </c>
      <c r="B21" s="59">
        <v>14487</v>
      </c>
      <c r="C21" s="59">
        <v>14487</v>
      </c>
      <c r="D21" s="56">
        <f t="shared" ref="D21:D24" si="4">C21-B21</f>
        <v>0</v>
      </c>
      <c r="E21" s="66" t="s">
        <v>184</v>
      </c>
      <c r="F21" s="46">
        <f>F22</f>
        <v>16397</v>
      </c>
      <c r="G21" s="46">
        <f>G22</f>
        <v>16397</v>
      </c>
      <c r="H21" s="46">
        <f t="shared" ref="H21:H25" si="5">G21-F21</f>
        <v>0</v>
      </c>
    </row>
    <row r="22" s="35" customFormat="1" ht="24" customHeight="1" spans="1:8">
      <c r="A22" s="66" t="s">
        <v>216</v>
      </c>
      <c r="B22" s="69"/>
      <c r="C22" s="69"/>
      <c r="D22" s="56">
        <f t="shared" si="4"/>
        <v>0</v>
      </c>
      <c r="E22" s="66" t="s">
        <v>217</v>
      </c>
      <c r="F22" s="46">
        <f>B26-F18-F23</f>
        <v>16397</v>
      </c>
      <c r="G22" s="46">
        <f>C26-G18-G23</f>
        <v>16397</v>
      </c>
      <c r="H22" s="46">
        <f>D26-H18-H23</f>
        <v>0</v>
      </c>
    </row>
    <row r="23" s="35" customFormat="1" ht="24" customHeight="1" spans="1:8">
      <c r="A23" s="66" t="s">
        <v>218</v>
      </c>
      <c r="B23" s="45">
        <v>6500</v>
      </c>
      <c r="C23" s="46">
        <v>6500</v>
      </c>
      <c r="D23" s="56"/>
      <c r="E23" s="66" t="s">
        <v>219</v>
      </c>
      <c r="F23" s="46">
        <f t="shared" ref="F23:H23" si="6">F24+F25</f>
        <v>0</v>
      </c>
      <c r="G23" s="46">
        <f t="shared" si="6"/>
        <v>0</v>
      </c>
      <c r="H23" s="46">
        <f t="shared" si="6"/>
        <v>0</v>
      </c>
    </row>
    <row r="24" s="35" customFormat="1" ht="24" customHeight="1" spans="1:8">
      <c r="A24" s="66" t="s">
        <v>220</v>
      </c>
      <c r="B24" s="45">
        <v>6500</v>
      </c>
      <c r="C24" s="46">
        <v>6500</v>
      </c>
      <c r="D24" s="56">
        <f t="shared" si="4"/>
        <v>0</v>
      </c>
      <c r="E24" s="66" t="s">
        <v>221</v>
      </c>
      <c r="F24" s="46"/>
      <c r="G24" s="46"/>
      <c r="H24" s="46">
        <f t="shared" si="5"/>
        <v>0</v>
      </c>
    </row>
    <row r="25" s="35" customFormat="1" ht="24" customHeight="1" spans="1:8">
      <c r="A25" s="66" t="s">
        <v>222</v>
      </c>
      <c r="B25" s="45"/>
      <c r="C25" s="46"/>
      <c r="D25" s="46"/>
      <c r="E25" s="66" t="s">
        <v>223</v>
      </c>
      <c r="F25" s="46"/>
      <c r="G25" s="46"/>
      <c r="H25" s="46">
        <f t="shared" si="5"/>
        <v>0</v>
      </c>
    </row>
    <row r="26" s="35" customFormat="1" ht="24" customHeight="1" spans="1:8">
      <c r="A26" s="62" t="s">
        <v>127</v>
      </c>
      <c r="B26" s="64">
        <f t="shared" ref="B26:H26" si="7">SUM(B18,B20)</f>
        <v>51286</v>
      </c>
      <c r="C26" s="64">
        <f t="shared" si="7"/>
        <v>51473</v>
      </c>
      <c r="D26" s="64">
        <f t="shared" si="7"/>
        <v>187</v>
      </c>
      <c r="E26" s="62" t="s">
        <v>128</v>
      </c>
      <c r="F26" s="65">
        <f t="shared" si="7"/>
        <v>51286</v>
      </c>
      <c r="G26" s="65">
        <f t="shared" si="7"/>
        <v>51473</v>
      </c>
      <c r="H26" s="65">
        <f t="shared" si="7"/>
        <v>187</v>
      </c>
    </row>
    <row r="27" hidden="1"/>
    <row r="28" hidden="1"/>
    <row r="29" hidden="1"/>
    <row r="30" hidden="1"/>
    <row r="31" hidden="1"/>
    <row r="32"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2" hidden="1"/>
    <row r="53" hidden="1"/>
    <row r="55" hidden="1"/>
    <row r="56" hidden="1"/>
  </sheetData>
  <mergeCells count="1">
    <mergeCell ref="A2:H2"/>
  </mergeCells>
  <conditionalFormatting sqref="A5">
    <cfRule type="expression" dxfId="1" priority="1" stopIfTrue="1">
      <formula>"len($A:$A)=3"</formula>
    </cfRule>
  </conditionalFormatting>
  <conditionalFormatting sqref="E5">
    <cfRule type="expression" dxfId="1" priority="2" stopIfTrue="1">
      <formula>"len($A:$A)=3"</formula>
    </cfRule>
  </conditionalFormatting>
  <conditionalFormatting sqref="A6">
    <cfRule type="expression" dxfId="1" priority="3" stopIfTrue="1">
      <formula>"len($A:$A)=3"</formula>
    </cfRule>
  </conditionalFormatting>
  <conditionalFormatting sqref="E6">
    <cfRule type="expression" dxfId="1" priority="4" stopIfTrue="1">
      <formula>"len($A:$A)=3"</formula>
    </cfRule>
  </conditionalFormatting>
  <conditionalFormatting sqref="A7">
    <cfRule type="expression" dxfId="1" priority="5" stopIfTrue="1">
      <formula>"len($A:$A)=3"</formula>
    </cfRule>
  </conditionalFormatting>
  <conditionalFormatting sqref="E7">
    <cfRule type="expression" dxfId="1" priority="6" stopIfTrue="1">
      <formula>"len($A:$A)=3"</formula>
    </cfRule>
  </conditionalFormatting>
  <conditionalFormatting sqref="A9">
    <cfRule type="expression" dxfId="1" priority="7" stopIfTrue="1">
      <formula>"len($A:$A)=3"</formula>
    </cfRule>
  </conditionalFormatting>
  <conditionalFormatting sqref="E9">
    <cfRule type="expression" dxfId="1" priority="8" stopIfTrue="1">
      <formula>"len($A:$A)=3"</formula>
    </cfRule>
  </conditionalFormatting>
  <conditionalFormatting sqref="A10">
    <cfRule type="expression" dxfId="1" priority="9" stopIfTrue="1">
      <formula>"len($A:$A)=3"</formula>
    </cfRule>
  </conditionalFormatting>
  <conditionalFormatting sqref="E10">
    <cfRule type="expression" dxfId="1" priority="10" stopIfTrue="1">
      <formula>"len($A:$A)=3"</formula>
    </cfRule>
  </conditionalFormatting>
  <conditionalFormatting sqref="A11">
    <cfRule type="expression" dxfId="1" priority="11" stopIfTrue="1">
      <formula>"len($A:$A)=3"</formula>
    </cfRule>
  </conditionalFormatting>
  <conditionalFormatting sqref="E11">
    <cfRule type="expression" dxfId="1" priority="12" stopIfTrue="1">
      <formula>"len($A:$A)=3"</formula>
    </cfRule>
  </conditionalFormatting>
  <conditionalFormatting sqref="A12">
    <cfRule type="expression" dxfId="1" priority="13" stopIfTrue="1">
      <formula>"len($A:$A)=3"</formula>
    </cfRule>
  </conditionalFormatting>
  <conditionalFormatting sqref="E12">
    <cfRule type="expression" dxfId="1" priority="14" stopIfTrue="1">
      <formula>"len($A:$A)=3"</formula>
    </cfRule>
  </conditionalFormatting>
  <conditionalFormatting sqref="A13">
    <cfRule type="expression" dxfId="1" priority="15" stopIfTrue="1">
      <formula>"len($A:$A)=3"</formula>
    </cfRule>
  </conditionalFormatting>
  <conditionalFormatting sqref="E13">
    <cfRule type="expression" dxfId="1" priority="16" stopIfTrue="1">
      <formula>"len($A:$A)=3"</formula>
    </cfRule>
  </conditionalFormatting>
  <conditionalFormatting sqref="A14">
    <cfRule type="expression" dxfId="1" priority="17" stopIfTrue="1">
      <formula>"len($A:$A)=3"</formula>
    </cfRule>
  </conditionalFormatting>
  <conditionalFormatting sqref="E14">
    <cfRule type="expression" dxfId="1" priority="18" stopIfTrue="1">
      <formula>"len($A:$A)=3"</formula>
    </cfRule>
  </conditionalFormatting>
  <conditionalFormatting sqref="A15">
    <cfRule type="expression" dxfId="1" priority="19" stopIfTrue="1">
      <formula>"len($A:$A)=3"</formula>
    </cfRule>
  </conditionalFormatting>
  <conditionalFormatting sqref="E15">
    <cfRule type="expression" dxfId="1" priority="20" stopIfTrue="1">
      <formula>"len($A:$A)=3"</formula>
    </cfRule>
  </conditionalFormatting>
  <conditionalFormatting sqref="A8:A9">
    <cfRule type="expression" dxfId="1" priority="21" stopIfTrue="1">
      <formula>"len($A:$A)=3"</formula>
    </cfRule>
  </conditionalFormatting>
  <conditionalFormatting sqref="A21:A25">
    <cfRule type="expression" dxfId="1" priority="22" stopIfTrue="1">
      <formula>"len($A:$A)=3"</formula>
    </cfRule>
  </conditionalFormatting>
  <conditionalFormatting sqref="E8:E9">
    <cfRule type="expression" dxfId="1" priority="23" stopIfTrue="1">
      <formula>"len($A:$A)=3"</formula>
    </cfRule>
  </conditionalFormatting>
  <conditionalFormatting sqref="E21:E25">
    <cfRule type="expression" dxfId="1" priority="24" stopIfTrue="1">
      <formula>"len($A:$A)=3"</formula>
    </cfRule>
  </conditionalFormatting>
  <conditionalFormatting sqref="A16 A19:A20">
    <cfRule type="expression" dxfId="1" priority="25" stopIfTrue="1">
      <formula>"len($A:$A)=3"</formula>
    </cfRule>
  </conditionalFormatting>
  <printOptions horizontalCentered="1"/>
  <pageMargins left="0.59" right="0.59" top="0.71" bottom="0.79" header="0.51" footer="0.51"/>
  <pageSetup paperSize="9" scale="70" firstPageNumber="7" orientation="landscape" blackAndWhite="1" useFirstPageNumber="1" horizontalDpi="600" verticalDpi="600"/>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5"/>
  <sheetViews>
    <sheetView showZeros="0" zoomScaleSheetLayoutView="60" workbookViewId="0">
      <pane ySplit="4" topLeftCell="A5" activePane="bottomLeft" state="frozenSplit"/>
      <selection/>
      <selection pane="bottomLeft" activeCell="T18" sqref="T18"/>
    </sheetView>
  </sheetViews>
  <sheetFormatPr defaultColWidth="9" defaultRowHeight="14.25" outlineLevelCol="7"/>
  <cols>
    <col min="1" max="1" width="46.25" style="36" customWidth="1"/>
    <col min="2" max="2" width="13.5" style="36" customWidth="1"/>
    <col min="3" max="3" width="15.75" style="36" customWidth="1"/>
    <col min="4" max="4" width="12.625" style="36" customWidth="1"/>
    <col min="5" max="5" width="36.5" style="36" customWidth="1"/>
    <col min="6" max="6" width="13" style="36" customWidth="1"/>
    <col min="7" max="7" width="16.25" style="36" customWidth="1"/>
    <col min="8" max="8" width="12.75" style="36" customWidth="1"/>
    <col min="9" max="16384" width="9" style="36"/>
  </cols>
  <sheetData>
    <row r="1" ht="21" customHeight="1" spans="1:1">
      <c r="A1" s="37" t="s">
        <v>18</v>
      </c>
    </row>
    <row r="2" ht="40.5" customHeight="1" spans="1:8">
      <c r="A2" s="38" t="s">
        <v>19</v>
      </c>
      <c r="B2" s="38"/>
      <c r="C2" s="38"/>
      <c r="D2" s="38"/>
      <c r="E2" s="38"/>
      <c r="F2" s="38"/>
      <c r="G2" s="38"/>
      <c r="H2" s="38"/>
    </row>
    <row r="3" ht="21" customHeight="1" spans="2:8">
      <c r="B3" s="37"/>
      <c r="C3" s="37"/>
      <c r="D3" s="37"/>
      <c r="E3" s="37"/>
      <c r="F3" s="37"/>
      <c r="G3" s="37"/>
      <c r="H3" s="39" t="s">
        <v>24</v>
      </c>
    </row>
    <row r="4" s="34" customFormat="1" ht="36.75" customHeight="1" spans="1:8">
      <c r="A4" s="40" t="s">
        <v>25</v>
      </c>
      <c r="B4" s="41" t="s">
        <v>26</v>
      </c>
      <c r="C4" s="40" t="s">
        <v>28</v>
      </c>
      <c r="D4" s="42" t="s">
        <v>193</v>
      </c>
      <c r="E4" s="43" t="s">
        <v>156</v>
      </c>
      <c r="F4" s="40" t="s">
        <v>26</v>
      </c>
      <c r="G4" s="40" t="s">
        <v>28</v>
      </c>
      <c r="H4" s="42" t="s">
        <v>193</v>
      </c>
    </row>
    <row r="5" s="35" customFormat="1" ht="24" customHeight="1" spans="1:8">
      <c r="A5" s="44" t="s">
        <v>224</v>
      </c>
      <c r="B5" s="45"/>
      <c r="C5" s="46"/>
      <c r="D5" s="46">
        <f t="shared" ref="D5:D13" si="0">C5-B5</f>
        <v>0</v>
      </c>
      <c r="E5" s="47" t="s">
        <v>225</v>
      </c>
      <c r="F5" s="48"/>
      <c r="G5" s="46">
        <v>0</v>
      </c>
      <c r="H5" s="49">
        <f t="shared" ref="H5:H19" si="1">G5-F5</f>
        <v>0</v>
      </c>
    </row>
    <row r="6" s="35" customFormat="1" ht="24" customHeight="1" spans="1:8">
      <c r="A6" s="50" t="s">
        <v>226</v>
      </c>
      <c r="B6" s="45"/>
      <c r="C6" s="46"/>
      <c r="D6" s="46">
        <f t="shared" si="0"/>
        <v>0</v>
      </c>
      <c r="E6" s="47" t="s">
        <v>227</v>
      </c>
      <c r="F6" s="51"/>
      <c r="G6" s="46"/>
      <c r="H6" s="48">
        <f t="shared" si="1"/>
        <v>0</v>
      </c>
    </row>
    <row r="7" s="35" customFormat="1" ht="24" customHeight="1" spans="1:8">
      <c r="A7" s="50" t="s">
        <v>228</v>
      </c>
      <c r="B7" s="45"/>
      <c r="C7" s="46"/>
      <c r="D7" s="46">
        <f t="shared" si="0"/>
        <v>0</v>
      </c>
      <c r="E7" s="47" t="s">
        <v>229</v>
      </c>
      <c r="F7" s="51"/>
      <c r="G7" s="46"/>
      <c r="H7" s="48">
        <f t="shared" si="1"/>
        <v>0</v>
      </c>
    </row>
    <row r="8" s="35" customFormat="1" ht="24" customHeight="1" spans="1:8">
      <c r="A8" s="50" t="s">
        <v>230</v>
      </c>
      <c r="B8" s="45"/>
      <c r="C8" s="46"/>
      <c r="D8" s="46">
        <f t="shared" si="0"/>
        <v>0</v>
      </c>
      <c r="E8" s="47" t="s">
        <v>231</v>
      </c>
      <c r="F8" s="51"/>
      <c r="G8" s="46"/>
      <c r="H8" s="49">
        <f t="shared" si="1"/>
        <v>0</v>
      </c>
    </row>
    <row r="9" s="35" customFormat="1" ht="24" customHeight="1" spans="1:8">
      <c r="A9" s="50" t="s">
        <v>232</v>
      </c>
      <c r="B9" s="45"/>
      <c r="C9" s="46"/>
      <c r="D9" s="46">
        <f t="shared" si="0"/>
        <v>0</v>
      </c>
      <c r="E9" s="47" t="s">
        <v>233</v>
      </c>
      <c r="F9" s="51"/>
      <c r="G9" s="46"/>
      <c r="H9" s="46">
        <f t="shared" si="1"/>
        <v>0</v>
      </c>
    </row>
    <row r="10" s="35" customFormat="1" ht="24" customHeight="1" spans="1:8">
      <c r="A10" s="50"/>
      <c r="B10" s="45"/>
      <c r="C10" s="46"/>
      <c r="D10" s="46">
        <f t="shared" si="0"/>
        <v>0</v>
      </c>
      <c r="E10" s="49"/>
      <c r="F10" s="51"/>
      <c r="G10" s="46"/>
      <c r="H10" s="46">
        <f t="shared" si="1"/>
        <v>0</v>
      </c>
    </row>
    <row r="11" s="35" customFormat="1" ht="24" customHeight="1" spans="1:8">
      <c r="A11" s="50"/>
      <c r="B11" s="45"/>
      <c r="C11" s="46"/>
      <c r="D11" s="46">
        <f t="shared" si="0"/>
        <v>0</v>
      </c>
      <c r="E11" s="52"/>
      <c r="F11" s="51"/>
      <c r="G11" s="46"/>
      <c r="H11" s="46">
        <f t="shared" si="1"/>
        <v>0</v>
      </c>
    </row>
    <row r="12" s="35" customFormat="1" ht="24" customHeight="1" spans="1:8">
      <c r="A12" s="50"/>
      <c r="B12" s="45"/>
      <c r="C12" s="46"/>
      <c r="D12" s="46">
        <f t="shared" si="0"/>
        <v>0</v>
      </c>
      <c r="E12" s="52"/>
      <c r="F12" s="51"/>
      <c r="G12" s="46"/>
      <c r="H12" s="46">
        <f t="shared" si="1"/>
        <v>0</v>
      </c>
    </row>
    <row r="13" s="35" customFormat="1" ht="24" customHeight="1" spans="1:8">
      <c r="A13" s="50"/>
      <c r="B13" s="45"/>
      <c r="C13" s="46"/>
      <c r="D13" s="46">
        <f t="shared" si="0"/>
        <v>0</v>
      </c>
      <c r="E13" s="52"/>
      <c r="F13" s="51"/>
      <c r="G13" s="46"/>
      <c r="H13" s="46">
        <f t="shared" si="1"/>
        <v>0</v>
      </c>
    </row>
    <row r="14" s="35" customFormat="1" ht="24" customHeight="1" spans="1:8">
      <c r="A14" s="49"/>
      <c r="B14" s="45"/>
      <c r="C14" s="46"/>
      <c r="D14" s="46"/>
      <c r="E14" s="49"/>
      <c r="F14" s="51"/>
      <c r="G14" s="46"/>
      <c r="H14" s="46">
        <f t="shared" si="1"/>
        <v>0</v>
      </c>
    </row>
    <row r="15" s="35" customFormat="1" ht="24" customHeight="1" spans="1:8">
      <c r="A15" s="49"/>
      <c r="B15" s="45"/>
      <c r="C15" s="46"/>
      <c r="D15" s="46">
        <f>C15-B15</f>
        <v>0</v>
      </c>
      <c r="E15" s="49"/>
      <c r="F15" s="51"/>
      <c r="G15" s="46"/>
      <c r="H15" s="46">
        <f t="shared" si="1"/>
        <v>0</v>
      </c>
    </row>
    <row r="16" s="35" customFormat="1" ht="24" customHeight="1" spans="1:8">
      <c r="A16" s="49"/>
      <c r="B16" s="45"/>
      <c r="C16" s="46"/>
      <c r="D16" s="46">
        <f>C16-B16</f>
        <v>0</v>
      </c>
      <c r="E16" s="49"/>
      <c r="F16" s="46"/>
      <c r="G16" s="46"/>
      <c r="H16" s="46">
        <f t="shared" si="1"/>
        <v>0</v>
      </c>
    </row>
    <row r="17" s="35" customFormat="1" ht="24" customHeight="1" spans="1:8">
      <c r="A17" s="53"/>
      <c r="C17" s="46"/>
      <c r="D17" s="46"/>
      <c r="E17" s="49"/>
      <c r="F17" s="46"/>
      <c r="G17" s="46"/>
      <c r="H17" s="46">
        <f t="shared" si="1"/>
        <v>0</v>
      </c>
    </row>
    <row r="18" s="35" customFormat="1" ht="24" customHeight="1" spans="1:8">
      <c r="A18" s="54" t="s">
        <v>234</v>
      </c>
      <c r="B18" s="55">
        <f t="shared" ref="B18:G18" si="2">SUM(B5:B17)</f>
        <v>0</v>
      </c>
      <c r="C18" s="55">
        <f t="shared" si="2"/>
        <v>0</v>
      </c>
      <c r="D18" s="55">
        <f t="shared" si="2"/>
        <v>0</v>
      </c>
      <c r="E18" s="54" t="s">
        <v>235</v>
      </c>
      <c r="F18" s="56">
        <f t="shared" si="2"/>
        <v>0</v>
      </c>
      <c r="G18" s="56">
        <f t="shared" si="2"/>
        <v>0</v>
      </c>
      <c r="H18" s="46">
        <f t="shared" si="1"/>
        <v>0</v>
      </c>
    </row>
    <row r="19" s="35" customFormat="1" ht="24" customHeight="1" spans="1:8">
      <c r="A19" s="49" t="s">
        <v>79</v>
      </c>
      <c r="B19" s="45"/>
      <c r="C19" s="46"/>
      <c r="D19" s="46"/>
      <c r="E19" s="49" t="s">
        <v>79</v>
      </c>
      <c r="F19" s="49"/>
      <c r="G19" s="49"/>
      <c r="H19" s="46">
        <f t="shared" si="1"/>
        <v>0</v>
      </c>
    </row>
    <row r="20" s="35" customFormat="1" ht="24" customHeight="1" spans="1:8">
      <c r="A20" s="57" t="s">
        <v>236</v>
      </c>
      <c r="B20" s="58">
        <f>B21</f>
        <v>0</v>
      </c>
      <c r="C20" s="58">
        <f>C21</f>
        <v>0</v>
      </c>
      <c r="D20" s="58">
        <f>D21</f>
        <v>0</v>
      </c>
      <c r="E20" s="47" t="s">
        <v>237</v>
      </c>
      <c r="F20" s="46">
        <f t="shared" ref="F20:H20" si="3">SUM(F21:F22)</f>
        <v>0</v>
      </c>
      <c r="G20" s="46">
        <f t="shared" si="3"/>
        <v>0</v>
      </c>
      <c r="H20" s="46">
        <f t="shared" si="3"/>
        <v>0</v>
      </c>
    </row>
    <row r="21" s="35" customFormat="1" ht="24" customHeight="1" spans="1:8">
      <c r="A21" s="57" t="s">
        <v>238</v>
      </c>
      <c r="B21" s="59"/>
      <c r="C21" s="60"/>
      <c r="D21" s="56">
        <f t="shared" ref="D21:D23" si="4">C21-B21</f>
        <v>0</v>
      </c>
      <c r="E21" s="47" t="s">
        <v>239</v>
      </c>
      <c r="F21" s="46"/>
      <c r="G21" s="46"/>
      <c r="H21" s="46">
        <f>G21-F21</f>
        <v>0</v>
      </c>
    </row>
    <row r="22" s="35" customFormat="1" ht="24" customHeight="1" spans="1:8">
      <c r="A22" s="57"/>
      <c r="B22" s="46"/>
      <c r="C22" s="46"/>
      <c r="D22" s="56">
        <f t="shared" si="4"/>
        <v>0</v>
      </c>
      <c r="E22" s="47" t="s">
        <v>240</v>
      </c>
      <c r="F22" s="46">
        <f t="shared" ref="F22:H22" si="5">F23</f>
        <v>0</v>
      </c>
      <c r="G22" s="46">
        <f t="shared" si="5"/>
        <v>0</v>
      </c>
      <c r="H22" s="46">
        <f t="shared" si="5"/>
        <v>0</v>
      </c>
    </row>
    <row r="23" s="35" customFormat="1" ht="24" customHeight="1" spans="1:8">
      <c r="A23" s="57"/>
      <c r="B23" s="45"/>
      <c r="C23" s="46"/>
      <c r="D23" s="56">
        <f t="shared" si="4"/>
        <v>0</v>
      </c>
      <c r="E23" s="47" t="s">
        <v>241</v>
      </c>
      <c r="F23" s="46"/>
      <c r="G23" s="46"/>
      <c r="H23" s="46">
        <f>G23-F23</f>
        <v>0</v>
      </c>
    </row>
    <row r="24" s="35" customFormat="1" ht="24" customHeight="1" spans="1:8">
      <c r="A24" s="49"/>
      <c r="B24" s="45"/>
      <c r="C24" s="46"/>
      <c r="D24" s="46"/>
      <c r="E24" s="61"/>
      <c r="F24" s="49"/>
      <c r="G24" s="49"/>
      <c r="H24" s="49"/>
    </row>
    <row r="25" s="35" customFormat="1" ht="24" customHeight="1" spans="1:8">
      <c r="A25" s="62" t="s">
        <v>127</v>
      </c>
      <c r="B25" s="63">
        <f t="shared" ref="B25:H25" si="6">SUM(B18,B20)</f>
        <v>0</v>
      </c>
      <c r="C25" s="64">
        <f t="shared" si="6"/>
        <v>0</v>
      </c>
      <c r="D25" s="64">
        <f t="shared" si="6"/>
        <v>0</v>
      </c>
      <c r="E25" s="62" t="s">
        <v>128</v>
      </c>
      <c r="F25" s="65">
        <f t="shared" si="6"/>
        <v>0</v>
      </c>
      <c r="G25" s="65">
        <f t="shared" si="6"/>
        <v>0</v>
      </c>
      <c r="H25" s="65">
        <f t="shared" si="6"/>
        <v>0</v>
      </c>
    </row>
    <row r="26" hidden="1"/>
    <row r="27" hidden="1"/>
    <row r="28" hidden="1"/>
    <row r="29" hidden="1"/>
    <row r="30" hidden="1"/>
    <row r="31" hidden="1"/>
    <row r="32"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1" hidden="1"/>
    <row r="52" hidden="1"/>
    <row r="54" hidden="1"/>
    <row r="55" hidden="1"/>
  </sheetData>
  <mergeCells count="1">
    <mergeCell ref="A2:H2"/>
  </mergeCells>
  <conditionalFormatting sqref="A5">
    <cfRule type="expression" dxfId="1" priority="1" stopIfTrue="1">
      <formula>"len($A:$A)=3"</formula>
    </cfRule>
  </conditionalFormatting>
  <conditionalFormatting sqref="A14:A16 A19 A24 E24">
    <cfRule type="expression" dxfId="1" priority="2" stopIfTrue="1">
      <formula>"len($A:$A)=3"</formula>
    </cfRule>
  </conditionalFormatting>
  <printOptions horizontalCentered="1"/>
  <pageMargins left="0.59" right="0.59" top="0.87" bottom="0.79" header="0.51" footer="0.51"/>
  <pageSetup paperSize="9" scale="70" firstPageNumber="8" orientation="landscape" blackAndWhite="1" useFirstPageNumber="1" horizontalDpi="600" verticalDpi="600"/>
  <headerFooter alignWithMargins="0">
    <oddFooter>&amp;C第 &amp;P 页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10</vt:i4>
      </vt:variant>
    </vt:vector>
  </HeadingPairs>
  <TitlesOfParts>
    <vt:vector size="10" baseType="lpstr">
      <vt:lpstr>封面</vt:lpstr>
      <vt:lpstr>目录</vt:lpstr>
      <vt:lpstr>表一公共预算收支表</vt:lpstr>
      <vt:lpstr>表二公共预算变动表</vt:lpstr>
      <vt:lpstr>表三公共预算经济分类调整表</vt:lpstr>
      <vt:lpstr>表四政府性基金</vt:lpstr>
      <vt:lpstr>表五政府性基金预算变动表</vt:lpstr>
      <vt:lpstr>表六社会保险基金</vt:lpstr>
      <vt:lpstr>表七国有资本经营预算</vt:lpstr>
      <vt:lpstr>表八支出项目表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Just we</cp:lastModifiedBy>
  <cp:revision>1</cp:revision>
  <dcterms:created xsi:type="dcterms:W3CDTF">2018-11-26T03:01:35Z</dcterms:created>
  <dcterms:modified xsi:type="dcterms:W3CDTF">2025-10-30T02:56:02Z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46C46930B690415587ECA45AA95F629C_13</vt:lpwstr>
  </property>
</Properties>
</file>