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勐卯镇" sheetId="1" r:id="rId1"/>
  </sheets>
  <definedNames>
    <definedName name="_xlnm._FilterDatabase" localSheetId="0" hidden="1">勐卯镇!$A$6:$V$403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<sst xmlns="http://schemas.openxmlformats.org/spreadsheetml/2006/main" count="2579" uniqueCount="781">
  <si>
    <t>瑞丽市勐卯镇2020年脱贫攻坚乡级项目库（实施方案）动态调整表</t>
  </si>
  <si>
    <t>填报单位（盖章）：勐卯镇人民政府        负责人：徐永青      联系人：彭文媛     联系电话：15969218443       时间：2020年5月21日                              单位：万元</t>
  </si>
  <si>
    <t>序号</t>
  </si>
  <si>
    <t>项目类别及名称</t>
  </si>
  <si>
    <t>实施地点</t>
  </si>
  <si>
    <t>建设性质</t>
  </si>
  <si>
    <t>建设规模及内容</t>
  </si>
  <si>
    <t>资金投入规模（万元）</t>
  </si>
  <si>
    <t>资金筹措方式</t>
  </si>
  <si>
    <t>贫困人口直接受益</t>
  </si>
  <si>
    <t>绩效目标</t>
  </si>
  <si>
    <t>带贫减贫机制</t>
  </si>
  <si>
    <t>责任单位</t>
  </si>
  <si>
    <t>备注</t>
  </si>
  <si>
    <t>乡镇</t>
  </si>
  <si>
    <t>村委会</t>
  </si>
  <si>
    <t>村民小组</t>
  </si>
  <si>
    <t>单位</t>
  </si>
  <si>
    <t>规模</t>
  </si>
  <si>
    <t>主要建设内容</t>
  </si>
  <si>
    <t>小计</t>
  </si>
  <si>
    <t>分年度投入</t>
  </si>
  <si>
    <t>户数</t>
  </si>
  <si>
    <t>人数</t>
  </si>
  <si>
    <t>原来的序号</t>
  </si>
  <si>
    <t>新增</t>
  </si>
  <si>
    <t>2019年</t>
  </si>
  <si>
    <t>2020年</t>
  </si>
  <si>
    <t>合  计</t>
  </si>
  <si>
    <t>—</t>
  </si>
  <si>
    <t>一、易地扶贫搬迁工程</t>
  </si>
  <si>
    <t>（一）易地扶贫搬迁建设</t>
  </si>
  <si>
    <t>新建</t>
  </si>
  <si>
    <t>人</t>
  </si>
  <si>
    <t>1.分散搬迁</t>
  </si>
  <si>
    <t>2.集中搬迁</t>
  </si>
  <si>
    <t>（二）安置住房建设</t>
  </si>
  <si>
    <t>户</t>
  </si>
  <si>
    <t>-</t>
  </si>
  <si>
    <t>二、产业就业扶贫工程</t>
  </si>
  <si>
    <t>（一）发展特色种植业</t>
  </si>
  <si>
    <t>新建/改扩建</t>
  </si>
  <si>
    <t>亩</t>
  </si>
  <si>
    <t>1.经济作物种植</t>
  </si>
  <si>
    <t>玉米</t>
  </si>
  <si>
    <t>甘蔗</t>
  </si>
  <si>
    <t>香料烟</t>
  </si>
  <si>
    <t>勐卯镇</t>
  </si>
  <si>
    <t>芒令村委会</t>
  </si>
  <si>
    <t>对建档立卡户按照“先做后补”原则通过产业发展“以奖代补”方式新种植27亩香料烟，补助标准为500元/亩。共计投入1.35万元。受益对象6户22人。其中2019年25亩，2020年种植2亩，共受益6户22人。</t>
  </si>
  <si>
    <t>财政专项扶贫资金</t>
  </si>
  <si>
    <t>通过产业扶持实现稳定脱贫</t>
  </si>
  <si>
    <t>帮助6户22人贫困户发展种植业，激发贫困户内生发展动力，增加收入。</t>
  </si>
  <si>
    <t>产业扶贫领导小组成员单位</t>
  </si>
  <si>
    <t>2.经济林果种植</t>
  </si>
  <si>
    <t>茶叶</t>
  </si>
  <si>
    <t>柠檬种植</t>
  </si>
  <si>
    <t>201-3</t>
  </si>
  <si>
    <t>勐力村委会</t>
  </si>
  <si>
    <t>对建档立卡户按照“先做后补”原则通过产业发展“以奖代补”方式新种植10亩柠檬，补助标准为0.1万元/亩。共计投入1万元。受益对象1户4人。其中，2018年5亩，2019年0亩，2020年5亩，受益对象1户4人</t>
  </si>
  <si>
    <t>帮助1户4人发展有持续稳定的种植业，激发贫困户内生发展动力，增加收入。</t>
  </si>
  <si>
    <t>西潘莲种植</t>
  </si>
  <si>
    <t>姐东村委会</t>
  </si>
  <si>
    <t>对建档立卡户按照“先做后补”原则通过产业发展“以奖代补”方式新种植2亩百香果，补助标准为0.1万元/亩。共计投入0.3万元。受益对象1户2人。
其中：2018年2亩，受益1户2人；2019年0亩，受益0户0人；2020年0亩，受益0户0人。</t>
  </si>
  <si>
    <t>帮助1户2人发展有持续稳定的种植业，激发贫困户内生发展动力，增加收入。</t>
  </si>
  <si>
    <t>对建档立卡户按照“先做后补”原则通过产业发展“以奖代补”方式西潘莲5亩，补助标准为1000/亩。受益对象1户4人。2019年1户4人，</t>
  </si>
  <si>
    <t>帮助1户4人贫困户发展种植业，激发贫困户内生发展动力，增加收入。</t>
  </si>
  <si>
    <t>砂糖桔种植</t>
  </si>
  <si>
    <t>对建档立卡户按照“先做后补”原则通过产业发展“以奖代补”方式新种植2.3亩砂糖橘，补助标准为1000元/亩。共计投入0.23万元。受益对象2户8人。其中2019年2.3亩，受益2户8人。</t>
  </si>
  <si>
    <t>帮助2户8人贫困户发展种植业，激发贫困户内生发展动力，增加收入。</t>
  </si>
  <si>
    <t>对建档立卡户按照“先做后补”原则通过产业发展“以奖代补”方式新种植5亩砂糖橘，补助标准为0.1万元/亩。共计投入0.5万元。受益对象1户5人。其中，2018年5亩，2019年0亩，2020年0亩，受益0户0人。</t>
  </si>
  <si>
    <t>财政专项扶贫资金/三峡集团帮扶资金</t>
  </si>
  <si>
    <t>帮助1户5人贫困户发展种植业，激发贫困户内生发展动力，增加收入。</t>
  </si>
  <si>
    <t>毛叶枣种植</t>
  </si>
  <si>
    <t>对建档立卡户按照“先做后补”原则通过产业发展“以奖代补”方式新种植1亩毛叶枣，补助标准为500元/亩。共计投入0.05万元。受益对象1户4人。其中2018年1亩，受益1户4人。</t>
  </si>
  <si>
    <t>柚子种植</t>
  </si>
  <si>
    <t>对建档立卡户按照“先做后补”原则通过产业发展“以奖代补”方式新种31.56亩柚子，补助标准为1000元/亩。共计投入3.156万元。受益对象15户52人。
其中：2018年25.66亩，受益11户42人；2019年5.9亩，受益4户10人。</t>
  </si>
  <si>
    <t>通过作物种植业持实现稳定脱贫</t>
  </si>
  <si>
    <t>帮助15户52人发展有持续稳定的种植业，激发贫困户内生发展动力，增加收入。</t>
  </si>
  <si>
    <t>对建档立卡户按照“先做后补”原则通过产业发展“以奖代补”方式新种植9.5亩柚子，补助标准为0.1万元/亩。共计投入0.95万元。受益对象2户6人。
其中：2018年0.5亩，受益1户3人；2019年0.95亩，受益1户3人；2020年0亩，受益0户0人。</t>
  </si>
  <si>
    <t>帮助2户6人发展有持续稳定的种植业，激发贫困户内生发展动力，增加收入。</t>
  </si>
  <si>
    <t>猕猴桃种植</t>
  </si>
  <si>
    <t>沃柑种植</t>
  </si>
  <si>
    <t>水果种植</t>
  </si>
  <si>
    <t>香料种植</t>
  </si>
  <si>
    <t>坚果种植</t>
  </si>
  <si>
    <t>对建档立卡户按照“先做后补”原则通过产业发展“以奖代补”方式坚果2亩，补助标准为1000/亩。受益对象1户3人。2019年1户3人，</t>
  </si>
  <si>
    <t>通过种植业持实现稳定脱贫</t>
  </si>
  <si>
    <t>帮助1户3人发展有持续稳定的种植业，激发贫困户内生发展动力，增加收入。</t>
  </si>
  <si>
    <t>其它经济林木</t>
  </si>
  <si>
    <t>3.中草药材种植</t>
  </si>
  <si>
    <t>4.其他作物种植</t>
  </si>
  <si>
    <t>亩/项</t>
  </si>
  <si>
    <t>种桑养蚕</t>
  </si>
  <si>
    <t>水稻种植</t>
  </si>
  <si>
    <t>对建档立卡户按照“先做后补”原则通过产业发展“以奖代补”方式新种植61.5亩水稻，补助标准为300元/亩。共计投入1.845万元。受益对象13户42人。其中2019年61.5亩，受益13户42人。</t>
  </si>
  <si>
    <t>帮助13户42人贫困户发展种植业，激发贫困户内生发展动力，增加收入。</t>
  </si>
  <si>
    <t>对建档立卡户按照“先做后补”原则通过产业发展“以奖代补”方式新种植207.3亩百水稻，补助标准为0.03万元/亩。共计投入11.412万元。受益对象53户185人。
其中：2019年190.2亩，受益47户168人；2020年17.1亩，受益6户17人。</t>
  </si>
  <si>
    <t>帮助53户185人贫困户发展种植业，激发贫困户内生发展动力，增加收入。</t>
  </si>
  <si>
    <t>食用菌种植</t>
  </si>
  <si>
    <t>马铃薯种植</t>
  </si>
  <si>
    <t>蔬菜种植</t>
  </si>
  <si>
    <t>（二）发展特色养殖业</t>
  </si>
  <si>
    <t>1.养猪</t>
  </si>
  <si>
    <t>头</t>
  </si>
  <si>
    <t>能繁母猪养殖以奖代补项目</t>
  </si>
  <si>
    <t>——</t>
  </si>
  <si>
    <t>仔猪养殖以奖代补项目</t>
  </si>
  <si>
    <t>201-6</t>
  </si>
  <si>
    <t>201-7</t>
  </si>
  <si>
    <t>勐卯村委会</t>
  </si>
  <si>
    <t>对建档立卡户按照“先做后补”原则通过产业发展“以奖代补”方式新养殖399头仔猪，补助标准为0.02万元/头。共计投入7.98万元。受益对象7户33人。
其中：2018年139头，受益7户31人；2019年100头，受益4户20人；2020年75头，受益3户13人。</t>
  </si>
  <si>
    <t>通过仔猪养殖业持续实现稳定脱贫</t>
  </si>
  <si>
    <t>帮助7户33人发展有持续稳定的养殖业，激发贫困户内生发展动力，增加收入。</t>
  </si>
  <si>
    <t>姐岗村委会</t>
  </si>
  <si>
    <t>猪养殖以奖代补，9户2018年养殖213头，2018年补助4.26万元，2户2019年养殖50头，补助1万元，2户2户2020年养殖50头，2020年补助1万元.</t>
  </si>
  <si>
    <t>通过养殖业持续实现稳定脱贫</t>
  </si>
  <si>
    <t>帮助9户32人发展有持续稳定的养殖业，激发贫困户内生发展动力，增加收入。</t>
  </si>
  <si>
    <t>对建档立卡户按照“先做后补”原则通过产业发展“以奖代补”方式新养仔猪，补助标准为200元/头。共计投入7.6万元。受益对象6户23人2018年130头，受益6户23人；2019年100头，受益5户17人；2020年150头，受益6户31人。</t>
  </si>
  <si>
    <t>帮助6户31人发展有持续稳定的养殖业，激发贫困户内生发展动力，增加收入。</t>
  </si>
  <si>
    <t>对建档立卡户按照“先做后补”原则通过产业发展“以奖代补”方式新养殖10头猪，补助标准为0.02万元/头。共计投入0.26万元。受益对象3户10人。
其中：2018年6头，受益1户4人；2019年4头，受益1户3人；2020年3头，收益1户3人。</t>
  </si>
  <si>
    <t>帮助3户10人发展有持续稳定的养殖业，激发贫困户内生发展动力，增加收入。</t>
  </si>
  <si>
    <t>对建档立卡户按照“先做后补”原则通过产业发展“以奖代补”方式新养殖12头生猪，补助标准为200元/头。共计投入0.24万元。受益对象2户6人。
其中：2018年5头，受益1户4人；2019年7头，受益1户2人。</t>
  </si>
  <si>
    <t>帮助2户6人发展有持续稳定的养殖业，激发贫困户内生发展动力，增加收入。</t>
  </si>
  <si>
    <t>姐勒村委会</t>
  </si>
  <si>
    <t>对建档立卡户按照“先做后补”原则通过产业发展“以奖代补”方式发展仔猪养殖，补助标准为200元/头。共计投入1.2万元。受益对象2户7人。
其中：2019年30头，受益2户7人；2020年40 头，受益3户10人。</t>
  </si>
  <si>
    <t>滇南小耳朵猪养殖以奖代补项目</t>
  </si>
  <si>
    <t>对建档立卡户按照“先做后补”原则通过产业发展“以奖代补”方式新养殖滇南小耳朵猪，补助标准为200元/头。共计投入1.2万元。受益对象1户3人。
其中：2018年10头，受益1户3人；2019年25头，受益1户3人；2020年25头，受益1户3人。</t>
  </si>
  <si>
    <t>通过滇南小耳朵猪养殖业持续实现稳定脱贫</t>
  </si>
  <si>
    <t>帮助1户3人发展有持续稳定的养殖业，激发贫困户内生发展动力，增加收入。</t>
  </si>
  <si>
    <t>生猪养殖以奖代补项目</t>
  </si>
  <si>
    <t>2.养牛</t>
  </si>
  <si>
    <t>对建档立卡户按照“先做后补”原则通过产业发展“以奖代补”方式新养殖12头牛，补助标准为1000元/头。共计投入1.2万元。受益对象4户15人。
其中：2018年4头，受益2户7人；2019年8头，受益3户10人。</t>
  </si>
  <si>
    <t>帮助4户15人贫困户发展增收见效快的养殖，激发贫困户内生发展动力，增加收入。</t>
  </si>
  <si>
    <t>对建档立卡户按照“先做后补”原则通过产业发展“以奖代补”方式新养殖15头牛，补助标准为0.1万元/头。共计投入1.5万元。受益对象4户14人。
其中：2018年12头，受益4户14人；2019年3头，受益1户3人；2020年0头，受益0户0人。</t>
  </si>
  <si>
    <t>帮助4户14人贫困户发展增收见效快的养殖，激发贫困户内生发展动力，增加收入。</t>
  </si>
  <si>
    <t>对建档立卡户按照“先做后补”原则通过产业发展“以奖代补”方式新养殖16头牛，补助标准为0.1万元/头。共计投入1.6万元。受益对象1户3人。
其中：2018年4头，受益1户3人；2019年5头，受益1户3人；2020年5头，受益1户5人。</t>
  </si>
  <si>
    <t>帮助1户3人贫困户发展增收见效快的养殖，激发贫困户内生发展动力，增加收入。</t>
  </si>
  <si>
    <t>对建档立卡户按照“先做后补”原则通过产业发展“以奖代补”方式新养殖5头牛，补助标准为0.1万元/头。共计投入1万元。受益对象2户4人。
其中：2020年10头，受益2户4人，补助1万元。</t>
  </si>
  <si>
    <t>帮助2户4人贫困户发展增收见效快的养殖，激发贫困户内生发展动力，增加收入。</t>
  </si>
  <si>
    <t>201-8</t>
  </si>
  <si>
    <t>对建档立卡户按照“先做后补”原则通过产业发展“以奖代补”方式新养殖牛，补助标准为1000元/头。共计投入2.5万元。受益对象2户5人。其中：2018年10头，收益2户5人；2019年5头，收益1户1人，2020年10头，收益2户5人。</t>
  </si>
  <si>
    <t>帮助2户5人贫困户发展增收见效快的养殖，激发贫困户内生发展动力，增加收入。</t>
  </si>
  <si>
    <t>3.养羊</t>
  </si>
  <si>
    <t>只</t>
  </si>
  <si>
    <t>山羊养殖以奖代补项目</t>
  </si>
  <si>
    <t>对建档立卡户按照“先做后补”原则通过产业发展“以奖代补”方式新养殖10头羊，补助标准为0.1万元/头。共计投入1.5万元。受益对象1户4人。
其中：2018年10头，受益1户4人。</t>
  </si>
  <si>
    <t>帮助1户4人贫困户发展增收见效快的养殖，激发贫困户内生发展动力，增加收入。</t>
  </si>
  <si>
    <t>4.养禽</t>
  </si>
  <si>
    <t>只/羽</t>
  </si>
  <si>
    <t>鸡养殖以奖代补项目</t>
  </si>
  <si>
    <t>羽</t>
  </si>
  <si>
    <t>对建档立卡户按照“先做后补”原则通过产业发展“以奖代补”方式新养殖180羽鸡，补助标准为10元/羽。共计投入0.18万元。受益对象2户7人。
其中：2019年180羽，受益2户7人。</t>
  </si>
  <si>
    <t>帮助2户7人发展有持续稳定的养殖业，激发贫困户内生发展动力，增加收入。</t>
  </si>
  <si>
    <t>对建档立卡户按照“先做后补”原则通过产业发展“以奖代补”方式新养殖220羽鸡，补助标准为0.001万元/羽。共计投入0.22万元。受益对象3户10人。
其中：2018年30羽，受益1户3人；2019年40羽，受益1户5人；2020年150羽，受益3户10人。</t>
  </si>
  <si>
    <t>帮助3户10人贫困户发展增收见效快的养殖，激发贫困户内生发展动力，增加收入。</t>
  </si>
  <si>
    <t>对建档立卡户按照“先做后补”原则通过产业发展“以奖代补”方式新养殖1860羽鸡，补助标准为10元/羽。共计投入0.56万元。受益对象2户5人。
其中：2018年210羽，受益2户7人；2019年350羽，受益2户5人；2020年1300羽，受益5户17人。</t>
  </si>
  <si>
    <t>对建档立卡户按照“先做后补”原则通过产业发展“以奖代补”方式新养殖1912羽鸡，补助标准为10元/羽。共计投入1.662万元。受益对象20户66人。
其中：2018年562羽，受益7户24人；2019年1100羽，受益11户38人；2020年250羽，受益2户4人。</t>
  </si>
  <si>
    <t>帮助20户66人发展有持续稳定的养殖业，激发贫困户内生发展动力，增加收入。</t>
  </si>
  <si>
    <t>鸡养殖以奖代补，1户2018年养殖500只，2018年补助0.5万元，1户2019年养殖700只，补助0.7万元，1户2020年养殖700只，2020年补助0.7万元.</t>
  </si>
  <si>
    <t>帮助2户3人发展有持续稳定的养殖业，激发贫困户内生发展动力，增加收入。</t>
  </si>
  <si>
    <t>团结村委会</t>
  </si>
  <si>
    <t>对建档立卡户按照“先做后补”原则通过产业发展“以奖代补”方式新养殖300羽鸡，补助标准为10元/羽。共计投入0.3万元。受益对象4户14人。
其中：2020年300羽，受益4户14人。</t>
  </si>
  <si>
    <t>帮助4户14人发展有持续稳定的养殖业，激发贫困户内生发展动力，增加收入。</t>
  </si>
  <si>
    <t>201-13</t>
  </si>
  <si>
    <t>鹅养殖以奖代补项目</t>
  </si>
  <si>
    <t>鸭养殖以奖代补项目</t>
  </si>
  <si>
    <t>对建档立卡户按照“先做后补”原则通过产业发展“以奖代补”方式新养殖280羽鸭，补助标准为10元/羽。共计投入0.28万元。受益对象3户9人。
其中：2018年0羽，受益0户0人；2019年280羽，受益3户9人；2020年0羽，受益0户0人。</t>
  </si>
  <si>
    <t>帮助3户9人贫困户发展增收见效快的养殖，激发贫困户内生发展动力，增加收入。</t>
  </si>
  <si>
    <t>对建档立卡户按照“先做后补”原则通过产业发展“以奖代补”方式新养殖500羽鸭，补助标准为10元/羽。共计投入0.28万元。受益对象1户4人。
其中：2018年0羽，受益0户0人；2019年500羽，受益1户4人；2020年300羽，受益2户9人。</t>
  </si>
  <si>
    <t>5.水产养殖</t>
  </si>
  <si>
    <t>稻田养鱼以奖代补项目</t>
  </si>
  <si>
    <t>对建档立卡户按照“先做后补”原则通过产业发展“以奖代补”方式新养殖鱼7.6亩，补助标准为0.05万元/亩。共计投入0.38万元。受益对象1户4人。
其中：2018年0亩，受益0户0人；2019年7.6亩，受益1户4人；2020年0亩，受益0户0人。</t>
  </si>
  <si>
    <t>帮助1户4人贫困户发展增收见效快的养殖业，激发贫困户内生发展动力，增加收入</t>
  </si>
  <si>
    <t>201-19</t>
  </si>
  <si>
    <t>云安</t>
  </si>
  <si>
    <t>对建档立卡户按照“先做后补”原则通过产业发展“以奖代补”方式发展进行增收见效快的稻田养鱼养殖业。</t>
  </si>
  <si>
    <t>帮助1户5人贫困户发展增收见效快的养殖业，激发贫困户内生发展动力，增加收入</t>
  </si>
  <si>
    <t>201-20</t>
  </si>
  <si>
    <t>6.其他养殖</t>
  </si>
  <si>
    <t>养蜂</t>
  </si>
  <si>
    <t>群</t>
  </si>
  <si>
    <t>葫芦蜂养殖以奖代补项目</t>
  </si>
  <si>
    <t>窝</t>
  </si>
  <si>
    <t>蜜蜂养殖以奖代补项目</t>
  </si>
  <si>
    <t>箱</t>
  </si>
  <si>
    <t>对建档立卡户按照“先做后补”原则通过产业发展“以奖代补”的方式新养殖20箱蜜蜂，补助标准为0.02元/箱。共计投入0.2万元。受益对象1户3人。其中：2020年20箱，受益1户3人。</t>
  </si>
  <si>
    <t>帮助贫困户发展增收见效快的养殖，激发贫困户内生发展动力，增加收入。</t>
  </si>
  <si>
    <t>大土蜂养殖以奖代补项目</t>
  </si>
  <si>
    <t>养骡</t>
  </si>
  <si>
    <t>匹</t>
  </si>
  <si>
    <t>养驴</t>
  </si>
  <si>
    <t>竹鼠</t>
  </si>
  <si>
    <t>对</t>
  </si>
  <si>
    <t>对建档立卡户按照“先做后补”原则通过产业发展“以奖代补”方式新养殖竹鼠，补助标准为100元/对。共计投入3.7万元。受益对象3户9人，其中：2018年150对，受益3户9人；2019年70对，受益2户7人；2020年150对，受益3户9人。</t>
  </si>
  <si>
    <t>通过竹鼠养殖业持续实现稳定脱贫</t>
  </si>
  <si>
    <t>帮助39人发展有持续稳定的养殖业，激发贫困户内生发展动力，增加收入。</t>
  </si>
  <si>
    <t>（三）创新产业发展模式</t>
  </si>
  <si>
    <t>个</t>
  </si>
  <si>
    <t>1.农产品加工储运服务业</t>
  </si>
  <si>
    <t>2.村级集体经济组织</t>
  </si>
  <si>
    <t>芒令村委会壮大村集体经济产业发展资金</t>
  </si>
  <si>
    <t>通过发展产业，壮大村集体经济，带动建档立卡贫困户。</t>
  </si>
  <si>
    <t>确保行政村集体经济收入达到要求。</t>
  </si>
  <si>
    <t>建档立卡户受益156户468人</t>
  </si>
  <si>
    <t>瑞丽市扶贫办</t>
  </si>
  <si>
    <t>团结村委会壮大村集体经济产业发展资金</t>
  </si>
  <si>
    <t>建档立卡户受益156户469人</t>
  </si>
  <si>
    <t>姐勒村委会壮大村集体经济产业发展资金</t>
  </si>
  <si>
    <t>建档立卡户受益28户94人</t>
  </si>
  <si>
    <t>勐卯村委会壮大村集体经济产业发展资金</t>
  </si>
  <si>
    <t>建档立卡户受益34户114人</t>
  </si>
  <si>
    <t>勐力村委会壮大村集体经济产业发展资金</t>
  </si>
  <si>
    <t>建档立卡户受益46户141人</t>
  </si>
  <si>
    <t>瑞丽市勐卯镇勐力村九品香莲种植项目</t>
  </si>
  <si>
    <t>项</t>
  </si>
  <si>
    <t xml:space="preserve">      为进一步壮大村集体经济，同时带领群众走产业发展道路，2018年勐力村委会发动党员、社干、建档立卡户等集资 10 万元，从台湾引进九品香莲种苗400余株进行试种，并获得成功。2019年计划投入100万元，扩大种植25亩。届时，村委会、建档立卡户等按股份享受分红。</t>
  </si>
  <si>
    <t>行业部门资金/财政专项扶贫资金</t>
  </si>
  <si>
    <t>成立专业合作社带动贫困户增收</t>
  </si>
  <si>
    <t>组织/财政/扶贫</t>
  </si>
  <si>
    <t>姐东村委会壮大村集体经济产业发展资金</t>
  </si>
  <si>
    <t>建档立卡户受益154户440人</t>
  </si>
  <si>
    <t>姐岗村委会壮大村集体经济产业发展资金</t>
  </si>
  <si>
    <t>建档立卡户受益14户40人</t>
  </si>
  <si>
    <t>3.发展乡村旅游</t>
  </si>
  <si>
    <t>4.发展扶贫车间</t>
  </si>
  <si>
    <t>5.光伏扶贫</t>
  </si>
  <si>
    <t>6.电商扶贫</t>
  </si>
  <si>
    <t>7.资产收益扶贫</t>
  </si>
  <si>
    <t>勐卯镇姐东村粮油蔬菜批发市场合作项目</t>
  </si>
  <si>
    <t>勐卯镇姐东村委会大别一、大别二两个村民小组与福建商会合作发展粮油蔬菜批发市场，两个村民小组以出租土地的方式入股，2018年出租土地100亩，每年每亩租金为1万元，100万元租金作为合作入股资金，合作期限为3年，每年按10万元固定收益进行分红，建档立卡受益户8户25人。其中2018年投入100万元，2019年投入0万元。</t>
  </si>
  <si>
    <t>行业部门资金</t>
  </si>
  <si>
    <t>组织/财政</t>
  </si>
  <si>
    <t>8.其他</t>
  </si>
  <si>
    <t>（四）参与龙头企业或新型经营主体</t>
  </si>
  <si>
    <t>1.龙头企业</t>
  </si>
  <si>
    <t>2.农民专业合作社</t>
  </si>
  <si>
    <t>改扩建</t>
  </si>
  <si>
    <t>瑞丽市芒令橡胶种植专业合作社</t>
  </si>
  <si>
    <t>按照项目规模、带贫益贫效果、产业效益等，对合作社给予财政资金奖补和贷款贴息</t>
  </si>
  <si>
    <t>财政专项资金/行业部门资金</t>
  </si>
  <si>
    <t>建档立卡户受益户28户96人</t>
  </si>
  <si>
    <t>农业局</t>
  </si>
  <si>
    <t>瑞丽市凤凰谷乡村旅游专业合作社</t>
  </si>
  <si>
    <t>建档立卡户受益户1户5人</t>
  </si>
  <si>
    <t>3.家庭农场</t>
  </si>
  <si>
    <t>（五）转移就业</t>
  </si>
  <si>
    <t>1.省外转移就业</t>
  </si>
  <si>
    <t>省外务工就业交通补助</t>
  </si>
  <si>
    <t>对跨省务工的建档立卡贫困人员，稳定就业三个月以上每人给予不超过500元/人的一次性交通补助。
其中：2018年4人，2019年2人,2020年2人。</t>
  </si>
  <si>
    <t>通过劳务输出实现稳定脱贫</t>
  </si>
  <si>
    <t>实现4户5人省外稳定转移就业，并按政策给予交通补助。</t>
  </si>
  <si>
    <t>人社</t>
  </si>
  <si>
    <t>对跨省务工的建档立卡贫困人员，稳定就业三个月以上每人给予不超过0.05万元/人的一次性交通补助。
其中：2018年2人，2019年2人，2020年2人。</t>
  </si>
  <si>
    <t>实现2户2人省外稳定转移就业，并按政策给予交通补助。</t>
  </si>
  <si>
    <t>对跨省务工的建档立卡贫困人员，稳定就业三个月以上每人给予不超过500元/人的一次性交通补助。
其中：2018年2人，2019年2人，2020年2人。</t>
  </si>
  <si>
    <t>2.省内县外就业</t>
  </si>
  <si>
    <t>3.县内转移就业</t>
  </si>
  <si>
    <t>4.县内城乡公益岗就业</t>
  </si>
  <si>
    <t>（1）护边员</t>
  </si>
  <si>
    <t>对建档立卡户中纳入边境治安防控体系“护边员”对象进行补助。补助标准为6000元/人•年。
其中：2018年1人，2019年1人。</t>
  </si>
  <si>
    <t>实现1户1人公益性岗位就业稳定转移就业，并按政策给予补助。</t>
  </si>
  <si>
    <t>强边固防办/边防大队</t>
  </si>
  <si>
    <t>（2）河湖库渠保洁员</t>
  </si>
  <si>
    <t>公益性岗位就业8人，其中保洁员8人。</t>
  </si>
  <si>
    <t>通过公益岗就业实现稳定脱贫</t>
  </si>
  <si>
    <t>实现8户8人县内城乡公益岗就业，并按政策给予补助。</t>
  </si>
  <si>
    <t>人社局</t>
  </si>
  <si>
    <t>201-50</t>
  </si>
  <si>
    <t>对建档立卡户中纳入“河湖库渠保洁员”对象进行补助。补助标准为0.5万元/人•年。直接受益4户10人，总计补助2万元。其中：2020年4户10人，补助2万元。</t>
  </si>
  <si>
    <t>实现4户10人县内城乡公益岗就业，并按政策给予补助。</t>
  </si>
  <si>
    <t>201-51</t>
  </si>
  <si>
    <t>（3）地质灾害监测员</t>
  </si>
  <si>
    <t>（六）产业设施项目</t>
  </si>
  <si>
    <t>条</t>
  </si>
  <si>
    <t>1.产业基地道路建设</t>
  </si>
  <si>
    <t>2.产业基地灌溉设施</t>
  </si>
  <si>
    <t>勐卯镇勐力村香水莲基地水利设施工程</t>
  </si>
  <si>
    <t>白沙地</t>
  </si>
  <si>
    <t>公里</t>
  </si>
  <si>
    <t>修建通往香水莲基地2公里沟渠及蓄水池，需投入资金10万元</t>
  </si>
  <si>
    <t>通过实施产业设施，提高贫困户收入</t>
  </si>
  <si>
    <t>帮助贫困户91户269人。</t>
  </si>
  <si>
    <t>行业部门</t>
  </si>
  <si>
    <t>3.畜圈建设</t>
  </si>
  <si>
    <t>圈舍改造</t>
  </si>
  <si>
    <t>对有发展养殖业意愿的建档立卡户实施畜圈建设补助，为发展养鸡、养鸭的14户给予每户2000元补助建设畜圈，为发展养牛的1户给予每户5000元圈舍补助，为发展养猪1户按照3000元补助。</t>
  </si>
  <si>
    <t>通过实施贫困畜圈改造建设，促进贫困户发展养殖业。</t>
  </si>
  <si>
    <t>帮助16户53人改造畜圈，增加养殖规模，增加收入，有效实施减贫。</t>
  </si>
  <si>
    <t>农业农村局</t>
  </si>
  <si>
    <t>201-75</t>
  </si>
  <si>
    <t>（七）其他</t>
  </si>
  <si>
    <t>三、农村危房改造工程</t>
  </si>
  <si>
    <t>（一）拆除重建设</t>
  </si>
  <si>
    <t>1.拆除重建</t>
  </si>
  <si>
    <t>（1）建档立卡户</t>
  </si>
  <si>
    <t xml:space="preserve">实施“四类重点”对象危房改造“拆除重建”建档立卡户6户13人，共计投资27万元，2019年完工。
</t>
  </si>
  <si>
    <t>通过农村危房改造工程实现稳定脱贫</t>
  </si>
  <si>
    <t>实现6户13人住房达到安全稳固</t>
  </si>
  <si>
    <t>住建</t>
  </si>
  <si>
    <t>实施“四类重点”对象危房改造“拆除重建”建档立卡户1户2人。共计投资4.5万元。                               其中：2018年1户，2019年0户，2020年0户。</t>
  </si>
  <si>
    <t>实现1户2人住房达到安全稳固</t>
  </si>
  <si>
    <t>实施“四类重点”对象危房改造“拆除重建”建档立卡户4户14人。共计投资18万元。其中：2018年2户，2020年2户。</t>
  </si>
  <si>
    <t>实现4户14人住房达到安全稳固</t>
  </si>
  <si>
    <t xml:space="preserve">实施“四类重点”对象危房改造“拆除重建”建档立卡户5户12人，共计投资22.5万元。
其中：2018年2户,2019年3户。
</t>
  </si>
  <si>
    <t>实现5户12人住房达到安全稳固</t>
  </si>
  <si>
    <t xml:space="preserve">实施“四类重点”对象危房改造“拆除重建”建档立卡户6户11人，共计投资27万元。2018年完工。
</t>
  </si>
  <si>
    <t>实现6户11人住房达到安全稳固</t>
  </si>
  <si>
    <t xml:space="preserve">实施“四类重点”对象危房改造“拆除重建”建档立卡户45户128人，共计投资202.5万元。
其中：2018年43户，2019年2户，2020年0户。
</t>
  </si>
  <si>
    <t>实现45户128人住房达到安全稳固</t>
  </si>
  <si>
    <t>（2）低保户</t>
  </si>
  <si>
    <t>实施“四类重点”对象危房改造“拆除重建”低保户2户5人，共计投资9万元。其中：2018年2户，2019年0户。</t>
  </si>
  <si>
    <t>实现2户5人住房达到安全稳固</t>
  </si>
  <si>
    <t xml:space="preserve">实施“低保户”对象危房改造“拆除重建”2户3人，共计投资9万元，2018年实施完成1户。2019年实施完成1户
</t>
  </si>
  <si>
    <t>实现2户3人住房达到安全稳固</t>
  </si>
  <si>
    <t>（3）特困分散供养户</t>
  </si>
  <si>
    <t>实施“四类重点”对象危房改造“拆除重建”特困分散供养户3户4人，共计投资13.5万元。2018年实施完成。</t>
  </si>
  <si>
    <t>实现3户4人住房达到安全稳固</t>
  </si>
  <si>
    <t xml:space="preserve">实施“四类重点”对象危房改造“拆除重建”特困分散供养户2户3人，共计投资6万元。
其中：2018年2户，2019年0户，2020年0户。
</t>
  </si>
  <si>
    <t>实施“四类重点”对象危房改造“拆除重建”特困分散供养1户1人，共计投资4.5万元。其中：2019年1户。</t>
  </si>
  <si>
    <t>实现1户1人住房达到安全稳固</t>
  </si>
  <si>
    <t>（4）残疾人家庭</t>
  </si>
  <si>
    <t xml:space="preserve">实施“四类重点”对象危房改造“拆除重建”残疾户2户3人，2018年投资9万元。
</t>
  </si>
  <si>
    <t>实施“四类重点”对象危房改造“拆除重建”残疾人户6户14人，共计投资27万元。2018年实施完成。</t>
  </si>
  <si>
    <t>实现6户14人住房达到安全稳固</t>
  </si>
  <si>
    <t xml:space="preserve">实施“四类重点”对象危房改造“拆除重建”残疾户1户4人，共计投资3万元。
其中：2018年1户，2019年0户，2020年0户。
</t>
  </si>
  <si>
    <t>实现1户4人住房达到安全稳固</t>
  </si>
  <si>
    <t>实施“四类重点”对象危房改造“拆除重建”残疾人家庭1户1人。共计投资4.5万元。                               其中：2018年0户，2019年1户，2020年0户。</t>
  </si>
  <si>
    <t>实施“四类重点”对象危房改造“拆除重建”残疾人家庭1户4人，共计投资4.5万元。其中：2019年1户。</t>
  </si>
  <si>
    <t>实施“四类重点”对象危房改造“拆除重建”残疾人家庭1户4人，共计投资4.5万元。其中：2018年1户。</t>
  </si>
  <si>
    <t>2.因地质灾害搬迁避让（国土）</t>
  </si>
  <si>
    <t>3.未落实“补四”政策搬迁户补助</t>
  </si>
  <si>
    <t>（二）加固改造</t>
  </si>
  <si>
    <t>改建</t>
  </si>
  <si>
    <t>实施“四类重点”对象危房改造“加固修缮”建档立卡户2户6人，2018年投入4万元。</t>
  </si>
  <si>
    <t>实现2户6人住房达到安全稳固</t>
  </si>
  <si>
    <t>实施“四类重点”对象危房改造“加固修缮”残疾人家庭1户2人，共计投资2万元。
其中：2018年0户，2019年1户，2020年0户。</t>
  </si>
  <si>
    <t>实施“四类重点”对象危房改造“加固修缮”建档立卡户2户8人，共计投资4万元。其中：2018年1户,2019年1户。</t>
  </si>
  <si>
    <t>实现2户8人住房达到安全稳固</t>
  </si>
  <si>
    <t xml:space="preserve">实施“四类重点”对象危房改造“加固修缮”建档立卡户5户15人，共计投资10万元。
其中：2018年5户，2019年0户，2020年0户。
</t>
  </si>
  <si>
    <t>实现5户15人住房达到安全稳固</t>
  </si>
  <si>
    <t xml:space="preserve">实施“四类重点”对象危房改造“加固修缮”建档立卡户38户110人，共计投资76万元。
其中：2018年24户，2019年14户。
</t>
  </si>
  <si>
    <t>实现38户110人住房达到安全稳固</t>
  </si>
  <si>
    <t>实施“建档立卡户”对象危房改造“加固修缮”2户5人，共计投资2万元。2018年实施完成1户2人，2019年实施完成1户3人。</t>
  </si>
  <si>
    <t xml:space="preserve">实施“四类重点”对象危房改造“加固修缮”低保户6户16人，共计投资12万元。
其中：2018年2户，2019年4户。
</t>
  </si>
  <si>
    <t>实现6户16人住房达到安全稳固</t>
  </si>
  <si>
    <t>实施“低保户”对象危房改造“加固修缮”1户2人，共计投资2万元。2018年实施完成。</t>
  </si>
  <si>
    <t>实施“四类重点”对象危房改造“加固修缮”低保户3户8人，共计投资6万元。其中：2018年3户。</t>
  </si>
  <si>
    <t>实现3户8人住房达到安全稳固</t>
  </si>
  <si>
    <t>实施“四类重点”对象危房改造2019年“加固改造”低保户1户1人，2018年投入2万元。</t>
  </si>
  <si>
    <t>实施“四类重点”对象危房改造“加固修缮”特困分散供养1户，共计投资2.00万元。其中：2019年1户。</t>
  </si>
  <si>
    <t>实现1户住房达到安全稳固</t>
  </si>
  <si>
    <t xml:space="preserve">实施“四类重点”对象危房改造“加固修缮”残疾人家庭3户7人，共计投资6万元。
其中：2018年1户，2019年2户
</t>
  </si>
  <si>
    <t>实现3户7人住房达到安全稳固</t>
  </si>
  <si>
    <t>实施“残疾户”对象危房改造“加固修缮”13户45人，共计投资26万元。2018年实施完成11户，2019年实施完成2户。</t>
  </si>
  <si>
    <t>实现13户45人住房达到安全稳固</t>
  </si>
  <si>
    <t>实施“四类重点”对象危房改造“加固修缮”残疾人1户1人，共计投资2.00万元。其中：2018年0户,2019年1户。</t>
  </si>
  <si>
    <t>实施“四类重点”对象危房改造,2018年“加固改造”残疾户2户12人，共计投资4万元；2019年“加固改造”残疾户1户1人，2019年投入2万元。共投资6万元。</t>
  </si>
  <si>
    <t>实现3户13人住房达到安全稳固</t>
  </si>
  <si>
    <t>（三）无房户建房补助</t>
  </si>
  <si>
    <t>实施农危改解决无房户住房问题，建档立卡户2户，投入资金9万元，其中2018年1户，2019年1户。</t>
  </si>
  <si>
    <t>通过实施农危改解决无房户住房问题。</t>
  </si>
  <si>
    <t>实现2户4人住房达到安全稳固</t>
  </si>
  <si>
    <t>（四）避雨不遮风改造</t>
  </si>
  <si>
    <t>（五）非“四类”对象建房</t>
  </si>
  <si>
    <t xml:space="preserve">实施非“四类重点”对象危房改造148户，共计投资266.4万元。
其中：2018年0户，2019年282户
</t>
  </si>
  <si>
    <t xml:space="preserve">通过实施非“四类重点”对象危房改造户。
</t>
  </si>
  <si>
    <t>实现282户954人住房达到安全稳固</t>
  </si>
  <si>
    <t>201-77</t>
  </si>
  <si>
    <t>2020年非“四类对象危房改造</t>
  </si>
  <si>
    <t>新建/加固</t>
  </si>
  <si>
    <t xml:space="preserve">2020年实施非“四类重点”对象危房改造24户，共计投资48万元。
</t>
  </si>
  <si>
    <t>以贷为补</t>
  </si>
  <si>
    <t>实现24户70人住房达到安全稳固</t>
  </si>
  <si>
    <t>勐卯镇政府</t>
  </si>
  <si>
    <t>201-78</t>
  </si>
  <si>
    <t>（六）安居房建设</t>
  </si>
  <si>
    <t>实施农村安居房改建项目，由农户采取自建方式开展，每户补助1万。</t>
  </si>
  <si>
    <t>通过实施农村安居房改建项目</t>
  </si>
  <si>
    <t>实现150户551人自建住房得到补助</t>
  </si>
  <si>
    <t>201-84</t>
  </si>
  <si>
    <t>四、教育扶贫工程</t>
  </si>
  <si>
    <t>（一）村级学前教育</t>
  </si>
  <si>
    <t>（二）村级义务教育</t>
  </si>
  <si>
    <t>（三）教育均衡发展</t>
  </si>
  <si>
    <t>（四）职业教育</t>
  </si>
  <si>
    <t>1、雨露计划</t>
  </si>
  <si>
    <t>(1)中等职业教育“雨露计划补助”</t>
  </si>
  <si>
    <t xml:space="preserve">对初次申报“雨露计划补助”贫困属性为未脱贫的建档立卡户家庭就读中等职业教育阶段子女进行“雨露计划补助”，补助标准为1500元/生•学期，补助方式为分学期补助。
其中：2018年5人；2019年5人；2020年3人。
</t>
  </si>
  <si>
    <t>通过发展教育扶持实现稳定脱贫</t>
  </si>
  <si>
    <t>实现5户5人就读中等职业教育阶段子女就学有保障</t>
  </si>
  <si>
    <t>扶贫</t>
  </si>
  <si>
    <t>人次</t>
  </si>
  <si>
    <t xml:space="preserve">对初次申报“雨露计划补助”贫困属性为未脱贫、已脱贫的建档立卡户家庭就读中等职业教育阶段子女进行“雨露计划补助”，补助标准为1500元/生•学期，补助方式为分学期补助。
其中：2018年1人，2019年1人，2020年1人。
</t>
  </si>
  <si>
    <t>实现1户1人就读中等职业教育阶段子女就学有保障</t>
  </si>
  <si>
    <t>教育</t>
  </si>
  <si>
    <t xml:space="preserve">对初次申报“雨露计划补助”贫困属性为未脱贫的建档立卡户家庭就读中等职业教育阶段子女进行“雨露计划补助”，补助标准为1500元/生•学期，补助方式为分学期补助。
其中：2018年6人，2019年10人，2020年6人。
</t>
  </si>
  <si>
    <t>通过发展教育扶持实现稳定脱</t>
  </si>
  <si>
    <t>实现10户10人就读中等职业教育阶段子女就学有保障</t>
  </si>
  <si>
    <t xml:space="preserve">对初次申报“雨露计划补助”贫困属性为未脱贫的建档立卡户家庭就读中等职业教育阶段子女进行“雨露计划补助”，补助标准为1500元/生•学期，补助方式为分学期补助。
其中：2018年1人，2019年3人，2020年3人。
</t>
  </si>
  <si>
    <t>实现3户3人就读中等职业教育阶段子女就学有保障</t>
  </si>
  <si>
    <t xml:space="preserve">对初次申报“雨露计划补助”贫困属性为未脱贫的建档立卡户家庭就读中等职业教育阶段子女进行“雨露计划补助”，补助标准为0.15万元/生•学期，补助方式为分学期补助。
其中：2018年7人1.05万元，2019年7人1.05万元，2020年15人2.25万元。
</t>
  </si>
  <si>
    <t>实现29户29人就读中等职业教育阶段子女就学有保障</t>
  </si>
  <si>
    <t xml:space="preserve">对初次申报“雨露计划补助”贫困属性为未脱贫的建档立卡户家庭就读中专教育阶段子女进行“雨露计划补助”。
其中：2018年1人0.15万元，2019年1人0.15万元
</t>
  </si>
  <si>
    <t>实现2户2人就读中等职业教育阶段子女就学有保障</t>
  </si>
  <si>
    <t>(2)高等职业教育“雨露计划补助”</t>
  </si>
  <si>
    <t>对初次申报“雨露计划补助”贫困属性为未脱贫的建档立卡户家庭就读高等职业教育阶段子女进行“雨露计划补助”，补助标准为1500元/生•学期，补助方式为分学期补助。
其中：2018年2人；2019年2人；2020年3人。</t>
  </si>
  <si>
    <t>实现4户4人就读中等职业教育阶段子女就学有保障</t>
  </si>
  <si>
    <t xml:space="preserve">对初次申报“雨露计划补助”贫困属性为未脱贫、已脱贫的建档立卡户家庭就读高等职业教育阶段子女进行“雨露计划补助”，补助标准为1500元/生•学期，补助方式为分学期补助。
其中：2018年2人，2019年1人，2020年1人。
</t>
  </si>
  <si>
    <t>实现2户2人就读高等职业教育阶段子女就学有保障</t>
  </si>
  <si>
    <t>对初次申报“雨露计划补助”贫困属性为未脱贫的建档立卡户家庭就读中等职业教育阶段子女进行“雨露计划补助”，补助标准为1500元/生•学期，补助方式为分学期补助。
其中：2018年0人，2019年0人，2020年6人。</t>
  </si>
  <si>
    <t>实现6户6人就读中等职业教育阶段子女就学有保障</t>
  </si>
  <si>
    <t xml:space="preserve">对初次申报“雨露计划补助”贫困属性为未脱贫的建档立卡户家庭就读中等职业教育阶段子女进行“雨露计划补助”，补助标准为1500元/生•学期，补助方式为分学期补助。
其中：2018年2人，2019年2人，2020年4人。
</t>
  </si>
  <si>
    <t xml:space="preserve">对初次申报“雨露计划补助”贫困属性为未脱贫的建档立卡户家庭就读高等职业教育阶段子女进行“雨露计划补助”，补助标准为0.15万元/生•学期，补助方式为分学期补助，
其中：2018年3人0.9万元，2019年3人0.9万元，2020年1人0.3万元。
</t>
  </si>
  <si>
    <t>实现7户7人就读高等职业教育阶段子女就学有保障</t>
  </si>
  <si>
    <t>对初次申报“雨露计划补助”贫困属性为未脱贫的建档立卡户家庭就读高等职业教育子女进行“雨露计划补助”。
其中：2018年2人0.3万元，2019年2人0.3万元，2020年2人0.3万元。</t>
  </si>
  <si>
    <t>2、东西协作</t>
  </si>
  <si>
    <t xml:space="preserve">对初次申报“东西协作计划补助”贫困属性为未脱贫的建档立卡户家庭就读高等职业教育阶段子女进行“东西协作计划补助”，补助标准为0.25万元/生•年，补助方式为分学期补助。
其中：2018年2人0.5万元，2019年2人0.5万元，2020年2人0.5万元。
</t>
  </si>
  <si>
    <t>对参加东西部协作行动的建档立卡户家庭就读职业教育阶段子女进行“东西协作计划补助”，补助标准为0.25万元/生•学期，补助方式为分学期补助。其中：2018年1人，投资0.25万元。2019年1人，0.25万元；2020年2人，0.5万元。</t>
  </si>
  <si>
    <t>确保就读学生不因贫失学</t>
  </si>
  <si>
    <t>1户1人受益，补齐教育短板，阻断贫困代际传递</t>
  </si>
  <si>
    <t>（五）师资培训</t>
  </si>
  <si>
    <t>（六）推普教育</t>
  </si>
  <si>
    <t>（七）贫困户救助资助</t>
  </si>
  <si>
    <t>1.学前教育救助资助</t>
  </si>
  <si>
    <t>2.高中教育救助资助</t>
  </si>
  <si>
    <t>3.中等职业教育救助资助</t>
  </si>
  <si>
    <t>4.高等教育救助资助</t>
  </si>
  <si>
    <t>五、健康扶贫工程</t>
  </si>
  <si>
    <t>（一）村级卫生室建设</t>
  </si>
  <si>
    <t>新建/扩改建</t>
  </si>
  <si>
    <t>通过实施卫生部门卫生室提升项目，需要投资60万元，对姐东村委会卫生室进行提升改造。</t>
  </si>
  <si>
    <t>通过实施健康扶贫工程</t>
  </si>
  <si>
    <t>受益2152户8693人。</t>
  </si>
  <si>
    <t>卫计</t>
  </si>
  <si>
    <t>201-86</t>
  </si>
  <si>
    <t>（二）乡级卫生院建设</t>
  </si>
  <si>
    <t>所/个</t>
  </si>
  <si>
    <t>（三）县级医院达标建设</t>
  </si>
  <si>
    <t>（四）医技人员培训</t>
  </si>
  <si>
    <t>（五）家庭医生签约服务</t>
  </si>
  <si>
    <t>（六）贫困户重大疾病救治</t>
  </si>
  <si>
    <t>1.9类15种重大疾病集中救治</t>
  </si>
  <si>
    <t>2.慢性病及地方特殊病救治</t>
  </si>
  <si>
    <t>3.其他重大疾病救治</t>
  </si>
  <si>
    <t>六、生态扶贫工程</t>
  </si>
  <si>
    <t>（一）生态环境保护</t>
  </si>
  <si>
    <t>1.生态公益林保护</t>
  </si>
  <si>
    <t>2.其他生态保护</t>
  </si>
  <si>
    <t>（二）生态植被修复</t>
  </si>
  <si>
    <t>1.退耕还林还草</t>
  </si>
  <si>
    <t>2.清洁能源替代</t>
  </si>
  <si>
    <t>台/户</t>
  </si>
  <si>
    <t>省柴节煤炉灶</t>
  </si>
  <si>
    <t>台</t>
  </si>
  <si>
    <t>太阳能热水器</t>
  </si>
  <si>
    <t>空气能热水器</t>
  </si>
  <si>
    <t>以电代柴（电磁炉）</t>
  </si>
  <si>
    <t>3.组建扶贫造林合作社</t>
  </si>
  <si>
    <t>（三）生态公益性岗位</t>
  </si>
  <si>
    <t>1.生态护林员</t>
  </si>
  <si>
    <t>天然林管护员</t>
  </si>
  <si>
    <t xml:space="preserve">对建档立卡户中纳入“天然林护林员”对象进行补助。补助标准为6000元/人•年。建档立卡对象受益3户5人。
</t>
  </si>
  <si>
    <t>通过生态补偿扶持实现稳定脱贫</t>
  </si>
  <si>
    <t>帮助建档立卡3户12人就业，增加收入。</t>
  </si>
  <si>
    <t>林业</t>
  </si>
  <si>
    <t>对建档立卡户中纳入“天然林护林员”对象进行补助。补助标准为0.978万元/人•年。该村涉及2人，共补助5.868万元，平均每年补助1.956万元。</t>
  </si>
  <si>
    <t>通过公益性岗位实现稳定脱贫</t>
  </si>
  <si>
    <t>实现2户2人获公益性岗位补助，增加收入，稳定脱贫</t>
  </si>
  <si>
    <t>对建档立卡户中纳入“天然林护林员”对象进行补助。建档立卡对象受益12户12人。</t>
  </si>
  <si>
    <t>实现12户12人获公益性岗位补助，增加收入，稳定脱贫</t>
  </si>
  <si>
    <t>对建档立卡户中纳入“天然林护林员”对象进行补助。2018年、2019年建档立卡对象受益8户8人，2020年建档立卡对象受益7户7人。</t>
  </si>
  <si>
    <t>实现8户8人获公益性岗位补助，增加收入，稳定脱贫</t>
  </si>
  <si>
    <t>对建档立卡户中纳入“天然林护林员”对象进行补助。补助标准为0.96万元/人•年。该村涉及1人，</t>
  </si>
  <si>
    <t>实现1户1人获公益性岗位补助，增加收入，稳定脱贫</t>
  </si>
  <si>
    <t>201-89</t>
  </si>
  <si>
    <t>对建档立卡户中纳入“天然林护林员”对象进行补助。建档立卡对象受益3户3人。</t>
  </si>
  <si>
    <t>实现3户3人获公益性岗位补助，增加收入，稳定脱贫</t>
  </si>
  <si>
    <t>201-90</t>
  </si>
  <si>
    <t>公益林护林员</t>
  </si>
  <si>
    <t xml:space="preserve">对建档立卡户中纳入“公益林护林员”对象进行补助。建档立卡对象受益1户1人。
</t>
  </si>
  <si>
    <t>方式开展，每户补助1万</t>
  </si>
  <si>
    <t>2.河道管理员</t>
  </si>
  <si>
    <t>3.地质灾害监测员</t>
  </si>
  <si>
    <t>4.其他生态公益岗</t>
  </si>
  <si>
    <t>（四）其他</t>
  </si>
  <si>
    <t>七、素质提升工程</t>
  </si>
  <si>
    <t>（一）职业技能培训</t>
  </si>
  <si>
    <t>万人次</t>
  </si>
  <si>
    <t>组织开展职业技能培训，其中：2019年培训200人次，2020年200人次。</t>
  </si>
  <si>
    <t>通过培训补助实现稳定脱贫</t>
  </si>
  <si>
    <t>实现440人通过培训发展内生动力，从而稳定脱贫</t>
  </si>
  <si>
    <t>201-94</t>
  </si>
  <si>
    <t>（二）转移就业培训</t>
  </si>
  <si>
    <t>根据云南省人社厅、财政厅2018年最新（云南省职业培训补贴标准目录）执行</t>
  </si>
  <si>
    <t>实现200人通过培训发展内生动力，从而稳定脱贫</t>
  </si>
  <si>
    <t>根据云南省人社厅、财政厅2024年最新（云南省职业培训补贴标准目录）执行</t>
  </si>
  <si>
    <t>实现300人通过培训发展内生动力，从而稳定脱贫</t>
  </si>
  <si>
    <t>根据云南省人社厅、财政厅2023年最新（云南省职业培训补贴标准目录）执行</t>
  </si>
  <si>
    <t>实现400人通过培训发展内生动力，从而稳定脱贫</t>
  </si>
  <si>
    <t>根据云南省人社厅、财政厅2020年最新（云南省职业培训补贴标准目录）执行</t>
  </si>
  <si>
    <t>实现100人通过培训发展内生动力，从而稳定脱贫</t>
  </si>
  <si>
    <t>根据云南省人社厅、财政厅2021年最新（云南省职业培训补贴标准目录）执行</t>
  </si>
  <si>
    <t>实现150人通过培训发展内生动力，从而稳定脱贫</t>
  </si>
  <si>
    <t>根据云南省人社厅、财政厅2019年最新（云南省职业培训补贴标准目录）执行</t>
  </si>
  <si>
    <t>根据云南省人社厅、财政厅2022年最新（云南省职业培训补贴标准目录）执行</t>
  </si>
  <si>
    <t>（三）实用技术培训</t>
  </si>
  <si>
    <t>（四）致富带头人创业培训</t>
  </si>
  <si>
    <t>（五）引导性技能培训</t>
  </si>
  <si>
    <t>（六）通用语言培训</t>
  </si>
  <si>
    <t>组织全村154户440人建档立卡户贫困群众开展普通话培训，其中：2019年培训1场次，2020年培训1场次。</t>
  </si>
  <si>
    <t>帮扶部门</t>
  </si>
  <si>
    <t>通过语言培训实现稳定脱贫</t>
  </si>
  <si>
    <t>201-95</t>
  </si>
  <si>
    <t>八、贫困村振兴工程</t>
  </si>
  <si>
    <t>（一）村组道路建设</t>
  </si>
  <si>
    <t>瑞丽市直过民族自然村芒令村民委员会户岛村民小组通畅工程</t>
  </si>
  <si>
    <t>户岛村民小组</t>
  </si>
  <si>
    <t>修建标准为公路等级为四级，路基宽4.5米，路面为水泥混凝土路面。长1.1公里，共计投入42万元。实施年度2018年。</t>
  </si>
  <si>
    <t>通过修建公路实现稳定脱贫</t>
  </si>
  <si>
    <t>实现8户18人通过修建公路增收，从而稳定脱贫</t>
  </si>
  <si>
    <t>交通</t>
  </si>
  <si>
    <t>瑞丽市直过民族自然村芒令村民委员会科马村民小组通畅工程</t>
  </si>
  <si>
    <t>科马村民小组</t>
  </si>
  <si>
    <t>修建标准为公路等级为四级，路基宽4.5米，路面为水泥混凝土路面。长1.8公里，共计投入68.4万元。实施年度2018年。</t>
  </si>
  <si>
    <t>实现6户23人通过修建公路增收，从而稳定脱贫</t>
  </si>
  <si>
    <t>瑞丽市直过民族自然村芒令村民委员会勐嘎村民小组通畅工程</t>
  </si>
  <si>
    <t>勐嘎村民小组</t>
  </si>
  <si>
    <t>修建标准为公路等级为四级，路基宽4.5-6.5米，路面为沥青混凝土路面。长1.6公里，共计投入58.7万元。实施年度2018年。</t>
  </si>
  <si>
    <t>实现10户30人通过修建公路增收，从而稳定脱贫</t>
  </si>
  <si>
    <t>勐卯镇芒令村民委员会科马村民村民小组道路硬化工程道路硬化工程</t>
  </si>
  <si>
    <t>修建标准为公路等级为四级，路基宽4.5-6.5米，路面为水泥混凝土路面。长0.67公里，受益建档立卡户7户24人，共计投入82.62万元。实施年度2018年。</t>
  </si>
  <si>
    <t>实现7户24人通过修建公路增收，从而稳定脱贫</t>
  </si>
  <si>
    <t>勐卯镇芒令村民委员会贺允村民村民小组道路硬化工程道路硬化工程</t>
  </si>
  <si>
    <t>贺允村民小组</t>
  </si>
  <si>
    <t>修建标准为公路等级为四级，路基宽4.5-6.5米，路面为水泥混凝土路面。长3.39公里，受益建档立卡户6户19人，共计投入499.55万元。实施年度2018年。</t>
  </si>
  <si>
    <t>实现6户19人通过修建公路增收，从而稳定脱贫</t>
  </si>
  <si>
    <t>勐卯镇芒令村民委员会芒令村民村民小组道路硬化工程道路硬化工程</t>
  </si>
  <si>
    <t>芒令村民小组</t>
  </si>
  <si>
    <t>修建标准为公路等级为四级，路基宽4.5-6.5米，路面为水泥混凝土路面。长1.16公里，受益建档立卡户6户24人，共计投入257.07万元。实施年度2018年。</t>
  </si>
  <si>
    <t>实现6户24人通过修建公路增收，从而稳定脱贫</t>
  </si>
  <si>
    <t>勐卯镇团结村民委员会项赛村民村民小组道路硬化工程道路硬化工程</t>
  </si>
  <si>
    <t>项赛村民小组</t>
  </si>
  <si>
    <t>修建标准为公路等级为四级，路基宽4.5-6.5米，路面为水泥混凝土路面。长0.840公里，共计投入132.72万元。实施年度2018年。</t>
  </si>
  <si>
    <t>实现1户4人通过修建公路增收，从而稳定脱贫</t>
  </si>
  <si>
    <t>勐卯镇团结村民委员会金坎村民村民小组道路硬化工程道路硬化工程</t>
  </si>
  <si>
    <t>金坎村民小组</t>
  </si>
  <si>
    <t>修建标准为公路等级为四级，路基宽4.5-6.5米，路面为水泥混凝土路面。长0.16公里，共计投入30.36万元。实施年度2018年。</t>
  </si>
  <si>
    <t>实现7户20人通过修建公路增收，从而稳定脱贫</t>
  </si>
  <si>
    <t>勐卯镇团结村民委员会屯洪村民村民小组道路硬化工程道路硬化工程</t>
  </si>
  <si>
    <t>屯洪村民小组</t>
  </si>
  <si>
    <t>修建标准为公路等级为四级，路基宽4.5-6.5米，路面为水泥混凝土路面。长0.62公里，共计投入186.60万元。实施年度2018年。</t>
  </si>
  <si>
    <t>实现4户6人通过修建公路增收，从而稳定脱贫</t>
  </si>
  <si>
    <t>瑞丽市勐卯镇姐勒村委会新平自然村通畅工程</t>
  </si>
  <si>
    <t>新平村民小组</t>
  </si>
  <si>
    <t>实施姐勒村新平村道路通畅组通工程，标准为公路等级为四级，路基宽4.5-6.5米，路面为水泥混凝土路面。长1.9公里，长度1.9公里，共计投入79万元，建档立卡户受益2户6人，2019年实施完成。</t>
  </si>
  <si>
    <t>实现2户6人通过修建公路增收，从而稳定脱贫</t>
  </si>
  <si>
    <t>勐卯镇姐勒村委会姐勒至允岗通村公路（6个村民村民小组道路硬化工程）道路硬化工程</t>
  </si>
  <si>
    <t>修建标准为公路等级为四级，路基宽4.5-6.5米，路面为水泥混凝土路面。长1.37公里，共计投入532.33万元。实施年度2018年。</t>
  </si>
  <si>
    <t>实现9户30人通过修建公路增收，从而稳定脱贫</t>
  </si>
  <si>
    <t>勐卯镇姐勒村委会芒良村民村民小组道路硬化工程道路硬化工程</t>
  </si>
  <si>
    <t>芒良村民小组</t>
  </si>
  <si>
    <t>修建标准为公路等级为四级，路基宽4.5-6.5米，路面为水泥混凝土路面。长2.75公里，共计投入330万元。实施年度2018年。</t>
  </si>
  <si>
    <t>实现5户17人通过修建公路增收，从而稳定脱贫</t>
  </si>
  <si>
    <t>勐卯镇姐勒村委会姐勒村民村民小组道路硬化工程道路硬化工程</t>
  </si>
  <si>
    <t>姐勒村民小组</t>
  </si>
  <si>
    <t>修建标准为公路等级为四级，路基宽4.5-6.5米，路面为水泥混凝土路面。长1.31公里，共计投入1157.2万元。实施年度2018年。</t>
  </si>
  <si>
    <t>勐卯镇姐勒村委会景喊村民村民小组道路硬化工程道路硬化工程</t>
  </si>
  <si>
    <t>景喊村民小组</t>
  </si>
  <si>
    <t>修建标准为公路等级为四级，路基宽4.5-6.5米，路面为水泥混凝土路面。长0.27公里，共计投入32.4万元。实施年度2018年。</t>
  </si>
  <si>
    <t>勐卯镇姐勒村委会新平村民村民小组道路硬化工程道路硬化工程</t>
  </si>
  <si>
    <t>修建标准为公路等级为四级，路基宽4.5-6.5米，路面为水泥混凝土路面。长1.59公里，共计投入190.8万元。实施年度2018年。</t>
  </si>
  <si>
    <t>勐卯镇姐勒村委会允当村民村民小组道路硬化工程道路硬化工程</t>
  </si>
  <si>
    <t>允当村民小组</t>
  </si>
  <si>
    <t>修建标准为公路等级为四级，路基宽4.5-6.5米，路面为水泥混凝土路面。长0.09公里，共计投入10.8万元。实施年度2018年。</t>
  </si>
  <si>
    <t>实现2户7人通过修建公路增收，从而稳定脱贫</t>
  </si>
  <si>
    <t>勐卯镇姐勒村委会允岗村民村民小组道路硬化工程道路硬化工程</t>
  </si>
  <si>
    <t>允岗村民小组</t>
  </si>
  <si>
    <t>修建标准为公路等级为四级，路基宽4.5-6.5米，路面为水泥混凝土路面。长2.10公里，共计投入252万元。实施年度2018年。</t>
  </si>
  <si>
    <t>勐卯镇姐勒村委会南闷村民村民小组道路硬化工程道路硬化工程</t>
  </si>
  <si>
    <t>南闷村民小组</t>
  </si>
  <si>
    <t>修建标准为公路等级为四级，路基宽4.5-6.5米，路面为水泥混凝土路面。长0.30公里，共计投入36万元。实施年度2018年。</t>
  </si>
  <si>
    <t>实现2户5人通过修建公路增收，从而稳定脱贫</t>
  </si>
  <si>
    <t>瑞丽市勐卯镇姐东村民委员会广允自然村通畅工程</t>
  </si>
  <si>
    <t>广允村民小组</t>
  </si>
  <si>
    <t>公路等级为四级，路基宽4.5-6.5米，路面为水泥混凝土路面。长3.1公里，共计投入130万元。实施年度2019年。</t>
  </si>
  <si>
    <t>实现16户50人通过修建公路增收，从而稳定脱贫</t>
  </si>
  <si>
    <t>瑞丽市直过民族自然村姐东村民委员会芒腮村民小组通畅工程</t>
  </si>
  <si>
    <t>芒腮村民小组</t>
  </si>
  <si>
    <t>修建标准为公路等级为四级，路基宽4.5米，路面为水泥混凝土路面。长2.737公里，计划投入137万元。实施年度2020年。</t>
  </si>
  <si>
    <t>实现17户57人通过修建公路增收，从而稳定脱贫</t>
  </si>
  <si>
    <t>瑞丽市直过民族自然村姐东村民委员会大别二村民小组通畅工程</t>
  </si>
  <si>
    <t>大别二村民小组</t>
  </si>
  <si>
    <t>修建标准为公路等级为四级，路基宽4.5米，路面为水泥混凝土路面。长2.216公里，计划投入78万元。实施年度2020年。</t>
  </si>
  <si>
    <t>实现7户19人通过修建公路增收，从而稳定脱贫</t>
  </si>
  <si>
    <t>瑞丽市直过民族自然村姐东村民委员会大马村民小组通畅工程</t>
  </si>
  <si>
    <t>大马村民小组</t>
  </si>
  <si>
    <t>修建标准为公路等级为四级，路基宽4.5米，路面为水泥混凝土路面。长2公里，计划投入70万元。实施年度2020年。</t>
  </si>
  <si>
    <t>实现6户15人通过修建公路增收，从而稳定脱贫</t>
  </si>
  <si>
    <t>瑞丽市直过民族自然村姐东村民委员会广萨体村民小组通畅工程</t>
  </si>
  <si>
    <t>广体村民小组</t>
  </si>
  <si>
    <t>修建标准为公路等级为四级，路基宽4.5米，路面为水泥混凝土路面。长0.647公里，计划投入23万元。实施年度2020年。</t>
  </si>
  <si>
    <t>实现16户49人通过修建公路增收，从而稳定脱贫</t>
  </si>
  <si>
    <t>瑞丽市直过民族自然村姐东村民委员会广允村民小组通畅工程</t>
  </si>
  <si>
    <t>修建标准为公路等级为四级，路基宽4.5米，路面为水泥混凝土路面。长3.159公里，计划投入111万元。实施年度2020年。</t>
  </si>
  <si>
    <t>实现6户21人通过修建公路增收，从而稳定脱贫</t>
  </si>
  <si>
    <t>瑞丽市直过民族自然村芒令村民委员会芒令村民小组通畅工程</t>
  </si>
  <si>
    <t>公路等级为四级，路基宽4.5-6.5米，路面为水泥混凝土路面。长2.5公里，计划投入91.5万元，启实施年度2019年。</t>
  </si>
  <si>
    <t>实现6户25人通过修建公路增收，从而稳定脱贫</t>
  </si>
  <si>
    <t>瑞丽市直过民族自然村姐勒村民委员会新平村民小组通畅工程</t>
  </si>
  <si>
    <t>修建标准为公路等级为四级，路基宽4.5米，路面为水泥混凝土路面。长1.937公里，计划投入68万元。实施年度2020年。</t>
  </si>
  <si>
    <t>瑞丽市直过民族自然村姐勒村民委员会红光村民小组通畅工程</t>
  </si>
  <si>
    <t>红光村民小组</t>
  </si>
  <si>
    <t>修建标准为公路等级为四级，路基宽4.5米，路面为水泥混凝土路面。长0.534公里，计划投入19万元。实施年度2020年。</t>
  </si>
  <si>
    <t>实现1户5人通过修建公路增收，从而稳定脱贫</t>
  </si>
  <si>
    <t>瑞丽市直过民族自然村姐勒村民委员会芒良村民小组通畅工程</t>
  </si>
  <si>
    <t>修建标准为公路等级为四级，路基宽4.5米，路面为水泥混凝土路面。长1.81公里，计划投入63万元。实施年度2020年。</t>
  </si>
  <si>
    <t>瑞丽市直过民族自然村勐力村民委员会白沙地村民小组通畅工程</t>
  </si>
  <si>
    <t>白沙地村民小组</t>
  </si>
  <si>
    <t>修建标准为公路等级为四级，路基宽4.5米，路面为水泥混凝土路面。长0.8公里，计划投入28万元。实施年度2020年。</t>
  </si>
  <si>
    <t>实现6户22人通过修建公路增收，从而稳定脱贫</t>
  </si>
  <si>
    <t>瑞丽市直过民族自然村勐力村民委员会库翁村民小组通畅工程</t>
  </si>
  <si>
    <t>库翁村民小组</t>
  </si>
  <si>
    <t>修建标准为公路等级为四级，路基宽4.5米，路面为水泥混凝土路面。长1.324公里，计划投入46万元。实施年度2020年。</t>
  </si>
  <si>
    <t>实现8户26人通过修建公路增收，从而稳定脱贫</t>
  </si>
  <si>
    <t>瑞丽市直过民族自然村勐力村民委员会云安村民小组通畅工程</t>
  </si>
  <si>
    <t>云安村民小组</t>
  </si>
  <si>
    <t>修建标准为公路等级为四级，路基宽4.5米，路面为水泥混凝土路面。长1.211公里，计划投入42万元。实施年度2020年。</t>
  </si>
  <si>
    <t>实现6户20人通过修建公路增收，从而稳定脱贫</t>
  </si>
  <si>
    <t>（二）村组动力电改造</t>
  </si>
  <si>
    <t>（三）饮水安全巩固提升</t>
  </si>
  <si>
    <t>勐卯镇科马农村饮水工程</t>
  </si>
  <si>
    <t>科马</t>
  </si>
  <si>
    <t>用70水管架设进村水管预计5.5公里，用20水管架设到户水管预计2公里，架设替换水表59个、水龙头59个，建设水池1个预计36立方，打水设施1台。预计投入70万，实施年度2020年</t>
  </si>
  <si>
    <t>通过修建完善基础设施实现稳定脱贫</t>
  </si>
  <si>
    <t>实现6户23人通过修建完善基础设施，从而改善生活条件</t>
  </si>
  <si>
    <t>民宗</t>
  </si>
  <si>
    <t>201-109</t>
  </si>
  <si>
    <t>勐卯镇姐岗村委会贺汉、贺德村民小组饮水安全巩固提升工程</t>
  </si>
  <si>
    <t>贺德、贺汉村小组</t>
  </si>
  <si>
    <t>建过滤池1座，引水管1条长2092m，管理房1座，净水设备1套，计划投资121.48万元。</t>
  </si>
  <si>
    <t>实现12户41人通过修建完善基础设施，从而改善生活条件</t>
  </si>
  <si>
    <t>水利</t>
  </si>
  <si>
    <t>201-110</t>
  </si>
  <si>
    <t>瑞丽市勐卯镇勐力村农村饮水安全巩固提升工程</t>
  </si>
  <si>
    <t>勐力村</t>
  </si>
  <si>
    <t>新建阀门井33座，安装分户管8305m，安装入户管7590m，配套水表、水龙头、水表箱、普通闸阀、磁性闸阀和水表箱313套。</t>
  </si>
  <si>
    <t>实现33户113人通过修建完善基础设施，从而改善生活条件</t>
  </si>
  <si>
    <t>201-111</t>
  </si>
  <si>
    <t>（四）小型农田水利设施</t>
  </si>
  <si>
    <t>1.高标准农田建设</t>
  </si>
  <si>
    <t>2.农业灌溉设施建设</t>
  </si>
  <si>
    <t>件</t>
  </si>
  <si>
    <t>灌溉沟渠</t>
  </si>
  <si>
    <t>勐卯镇芒令村委会勐嘎、贺弄、允井灌溉沟工程</t>
  </si>
  <si>
    <t>勐嘎、贺弄、允井</t>
  </si>
  <si>
    <t>工程建设内容：三面衬砌灌溉渠道330米,沟面加盖盖板25米；主要工程量：土方开挖763m³，回填土方399m³，浆砌石支砌499m³，砂浆抹面264m2,盖板5.25m³。</t>
  </si>
  <si>
    <t>为农户种植提供便利，既能抗洪防旱，又能灌溉赠收。建档立卡户36户114人受益</t>
  </si>
  <si>
    <t>瑞丽市勐卯镇姐勒村允当、新平村民小组修筑防洪沟工程</t>
  </si>
  <si>
    <t>允当、新平</t>
  </si>
  <si>
    <t>工程建设内容：三面混凝土衬砌渠道250米。</t>
  </si>
  <si>
    <t>为农户种植提供便利，既能抗洪防旱，又能灌溉赠收。建档立卡户4户13人受益</t>
  </si>
  <si>
    <t>坝塘</t>
  </si>
  <si>
    <t>3.中小河流治理</t>
  </si>
  <si>
    <t>农田河道治理建设</t>
  </si>
  <si>
    <t>万元</t>
  </si>
  <si>
    <t>修建勐力村农田河道整理，需投入资金200万元</t>
  </si>
  <si>
    <t>通过修建农田河道整理，实现稳固脱贫。</t>
  </si>
  <si>
    <t>帮助389户1167人增加收入，有效实施减贫。</t>
  </si>
  <si>
    <t>201-142</t>
  </si>
  <si>
    <t>4、山洪灾害防治</t>
  </si>
  <si>
    <t>（五）村组通讯及网络建设</t>
  </si>
  <si>
    <t>（六）村庄人居环境整治</t>
  </si>
  <si>
    <t>1.村内道路硬化</t>
  </si>
  <si>
    <t>2.垃圾处理</t>
  </si>
  <si>
    <t>3.雨污设施</t>
  </si>
  <si>
    <t>勐力村排污管道改造提升</t>
  </si>
  <si>
    <t>修建通往芒丙村民小组排污管道，需投入资金100万元</t>
  </si>
  <si>
    <t>通过修建雨污设施实现稳定脱贫</t>
  </si>
  <si>
    <t>实现99户349人修建雨污设施</t>
  </si>
  <si>
    <t>扶贫领导小组成员单位</t>
  </si>
  <si>
    <t>201-144</t>
  </si>
  <si>
    <t>4.公厕建设</t>
  </si>
  <si>
    <t>5.太阳能路灯</t>
  </si>
  <si>
    <t>盏</t>
  </si>
  <si>
    <t>6.贫困户改厕改圈改院改厨</t>
  </si>
  <si>
    <t>改厕</t>
  </si>
  <si>
    <t>改院</t>
  </si>
  <si>
    <t>改圈</t>
  </si>
  <si>
    <t>改厨</t>
  </si>
  <si>
    <t>贫困户改厨改厕改院项目</t>
  </si>
  <si>
    <t>按照“缺什么改什么”的原则，对姐东村委会14个自然村建档立卡户进行住房提升改造和厨房、厕所、庭院硬化改造，计划投入资金72万元。</t>
  </si>
  <si>
    <t>民宗财政专项扶贫资金</t>
  </si>
  <si>
    <t>改善建档立卡贫困群众住房条件，改造卫生间、厨房、院场硬化等生活设施，改善贫困群众居住环境，提升脱贫质量。</t>
  </si>
  <si>
    <t>计划对4户建档立卡户住房进行改造提升，对 56户的厕所，对22户的厨房、对 50户的场院进行硬化改造，直接受益户83户210人。</t>
  </si>
  <si>
    <t>（七）广播电视村村通</t>
  </si>
  <si>
    <t>（八）党群科技文化场所建设</t>
  </si>
  <si>
    <t>1.活动室建设工程</t>
  </si>
  <si>
    <t>瑞丽市勐卯镇勐卯村西门村民小组活动室建设工程</t>
  </si>
  <si>
    <t>西门</t>
  </si>
  <si>
    <t>新建瑞丽市勐卯镇勐卯村西门村民小组活动室建设工程，建筑面积900㎡，计划投资180万元，实施年度2018年。</t>
  </si>
  <si>
    <t>通过实施贫困群众居住环境改造，提升居住环境。</t>
  </si>
  <si>
    <t>实现9户29人群众实施居住环境改造提升，进一步提高脱贫质量和脱贫成效。</t>
  </si>
  <si>
    <t>组织</t>
  </si>
  <si>
    <t>2.球场建设工程</t>
  </si>
  <si>
    <t>瑞丽市勐卯镇芒令村允井村民小组篮球场建设工程</t>
  </si>
  <si>
    <t>允井</t>
  </si>
  <si>
    <t>标准化篮球场，计划投资10万，实施年度2018年，建档立卡户受益7户22人。</t>
  </si>
  <si>
    <t>实现7户22人群众实施居住环境改造提升，进一步提高脱贫质量和脱贫成效。</t>
  </si>
  <si>
    <t>文体局</t>
  </si>
  <si>
    <t>瑞丽市勐卯镇团结村篮球场建设工程</t>
  </si>
  <si>
    <t>标准化篮球场，计划投资10万，实施年度2018年，建档立卡户受益46户147人</t>
  </si>
  <si>
    <t>实现46户147人群众实施居住环境改造提升，进一步提高脱贫质量和脱贫成效。</t>
  </si>
  <si>
    <t>瑞丽市勐卯镇姐勒村篮球场建设工程</t>
  </si>
  <si>
    <t>标准化篮球场，计划投资10万，实施年度2018年，建档立卡户受益27户95人</t>
  </si>
  <si>
    <t>实现27户95人群众实施居住环境改造提升，进一步提高脱贫质量和脱贫成效。</t>
  </si>
  <si>
    <t>瑞丽市勐卯镇姐东村篮球场建设工程</t>
  </si>
  <si>
    <t>标准化篮球场，计划投资5万，实施年度2018年，建档立卡户受益154户440人</t>
  </si>
  <si>
    <t>实现154户440人群众实施居住环境改造提升，进一步提高脱贫质量和脱贫成效。</t>
  </si>
  <si>
    <t>（九）其它</t>
  </si>
  <si>
    <t>1.体育设施</t>
  </si>
  <si>
    <t>2.农村书屋</t>
  </si>
  <si>
    <t>扩改建</t>
  </si>
  <si>
    <t>3.滑坡治理</t>
  </si>
  <si>
    <t>4.美化亮化</t>
  </si>
  <si>
    <t>5、其他</t>
  </si>
  <si>
    <t>九、守边强基工程</t>
  </si>
  <si>
    <t>（一）抵边自然村道路建设</t>
  </si>
  <si>
    <t>（二）低边村组综合整治</t>
  </si>
  <si>
    <t>（三）边民互市贸易设施建设</t>
  </si>
  <si>
    <t>（四）护边员公益性岗位</t>
  </si>
  <si>
    <t>十、兜底保障工程</t>
  </si>
  <si>
    <t>（一）五保养老残疾人设施建设</t>
  </si>
  <si>
    <t>（二）妇女儿童保护设施建设</t>
  </si>
  <si>
    <t>（三）无劳力兜底保障</t>
  </si>
  <si>
    <t>1.五保户及孤寡老人救助</t>
  </si>
  <si>
    <t>（1）五保特困人员救助</t>
  </si>
  <si>
    <t>（2）孤儿救助</t>
  </si>
  <si>
    <t>对建档立卡户中符合孤儿救助条件对象发放补助。补助标准为0.107万元/人.共计投入资金11.556万元。
其中：2018年发放补助3.852万元，覆盖3户3人；2019年发放补助3.852万元，覆盖3户3人；2020年发放补助3.852万元，覆盖3户3人</t>
  </si>
  <si>
    <t>通过发放孤儿补助金，解决困难</t>
  </si>
  <si>
    <t>实现4户4人通过救助金解决生活困难</t>
  </si>
  <si>
    <t>民政</t>
  </si>
  <si>
    <t>对建档立卡户中符合孤儿救助条件对象发放补助。补助标准为0.1274万元/人.月.共计投入资金11.556万元。
其中：2019年发放补助2.94万元，覆盖1户2人；2020年发放补助3.0576万元，覆盖1户2人。</t>
  </si>
  <si>
    <t>实现1户2人通过救助金解决生活困难</t>
  </si>
  <si>
    <t>201-154</t>
  </si>
  <si>
    <t>2.重度残疾人救助</t>
  </si>
  <si>
    <t>对建档立卡户中符合重度残疾人护理补贴条件对象发放补助。补助标准为一级70元/人.月；二级40元/人.月.共计投入资金0.552万元。其中：2018年发放补助0.132万元，覆盖2户2人；2019年发放补助0.132万元，覆盖2户2人；2020年发放补助0.288万元，覆盖4户4人。</t>
  </si>
  <si>
    <t>通过发放残疾人两项补助金，解决困难</t>
  </si>
  <si>
    <t>残联</t>
  </si>
  <si>
    <t>对建档立卡户中符合重度残疾人护理补贴条件对象发放补助。补助标准为一级70元/人.月；二级40元/人.月.共计投入资金0.68万元。
其中：2018年发放补助0.228万元，覆盖4户4人；2019年发放补助0.228万元，覆盖4户4人；2020年发放补助0.228万元，覆盖4户4人</t>
  </si>
  <si>
    <t>对建档立卡户中符合重度残疾人护理补贴条件对象发放补助。补助标准为一级70元/人/月；二级40元/人/月.共计投入资金0.252万元。
其中：2018年发放补助0.084万元，覆盖1户1人；2019年发放补助0.084万元，覆盖1户1人；2020年发放补助0.084万元，覆盖1户1人。</t>
  </si>
  <si>
    <t>实现1户1人通过救助金解决生活困难</t>
  </si>
  <si>
    <t>对建档立卡户中符合重度残疾人护理补贴条件对象发放补助。补助标准为一级70元/人.月；共计投入资金0.432万元。
其中：2018年发放补助0.168万元，覆盖2户2人；2019年发放补助0.132万元，覆盖2户2人；2020年发放补助0.132万元，覆盖2户2人。</t>
  </si>
  <si>
    <t>实现2户2人通过救助金解决生活困难</t>
  </si>
  <si>
    <t>3.重大疾病救助</t>
  </si>
  <si>
    <t>十一、金融扶贫</t>
  </si>
  <si>
    <t>（一）小额信贷贴息</t>
  </si>
  <si>
    <t>对符合贷款条件的建档立卡贫困户，每户可向承贷银行（农村信用社、邮政储蓄银行）申请不高于5万元的小额贷款，用于发展生产，财政贴息标准为贷款金额x0.0475/年。共计发放贷款38.1万元，覆盖建档立卡户14户14人，财政贴息1.803225万元。
其中：2018年发放小额信贷资金9.3万元，覆盖5户18人，贴息补助0.282625万元；2019年发放小额信贷资金28.8万元，覆盖13户13人，贴息补助1.5206万元。</t>
  </si>
  <si>
    <t>通过发放贷款资金助推贫困户发展产业实现稳定脱贫。</t>
  </si>
  <si>
    <t>实现14户14人通过贷款资金发展产业，增加收入，减轻负担。</t>
  </si>
  <si>
    <t>对符合贷款条件的建档立卡贫困户，每户可向承贷银行（农村信用社、邮政储蓄银行）申请不高于5万元的小额贷款，用于发展生产，财政贴息标准为贷款金额x0.0475/年。共计发放贷款21万元，覆盖建档立卡户1户3人，财政贴息0.9975万元。其中：2018年发放小额信贷资金7万元，覆盖2户7人，贴息补助0.3325万元；2019年发放小额信贷资金7万元，覆盖2户7人，贴息补助0.3325万元；2020年发放小额信贷资金14.3万元，覆盖4户14人，贴息补助0.67925万元。</t>
  </si>
  <si>
    <t>实现2户7人通过贷款资金发展产业，增加收入，减轻负担。</t>
  </si>
  <si>
    <t>对符合贷款条件的建档立卡贫困户，每户可向承贷银行（农村信用社、邮政储蓄银行）申请不高于5万元的小额贷款，用于发展生产，财政贴息标准为贷款金额x0.0475/年。共计发放贷款39万元，覆盖建档立卡户9户37人，财政贴息万元。
其中：2018年发放小额信贷资金39万元，覆盖9户37人，贴息补助0.218507万元；2019年发放小额信贷资金44万元，覆盖10户38人，贴息补助1.5252万元；2020年发放小额信贷资金65万元，覆盖13户44人，贴息补助2.945万元</t>
  </si>
  <si>
    <t>实现13户44人通过贷款资金发展产业，增加收入，减轻负担。</t>
  </si>
  <si>
    <t>对符合贷款条件的建档立卡贫困户，每户可向承贷银行（农村信用社、邮政储蓄银行）申请不高于5万元的小额贷款，用于发展生产，财政贴息标准为贷款金额x0.0475/年。共计发放贷款29万元，覆盖建档立卡户6户17人，财政贴息1.425万元。
其中：2018年发放小额信贷资金10万元，覆盖2户7人，贴息补助0.475万元；2019年发放小额信贷资金29万元，覆盖6户17人，贴息补助1.2615万元；2020年发放小额信贷资金5万元，覆盖6户17人，贴息补助0.2375万元</t>
  </si>
  <si>
    <t>实现6户17人通过贷款资金发展产业，增加收入，减轻负担。</t>
  </si>
  <si>
    <t xml:space="preserve">实施金融扶贫工程250.5万元，对符合贷款条件的建档立卡贫困户，每户可向承贷银行（农村信用社、邮政储蓄银行）申请不高于5万元的小额贷款，用于发展生产，财政贴息。计划发放贷款250.5万元，覆盖建档立卡户75户225人。其中2018年已发放200.5万元，覆盖55户，165人；2019年50万，覆盖17户50人。
</t>
  </si>
  <si>
    <t>实现80户240人通过贷款资金发展产业，增加收入，减轻负担。</t>
  </si>
  <si>
    <t>对符合贷款条件的建档立卡贫困户，每户可向承贷银行（农村信用社、邮政储蓄银行）申请不高于5万元的小额贷款，用于发展生产，财政贴息标准为贷款金额x0.0475/年。共计发放贷款8万元，覆盖建档立卡户2户8人，财政贴息0.348万元。
其中：2018年发放小额信贷资金10万元，覆盖2户8人，贴息补助0.348万元；2019年发放小额信贷资金0万元，覆盖0户0人，贴息补助0万元；2020年发放小额信贷资金0万元，覆盖0户0人，贴息补助0万元</t>
  </si>
  <si>
    <t>实现2户8人通过贷款资金发展产业，增加收入，减轻负担。</t>
  </si>
  <si>
    <t>对符合贷款条件的建档立卡贫困户，每户可向承贷银行（农村信用社、邮政储蓄银行）申请不高于5万元的小额贷款，用于发展生产，财政贴息标准为贷款金额x0.0475/年。共计发放贷款50万元，覆盖建档立卡户12户42人，财政贴息2.3750万元。
其中：2018年发放小额信贷资金45万元，覆盖12户42人，贴息补助2.1375万元；2019年发放小额信贷资金0万元，覆盖0户人，贴息补助0万元；2020年发放小额信贷资金5万元，覆盖1户2人，贴息补助0.2375万元</t>
  </si>
  <si>
    <t>实现12户42人通过贷款资金发展产业，增加收入，减轻负担</t>
  </si>
  <si>
    <t>（二）扶贫龙头企业贴息</t>
  </si>
  <si>
    <t>（三）农业保险（产业保险）</t>
  </si>
  <si>
    <t xml:space="preserve"> (四）合作社贴息</t>
  </si>
  <si>
    <t>（五）其他</t>
  </si>
  <si>
    <t>十二、社会帮扶</t>
  </si>
  <si>
    <t>（一）上海对口帮扶项目</t>
  </si>
  <si>
    <t>（二）企业帮扶项目（中色）</t>
  </si>
  <si>
    <t>（三）烟草集团帮扶阿昌族项目</t>
  </si>
  <si>
    <t>（四）长江三峡集团对口帮扶项目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</si>
</sst>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Red]\(0\)"/>
  </numFmts>
  <fonts count="32">
    <font>
      <sz val="11"/>
      <color theme="1"/>
      <name val="宋体"/>
      <charset val="134"/>
      <scheme val="minor"/>
    </font>
    <font>
      <sz val="10"/>
      <name val="宋体"/>
      <charset val="134"/>
    </font>
    <font>
      <sz val="10"/>
      <color theme="1"/>
      <name val="宋体"/>
      <charset val="134"/>
      <scheme val="minor"/>
    </font>
    <font>
      <b/>
      <sz val="11"/>
      <color theme="1"/>
      <name val="宋体"/>
      <charset val="134"/>
      <scheme val="minor"/>
    </font>
    <font>
      <b/>
      <sz val="10"/>
      <color theme="1"/>
      <name val="宋体"/>
      <charset val="134"/>
      <scheme val="minor"/>
    </font>
    <font>
      <b/>
      <sz val="10"/>
      <color rgb="FFFF0000"/>
      <name val="宋体"/>
      <charset val="134"/>
      <scheme val="minor"/>
    </font>
    <font>
      <b/>
      <sz val="18"/>
      <name val="宋体"/>
      <charset val="134"/>
    </font>
    <font>
      <b/>
      <sz val="10"/>
      <name val="宋体"/>
      <charset val="134"/>
    </font>
    <font>
      <sz val="10"/>
      <color rgb="FFFF0000"/>
      <name val="宋体"/>
      <charset val="134"/>
      <scheme val="minor"/>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0"/>
    </font>
    <font>
      <sz val="11"/>
      <color indexed="8"/>
      <name val="宋体"/>
      <charset val="134"/>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5" borderId="13" applyNumberFormat="0" applyAlignment="0" applyProtection="0">
      <alignment vertical="center"/>
    </xf>
    <xf numFmtId="0" fontId="19" fillId="6" borderId="14" applyNumberFormat="0" applyAlignment="0" applyProtection="0">
      <alignment vertical="center"/>
    </xf>
    <xf numFmtId="0" fontId="20" fillId="6" borderId="13" applyNumberFormat="0" applyAlignment="0" applyProtection="0">
      <alignment vertical="center"/>
    </xf>
    <xf numFmtId="0" fontId="21" fillId="7"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29" fillId="0" borderId="0">
      <alignment vertical="center"/>
    </xf>
    <xf numFmtId="0" fontId="30" fillId="0" borderId="0">
      <alignment vertical="center"/>
    </xf>
    <xf numFmtId="0" fontId="31" fillId="0" borderId="0"/>
  </cellStyleXfs>
  <cellXfs count="137">
    <xf numFmtId="0" fontId="0" fillId="0" borderId="0" xfId="0">
      <alignment vertical="center"/>
    </xf>
    <xf numFmtId="0" fontId="1" fillId="0" borderId="0" xfId="0" applyFont="1" applyFill="1" applyBorder="1" applyAlignment="1">
      <alignment vertical="center" wrapText="1"/>
    </xf>
    <xf numFmtId="0" fontId="2" fillId="2" borderId="0" xfId="0" applyFont="1" applyFill="1" applyAlignment="1" applyProtection="1">
      <alignment horizontal="center" vertical="center" wrapText="1"/>
      <protection locked="0"/>
    </xf>
    <xf numFmtId="0" fontId="2" fillId="2" borderId="0" xfId="0" applyFont="1" applyFill="1" applyAlignment="1" applyProtection="1">
      <alignment vertical="center" wrapText="1"/>
      <protection locked="0"/>
    </xf>
    <xf numFmtId="0" fontId="3"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xf>
    <xf numFmtId="0" fontId="3" fillId="2" borderId="0" xfId="0" applyFont="1" applyFill="1" applyBorder="1" applyAlignment="1">
      <alignment horizontal="center" vertical="center" wrapText="1"/>
    </xf>
    <xf numFmtId="0" fontId="4" fillId="0" borderId="0" xfId="0" applyFont="1" applyFill="1" applyBorder="1" applyAlignment="1">
      <alignment vertical="center" wrapText="1"/>
    </xf>
    <xf numFmtId="0" fontId="2" fillId="0" borderId="0" xfId="0" applyFont="1" applyFill="1" applyBorder="1" applyAlignment="1">
      <alignment vertical="center" wrapText="1"/>
    </xf>
    <xf numFmtId="0" fontId="2" fillId="2" borderId="0" xfId="0" applyFont="1" applyFill="1" applyBorder="1" applyAlignment="1">
      <alignment vertical="center" wrapText="1"/>
    </xf>
    <xf numFmtId="0" fontId="4" fillId="2" borderId="0" xfId="0" applyFont="1" applyFill="1" applyBorder="1" applyAlignment="1">
      <alignment vertical="center" wrapText="1"/>
    </xf>
    <xf numFmtId="0" fontId="4" fillId="2" borderId="0" xfId="0" applyFont="1" applyFill="1" applyBorder="1" applyAlignment="1">
      <alignment horizontal="center" vertical="center" wrapText="1"/>
    </xf>
    <xf numFmtId="0" fontId="2" fillId="2" borderId="0" xfId="0" applyFont="1" applyFill="1" applyAlignment="1">
      <alignment vertical="center" wrapText="1"/>
    </xf>
    <xf numFmtId="0" fontId="2" fillId="2" borderId="0" xfId="0" applyFont="1" applyFill="1" applyBorder="1" applyAlignment="1">
      <alignment vertical="center"/>
    </xf>
    <xf numFmtId="0" fontId="4" fillId="0" borderId="0" xfId="0" applyFont="1" applyFill="1" applyBorder="1" applyAlignment="1">
      <alignment horizontal="center" vertical="center" wrapText="1"/>
    </xf>
    <xf numFmtId="0" fontId="2" fillId="0" borderId="0" xfId="0" applyFont="1" applyFill="1" applyBorder="1" applyAlignment="1">
      <alignment vertical="center"/>
    </xf>
    <xf numFmtId="0" fontId="4" fillId="0" borderId="0" xfId="0" applyFont="1" applyFill="1" applyAlignment="1">
      <alignment vertical="center" wrapText="1"/>
    </xf>
    <xf numFmtId="0" fontId="4" fillId="0" borderId="0" xfId="0" applyFont="1" applyFill="1" applyBorder="1" applyAlignment="1">
      <alignment vertical="center"/>
    </xf>
    <xf numFmtId="0" fontId="2" fillId="2" borderId="0" xfId="0" applyFont="1" applyFill="1" applyAlignment="1">
      <alignment vertical="center"/>
    </xf>
    <xf numFmtId="0" fontId="5" fillId="2" borderId="0" xfId="0" applyFont="1" applyFill="1" applyBorder="1" applyAlignment="1">
      <alignment vertical="center" wrapText="1"/>
    </xf>
    <xf numFmtId="0" fontId="3" fillId="2" borderId="0" xfId="0" applyFont="1" applyFill="1" applyBorder="1" applyAlignment="1">
      <alignment vertical="center" wrapText="1"/>
    </xf>
    <xf numFmtId="0" fontId="3" fillId="2" borderId="0" xfId="0" applyFont="1" applyFill="1" applyAlignment="1">
      <alignment vertical="center" wrapText="1"/>
    </xf>
    <xf numFmtId="0" fontId="0" fillId="2" borderId="0" xfId="0" applyFont="1" applyFill="1" applyAlignment="1">
      <alignment vertical="center" wrapText="1"/>
    </xf>
    <xf numFmtId="0" fontId="2" fillId="0" borderId="0" xfId="0" applyFont="1" applyFill="1" applyBorder="1" applyAlignment="1">
      <alignment horizontal="center" vertical="center" wrapText="1"/>
    </xf>
    <xf numFmtId="0" fontId="6" fillId="0" borderId="0" xfId="50" applyNumberFormat="1" applyFont="1" applyFill="1" applyAlignment="1">
      <alignment horizontal="center" vertical="center" wrapText="1"/>
    </xf>
    <xf numFmtId="0" fontId="7" fillId="0" borderId="1" xfId="50" applyNumberFormat="1" applyFont="1" applyFill="1" applyBorder="1" applyAlignment="1">
      <alignment horizontal="center" vertical="center" wrapText="1"/>
    </xf>
    <xf numFmtId="0" fontId="2" fillId="2" borderId="2"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176" fontId="4" fillId="2" borderId="2" xfId="0" applyNumberFormat="1"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176" fontId="2" fillId="2" borderId="2"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2" xfId="49" applyNumberFormat="1" applyFont="1" applyFill="1" applyBorder="1" applyAlignment="1" applyProtection="1">
      <alignment horizontal="center" vertical="center" wrapText="1"/>
    </xf>
    <xf numFmtId="0" fontId="2"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center" vertical="center" wrapText="1"/>
    </xf>
    <xf numFmtId="0" fontId="2" fillId="2" borderId="2" xfId="0" applyNumberFormat="1" applyFont="1" applyFill="1" applyBorder="1" applyAlignment="1">
      <alignment horizontal="left" vertical="center" wrapText="1"/>
    </xf>
    <xf numFmtId="0" fontId="2" fillId="2" borderId="2" xfId="0" applyNumberFormat="1" applyFont="1" applyFill="1" applyBorder="1" applyAlignment="1">
      <alignment horizontal="center" vertical="center" wrapText="1"/>
    </xf>
    <xf numFmtId="177" fontId="4" fillId="2" borderId="2" xfId="0" applyNumberFormat="1" applyFont="1" applyFill="1" applyBorder="1" applyAlignment="1" applyProtection="1">
      <alignment horizontal="center" vertical="center" wrapText="1"/>
    </xf>
    <xf numFmtId="176" fontId="4" fillId="2" borderId="4" xfId="0" applyNumberFormat="1" applyFont="1" applyFill="1" applyBorder="1" applyAlignment="1" applyProtection="1">
      <alignment horizontal="center" vertical="center" wrapText="1"/>
    </xf>
    <xf numFmtId="176" fontId="4" fillId="2" borderId="5" xfId="0" applyNumberFormat="1" applyFont="1" applyFill="1" applyBorder="1" applyAlignment="1" applyProtection="1">
      <alignment horizontal="center" vertical="center" wrapText="1"/>
    </xf>
    <xf numFmtId="176" fontId="4" fillId="2" borderId="3" xfId="0" applyNumberFormat="1" applyFont="1" applyFill="1" applyBorder="1" applyAlignment="1" applyProtection="1">
      <alignment horizontal="center" vertical="center" wrapText="1"/>
    </xf>
    <xf numFmtId="0" fontId="2" fillId="2" borderId="2" xfId="0" applyFont="1" applyFill="1" applyBorder="1" applyAlignment="1" applyProtection="1">
      <alignment vertical="center" wrapText="1"/>
    </xf>
    <xf numFmtId="2" fontId="2" fillId="2" borderId="2" xfId="0" applyNumberFormat="1" applyFont="1" applyFill="1" applyBorder="1" applyAlignment="1" applyProtection="1">
      <alignment horizontal="center" vertical="center" wrapText="1"/>
    </xf>
    <xf numFmtId="177" fontId="2" fillId="2" borderId="2" xfId="0" applyNumberFormat="1" applyFont="1" applyFill="1" applyBorder="1" applyAlignment="1" applyProtection="1">
      <alignment horizontal="center" vertical="center" wrapText="1"/>
    </xf>
    <xf numFmtId="176" fontId="2" fillId="0" borderId="2" xfId="0" applyNumberFormat="1" applyFont="1" applyFill="1" applyBorder="1" applyAlignment="1">
      <alignment horizontal="center" vertical="center" wrapText="1"/>
    </xf>
    <xf numFmtId="177" fontId="2" fillId="0" borderId="2" xfId="0" applyNumberFormat="1" applyFont="1" applyFill="1" applyBorder="1" applyAlignment="1">
      <alignment horizontal="center" vertical="center" wrapText="1"/>
    </xf>
    <xf numFmtId="0" fontId="2" fillId="3" borderId="2" xfId="0" applyNumberFormat="1" applyFont="1" applyFill="1" applyBorder="1" applyAlignment="1">
      <alignment horizontal="center" vertical="center" wrapText="1"/>
    </xf>
    <xf numFmtId="176" fontId="2" fillId="2" borderId="2" xfId="49" applyNumberFormat="1" applyFont="1" applyFill="1" applyBorder="1" applyAlignment="1" applyProtection="1">
      <alignment horizontal="center" vertical="center" wrapText="1"/>
    </xf>
    <xf numFmtId="177" fontId="2" fillId="2" borderId="2" xfId="49" applyNumberFormat="1" applyFont="1" applyFill="1" applyBorder="1" applyAlignment="1" applyProtection="1">
      <alignment horizontal="center" vertical="center" wrapText="1"/>
    </xf>
    <xf numFmtId="176" fontId="2" fillId="2" borderId="2" xfId="0" applyNumberFormat="1" applyFont="1" applyFill="1" applyBorder="1" applyAlignment="1">
      <alignment horizontal="center" vertical="center" wrapText="1"/>
    </xf>
    <xf numFmtId="177" fontId="2" fillId="2" borderId="2" xfId="0" applyNumberFormat="1" applyFont="1" applyFill="1" applyBorder="1" applyAlignment="1">
      <alignment horizontal="center" vertical="center" wrapText="1"/>
    </xf>
    <xf numFmtId="0" fontId="4" fillId="2" borderId="4"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4" xfId="0" applyNumberFormat="1"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0" fillId="2" borderId="4" xfId="0"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protection locked="0"/>
    </xf>
    <xf numFmtId="0" fontId="4" fillId="0" borderId="2" xfId="0" applyFont="1" applyFill="1" applyBorder="1" applyAlignment="1">
      <alignment vertical="center" wrapText="1"/>
    </xf>
    <xf numFmtId="0" fontId="3" fillId="0" borderId="2" xfId="0" applyFont="1" applyFill="1" applyBorder="1" applyAlignment="1" applyProtection="1">
      <alignment horizontal="center" vertical="center" wrapText="1"/>
    </xf>
    <xf numFmtId="0" fontId="3" fillId="0" borderId="0" xfId="0" applyFont="1" applyFill="1" applyBorder="1" applyAlignment="1">
      <alignment horizontal="center" vertical="center" wrapText="1"/>
    </xf>
    <xf numFmtId="0" fontId="2" fillId="0" borderId="2" xfId="0" applyFont="1" applyFill="1" applyBorder="1" applyAlignment="1">
      <alignment vertical="center" wrapText="1"/>
    </xf>
    <xf numFmtId="0" fontId="2" fillId="2" borderId="4" xfId="49"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protection locked="0"/>
    </xf>
    <xf numFmtId="0" fontId="2" fillId="2" borderId="2" xfId="0" applyFont="1" applyFill="1" applyBorder="1" applyAlignment="1">
      <alignment vertical="center" wrapText="1"/>
    </xf>
    <xf numFmtId="0" fontId="4" fillId="2" borderId="2" xfId="0" applyFont="1" applyFill="1" applyBorder="1" applyAlignment="1">
      <alignment vertical="center" wrapText="1"/>
    </xf>
    <xf numFmtId="0" fontId="2"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 fillId="2" borderId="2" xfId="0" applyNumberFormat="1" applyFont="1" applyFill="1" applyBorder="1" applyAlignment="1">
      <alignment vertical="center" wrapText="1"/>
    </xf>
    <xf numFmtId="0" fontId="2" fillId="2" borderId="6" xfId="49" applyNumberFormat="1" applyFont="1" applyFill="1" applyBorder="1" applyAlignment="1" applyProtection="1">
      <alignment horizontal="center" vertical="center" wrapText="1"/>
    </xf>
    <xf numFmtId="0" fontId="2" fillId="2" borderId="6" xfId="0" applyNumberFormat="1" applyFont="1" applyFill="1" applyBorder="1" applyAlignment="1" applyProtection="1">
      <alignment horizontal="center" vertical="center" wrapText="1"/>
    </xf>
    <xf numFmtId="0" fontId="4" fillId="2" borderId="2" xfId="0" applyNumberFormat="1" applyFont="1" applyFill="1" applyBorder="1" applyAlignment="1" applyProtection="1">
      <alignment horizontal="center" vertical="center" wrapText="1"/>
    </xf>
    <xf numFmtId="176" fontId="2" fillId="2" borderId="6" xfId="0" applyNumberFormat="1" applyFont="1" applyFill="1" applyBorder="1" applyAlignment="1" applyProtection="1">
      <alignment horizontal="center" vertical="center" wrapText="1"/>
    </xf>
    <xf numFmtId="177" fontId="2" fillId="2" borderId="6"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176" fontId="2" fillId="0" borderId="2" xfId="0" applyNumberFormat="1" applyFont="1" applyFill="1" applyBorder="1" applyAlignment="1" applyProtection="1">
      <alignment horizontal="center" vertical="center" wrapText="1"/>
    </xf>
    <xf numFmtId="0" fontId="2" fillId="2"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 xfId="0" applyFont="1" applyFill="1" applyBorder="1" applyAlignment="1">
      <alignment vertical="center"/>
    </xf>
    <xf numFmtId="0" fontId="2" fillId="2" borderId="7" xfId="0" applyNumberFormat="1" applyFont="1" applyFill="1" applyBorder="1" applyAlignment="1" applyProtection="1">
      <alignment horizontal="center" vertical="center" wrapText="1"/>
    </xf>
    <xf numFmtId="0" fontId="2" fillId="0" borderId="2" xfId="49" applyNumberFormat="1" applyFont="1" applyFill="1" applyBorder="1" applyAlignment="1" applyProtection="1">
      <alignment horizontal="left" vertical="center" wrapText="1"/>
      <protection locked="0"/>
    </xf>
    <xf numFmtId="0" fontId="2" fillId="0" borderId="2" xfId="49" applyNumberFormat="1" applyFont="1" applyFill="1" applyBorder="1" applyAlignment="1" applyProtection="1">
      <alignment horizontal="center" vertical="center" wrapText="1"/>
    </xf>
    <xf numFmtId="0" fontId="2" fillId="2" borderId="2" xfId="49" applyNumberFormat="1" applyFont="1" applyFill="1" applyBorder="1" applyAlignment="1" applyProtection="1">
      <alignment horizontal="left" vertical="center" wrapText="1"/>
      <protection locked="0"/>
    </xf>
    <xf numFmtId="0" fontId="2" fillId="2" borderId="8" xfId="49" applyNumberFormat="1" applyFont="1" applyFill="1" applyBorder="1" applyAlignment="1" applyProtection="1">
      <alignment horizontal="center" vertical="center" wrapText="1"/>
    </xf>
    <xf numFmtId="0" fontId="0" fillId="2" borderId="2" xfId="0" applyFont="1" applyFill="1" applyBorder="1" applyAlignment="1">
      <alignment horizontal="center" vertical="center" wrapText="1"/>
    </xf>
    <xf numFmtId="177" fontId="2" fillId="0" borderId="2" xfId="0" applyNumberFormat="1" applyFont="1" applyFill="1" applyBorder="1" applyAlignment="1" applyProtection="1">
      <alignment horizontal="center" vertical="center" wrapText="1"/>
    </xf>
    <xf numFmtId="176" fontId="2" fillId="2" borderId="8" xfId="49" applyNumberFormat="1" applyFont="1" applyFill="1" applyBorder="1" applyAlignment="1" applyProtection="1">
      <alignment horizontal="center" vertical="center" wrapText="1"/>
    </xf>
    <xf numFmtId="176" fontId="2" fillId="2" borderId="6" xfId="49" applyNumberFormat="1" applyFont="1" applyFill="1" applyBorder="1" applyAlignment="1" applyProtection="1">
      <alignment horizontal="center" vertical="center" wrapText="1"/>
    </xf>
    <xf numFmtId="177" fontId="2" fillId="2" borderId="6" xfId="49" applyNumberFormat="1" applyFont="1" applyFill="1" applyBorder="1" applyAlignment="1" applyProtection="1">
      <alignment horizontal="center" vertical="center" wrapText="1"/>
    </xf>
    <xf numFmtId="176" fontId="2" fillId="0" borderId="2" xfId="49" applyNumberFormat="1" applyFont="1" applyFill="1" applyBorder="1" applyAlignment="1" applyProtection="1">
      <alignment horizontal="center" vertical="center" wrapText="1"/>
    </xf>
    <xf numFmtId="177" fontId="2" fillId="0" borderId="2" xfId="49" applyNumberFormat="1" applyFont="1" applyFill="1" applyBorder="1" applyAlignment="1" applyProtection="1">
      <alignment horizontal="center" vertical="center" wrapText="1"/>
    </xf>
    <xf numFmtId="176" fontId="0" fillId="2" borderId="2" xfId="0" applyNumberFormat="1" applyFont="1" applyFill="1" applyBorder="1" applyAlignment="1">
      <alignment horizontal="center" vertical="center" wrapText="1"/>
    </xf>
    <xf numFmtId="177" fontId="0" fillId="2"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vertical="center"/>
    </xf>
    <xf numFmtId="0" fontId="4" fillId="0" borderId="2" xfId="0" applyNumberFormat="1" applyFont="1" applyFill="1" applyBorder="1" applyAlignment="1">
      <alignment horizontal="left" vertical="center" wrapText="1"/>
    </xf>
    <xf numFmtId="0" fontId="2" fillId="0" borderId="8" xfId="49" applyNumberFormat="1" applyFont="1" applyFill="1" applyBorder="1" applyAlignment="1" applyProtection="1">
      <alignment horizontal="center" vertical="center" wrapText="1"/>
    </xf>
    <xf numFmtId="0" fontId="4" fillId="2" borderId="2" xfId="0" applyNumberFormat="1" applyFont="1" applyFill="1" applyBorder="1" applyAlignment="1">
      <alignment horizontal="left" vertical="center" wrapText="1"/>
    </xf>
    <xf numFmtId="0" fontId="4" fillId="2" borderId="2" xfId="0" applyNumberFormat="1" applyFont="1" applyFill="1" applyBorder="1" applyAlignment="1">
      <alignment horizontal="center" vertical="center" wrapText="1"/>
    </xf>
    <xf numFmtId="0" fontId="5" fillId="2" borderId="2" xfId="0" applyNumberFormat="1" applyFont="1" applyFill="1" applyBorder="1" applyAlignment="1">
      <alignment horizontal="left" vertical="center" wrapText="1"/>
    </xf>
    <xf numFmtId="0" fontId="5" fillId="2" borderId="2" xfId="0" applyNumberFormat="1"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177" fontId="4" fillId="2" borderId="2" xfId="0" applyNumberFormat="1" applyFont="1" applyFill="1" applyBorder="1" applyAlignment="1">
      <alignment horizontal="center" vertical="center" wrapText="1"/>
    </xf>
    <xf numFmtId="176" fontId="8" fillId="2" borderId="2" xfId="0" applyNumberFormat="1"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0" fontId="5" fillId="2" borderId="2" xfId="0" applyNumberFormat="1" applyFont="1" applyFill="1" applyBorder="1" applyAlignment="1" applyProtection="1">
      <alignment horizontal="center" vertical="center" wrapText="1"/>
    </xf>
    <xf numFmtId="177" fontId="5" fillId="2" borderId="2"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xf>
    <xf numFmtId="0" fontId="4" fillId="2" borderId="2" xfId="0" applyNumberFormat="1" applyFont="1" applyFill="1" applyBorder="1" applyAlignment="1" applyProtection="1">
      <alignment horizontal="center" vertical="center" wrapText="1"/>
      <protection locked="0"/>
    </xf>
    <xf numFmtId="0" fontId="5" fillId="2" borderId="2" xfId="0" applyNumberFormat="1" applyFont="1" applyFill="1" applyBorder="1" applyAlignment="1" applyProtection="1">
      <alignment horizontal="center" vertical="center" wrapText="1"/>
      <protection locked="0"/>
    </xf>
    <xf numFmtId="0" fontId="8" fillId="2" borderId="2" xfId="0" applyFont="1" applyFill="1" applyBorder="1" applyAlignment="1">
      <alignment horizontal="center" vertical="center" wrapText="1"/>
    </xf>
    <xf numFmtId="0" fontId="5" fillId="2" borderId="2" xfId="0" applyFont="1" applyFill="1" applyBorder="1" applyAlignment="1">
      <alignment vertical="center" wrapText="1"/>
    </xf>
    <xf numFmtId="0" fontId="2" fillId="2" borderId="2" xfId="0" applyNumberFormat="1" applyFont="1" applyFill="1" applyBorder="1" applyAlignment="1" applyProtection="1">
      <alignment horizontal="left" vertical="center" wrapText="1"/>
    </xf>
    <xf numFmtId="0" fontId="2" fillId="2" borderId="8" xfId="0" applyNumberFormat="1" applyFont="1" applyFill="1" applyBorder="1" applyAlignment="1" applyProtection="1">
      <alignment horizontal="center" vertical="center" wrapText="1"/>
    </xf>
    <xf numFmtId="0" fontId="2" fillId="2" borderId="8" xfId="0" applyNumberFormat="1" applyFont="1" applyFill="1" applyBorder="1" applyAlignment="1" applyProtection="1">
      <alignment horizontal="left" vertical="center" wrapText="1"/>
    </xf>
    <xf numFmtId="0" fontId="4" fillId="2" borderId="8" xfId="0" applyNumberFormat="1" applyFont="1" applyFill="1" applyBorder="1" applyAlignment="1" applyProtection="1">
      <alignment horizontal="center" vertical="center" wrapText="1"/>
    </xf>
    <xf numFmtId="0" fontId="2" fillId="2" borderId="6" xfId="49" applyNumberFormat="1" applyFont="1" applyFill="1" applyBorder="1" applyAlignment="1" applyProtection="1">
      <alignment horizontal="left" vertical="center" wrapText="1"/>
      <protection locked="0"/>
    </xf>
    <xf numFmtId="0" fontId="2" fillId="2" borderId="6" xfId="0" applyNumberFormat="1" applyFont="1" applyFill="1" applyBorder="1" applyAlignment="1">
      <alignment horizontal="center" vertical="center" wrapText="1"/>
    </xf>
    <xf numFmtId="1" fontId="2" fillId="2" borderId="2" xfId="0" applyNumberFormat="1" applyFont="1" applyFill="1" applyBorder="1" applyAlignment="1">
      <alignment horizontal="left" vertical="center" wrapText="1"/>
    </xf>
    <xf numFmtId="0" fontId="2" fillId="2" borderId="2" xfId="51" applyFont="1" applyFill="1" applyBorder="1" applyAlignment="1">
      <alignment horizontal="center" vertical="center" wrapText="1"/>
    </xf>
    <xf numFmtId="1" fontId="2" fillId="2" borderId="2" xfId="0" applyNumberFormat="1" applyFont="1" applyFill="1" applyBorder="1" applyAlignment="1" applyProtection="1">
      <alignment horizontal="left" vertical="center" wrapText="1"/>
      <protection locked="0"/>
    </xf>
    <xf numFmtId="0" fontId="9" fillId="2" borderId="2" xfId="0" applyNumberFormat="1" applyFont="1" applyFill="1" applyBorder="1" applyAlignment="1">
      <alignment horizontal="left" vertical="center" wrapText="1"/>
    </xf>
    <xf numFmtId="0" fontId="9" fillId="2" borderId="2" xfId="49" applyNumberFormat="1" applyFont="1" applyFill="1" applyBorder="1" applyAlignment="1" applyProtection="1">
      <alignment horizontal="left" vertical="center" wrapText="1"/>
      <protection locked="0"/>
    </xf>
    <xf numFmtId="176" fontId="2" fillId="2" borderId="8" xfId="0" applyNumberFormat="1" applyFont="1" applyFill="1" applyBorder="1" applyAlignment="1" applyProtection="1">
      <alignment horizontal="center" vertical="center" wrapText="1"/>
    </xf>
    <xf numFmtId="177" fontId="2" fillId="2" borderId="8" xfId="0" applyNumberFormat="1" applyFont="1" applyFill="1" applyBorder="1" applyAlignment="1" applyProtection="1">
      <alignment horizontal="center" vertical="center" wrapText="1"/>
    </xf>
    <xf numFmtId="176" fontId="2" fillId="2" borderId="6"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xf>
    <xf numFmtId="0" fontId="3" fillId="2" borderId="4" xfId="0" applyFont="1" applyFill="1" applyBorder="1" applyAlignment="1" applyProtection="1">
      <alignment vertical="center" wrapText="1"/>
    </xf>
    <xf numFmtId="0" fontId="4" fillId="2" borderId="9" xfId="0" applyNumberFormat="1" applyFont="1" applyFill="1" applyBorder="1" applyAlignment="1" applyProtection="1">
      <alignment horizontal="center" vertical="center" wrapText="1"/>
    </xf>
    <xf numFmtId="0" fontId="3" fillId="2" borderId="2" xfId="0" applyFont="1" applyFill="1" applyBorder="1" applyAlignment="1">
      <alignment vertical="center" wrapText="1"/>
    </xf>
    <xf numFmtId="0" fontId="0" fillId="2" borderId="2" xfId="0" applyFont="1" applyFill="1" applyBorder="1" applyAlignment="1">
      <alignment vertical="center" wrapText="1"/>
    </xf>
    <xf numFmtId="177" fontId="2" fillId="2" borderId="8" xfId="49" applyNumberFormat="1" applyFont="1" applyFill="1" applyBorder="1" applyAlignment="1" applyProtection="1">
      <alignment horizontal="center" vertical="center" wrapText="1"/>
    </xf>
    <xf numFmtId="0" fontId="2" fillId="2" borderId="9" xfId="0" applyNumberFormat="1" applyFont="1" applyFill="1" applyBorder="1" applyAlignment="1" applyProtection="1">
      <alignment horizontal="center" vertical="center" wrapText="1"/>
    </xf>
    <xf numFmtId="178" fontId="0" fillId="2" borderId="2" xfId="0" applyNumberFormat="1" applyFont="1" applyFill="1" applyBorder="1" applyAlignment="1">
      <alignment horizontal="center" vertical="center" wrapText="1"/>
    </xf>
    <xf numFmtId="0" fontId="2" fillId="0" borderId="2" xfId="0" applyNumberFormat="1"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需求汇总表（1-4）" xfId="49"/>
    <cellStyle name="常规 2 2 3" xfId="50"/>
    <cellStyle name="常规 2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0</xdr:colOff>
      <xdr:row>197</xdr:row>
      <xdr:rowOff>0</xdr:rowOff>
    </xdr:from>
    <xdr:ext cx="190500" cy="2915558"/>
    <xdr:pic>
      <xdr:nvPicPr>
        <xdr:cNvPr id="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4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322376"/>
    <xdr:pic>
      <xdr:nvPicPr>
        <xdr:cNvPr id="5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5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6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7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7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4100"/>
    <xdr:pic>
      <xdr:nvPicPr>
        <xdr:cNvPr id="7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7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8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9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0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1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2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12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2376"/>
    <xdr:pic>
      <xdr:nvPicPr>
        <xdr:cNvPr id="12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2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3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4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5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6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7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17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7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8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19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0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1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2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22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2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3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4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4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4100"/>
    <xdr:pic>
      <xdr:nvPicPr>
        <xdr:cNvPr id="24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4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5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6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7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2"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3"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4"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5"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6"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7"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8"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89"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90" name="Picture 1"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4100"/>
    <xdr:pic>
      <xdr:nvPicPr>
        <xdr:cNvPr id="291" name="Picture 2" hidden="1"/>
        <xdr:cNvPicPr>
          <a:picLocks noGrp="1" noChangeAspect="1"/>
        </xdr:cNvPicPr>
      </xdr:nvPicPr>
      <xdr:blipFill>
        <a:blip r:embed="rId1" cstate="print"/>
        <a:stretch>
          <a:fillRect/>
        </a:stretch>
      </xdr:blipFill>
      <xdr:spPr>
        <a:xfrm>
          <a:off x="352425" y="99002850"/>
          <a:ext cx="190500" cy="2324100"/>
        </a:xfrm>
        <a:prstGeom prst="rect">
          <a:avLst/>
        </a:prstGeom>
        <a:noFill/>
        <a:ln w="9525">
          <a:noFill/>
        </a:ln>
      </xdr:spPr>
    </xdr:pic>
    <xdr:clientData/>
  </xdr:oneCellAnchor>
  <xdr:oneCellAnchor>
    <xdr:from>
      <xdr:col>1</xdr:col>
      <xdr:colOff>0</xdr:colOff>
      <xdr:row>197</xdr:row>
      <xdr:rowOff>0</xdr:rowOff>
    </xdr:from>
    <xdr:ext cx="190500" cy="2322376"/>
    <xdr:pic>
      <xdr:nvPicPr>
        <xdr:cNvPr id="29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29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0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1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2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2"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3"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4"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5"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6"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7"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8"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39"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40" name="Picture 1"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322376"/>
    <xdr:pic>
      <xdr:nvPicPr>
        <xdr:cNvPr id="341" name="Picture 2" hidden="1"/>
        <xdr:cNvPicPr>
          <a:picLocks noGrp="1" noChangeAspect="1"/>
        </xdr:cNvPicPr>
      </xdr:nvPicPr>
      <xdr:blipFill>
        <a:blip r:embed="rId1" cstate="print"/>
        <a:stretch>
          <a:fillRect/>
        </a:stretch>
      </xdr:blipFill>
      <xdr:spPr>
        <a:xfrm>
          <a:off x="352425" y="99002850"/>
          <a:ext cx="190500" cy="232219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4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5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6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7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8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9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39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39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0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1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2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3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4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5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6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7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8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49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0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1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1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1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2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3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4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2"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3"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4"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5"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6"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7"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8"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59"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60" name="Picture 1"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915558"/>
    <xdr:pic>
      <xdr:nvPicPr>
        <xdr:cNvPr id="561" name="Picture 2" hidden="1"/>
        <xdr:cNvPicPr>
          <a:picLocks noGrp="1" noChangeAspect="1"/>
        </xdr:cNvPicPr>
      </xdr:nvPicPr>
      <xdr:blipFill>
        <a:blip r:embed="rId1" cstate="print"/>
        <a:stretch>
          <a:fillRect/>
        </a:stretch>
      </xdr:blipFill>
      <xdr:spPr>
        <a:xfrm>
          <a:off x="352425" y="99002850"/>
          <a:ext cx="190500" cy="291528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6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7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8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59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0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1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2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3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4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5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6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2"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3"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4"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5"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6"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7"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8"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79"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80" name="Picture 1"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197</xdr:row>
      <xdr:rowOff>0</xdr:rowOff>
    </xdr:from>
    <xdr:ext cx="190500" cy="2340156"/>
    <xdr:pic>
      <xdr:nvPicPr>
        <xdr:cNvPr id="681" name="Picture 2" hidden="1"/>
        <xdr:cNvPicPr>
          <a:picLocks noGrp="1" noChangeAspect="1"/>
        </xdr:cNvPicPr>
      </xdr:nvPicPr>
      <xdr:blipFill>
        <a:blip r:embed="rId1" cstate="print"/>
        <a:stretch>
          <a:fillRect/>
        </a:stretch>
      </xdr:blipFill>
      <xdr:spPr>
        <a:xfrm>
          <a:off x="352425" y="99002850"/>
          <a:ext cx="190500" cy="2339975"/>
        </a:xfrm>
        <a:prstGeom prst="rect">
          <a:avLst/>
        </a:prstGeom>
        <a:noFill/>
        <a:ln w="9525">
          <a:noFill/>
        </a:ln>
      </xdr:spPr>
    </xdr:pic>
    <xdr:clientData/>
  </xdr:oneCellAnchor>
  <xdr:oneCellAnchor>
    <xdr:from>
      <xdr:col>1</xdr:col>
      <xdr:colOff>0</xdr:colOff>
      <xdr:row>113</xdr:row>
      <xdr:rowOff>0</xdr:rowOff>
    </xdr:from>
    <xdr:ext cx="190500" cy="66675"/>
    <xdr:pic>
      <xdr:nvPicPr>
        <xdr:cNvPr id="6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8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9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0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1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2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3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4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14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207</xdr:row>
      <xdr:rowOff>0</xdr:rowOff>
    </xdr:from>
    <xdr:ext cx="190500" cy="3311979"/>
    <xdr:pic>
      <xdr:nvPicPr>
        <xdr:cNvPr id="140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0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1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2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3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4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5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45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5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6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7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47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7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8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49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0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1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2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52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2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3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4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5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6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7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57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7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8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59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0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1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2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62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2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3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4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4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4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5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6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7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2"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3"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4"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5"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6"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7"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8"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89"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90" name="Picture 1"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2560"/>
    <xdr:pic>
      <xdr:nvPicPr>
        <xdr:cNvPr id="1691" name="Picture 2" hidden="1"/>
        <xdr:cNvPicPr>
          <a:picLocks noGrp="1" noChangeAspect="1"/>
        </xdr:cNvPicPr>
      </xdr:nvPicPr>
      <xdr:blipFill>
        <a:blip r:embed="rId1" cstate="print"/>
        <a:stretch>
          <a:fillRect/>
        </a:stretch>
      </xdr:blipFill>
      <xdr:spPr>
        <a:xfrm>
          <a:off x="352425" y="104203500"/>
          <a:ext cx="190500" cy="2702560"/>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69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0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1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2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2"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3"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4"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5"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6"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7"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8"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39"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40" name="Picture 1"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2700655"/>
    <xdr:pic>
      <xdr:nvPicPr>
        <xdr:cNvPr id="1741" name="Picture 2" hidden="1"/>
        <xdr:cNvPicPr>
          <a:picLocks noGrp="1" noChangeAspect="1"/>
        </xdr:cNvPicPr>
      </xdr:nvPicPr>
      <xdr:blipFill>
        <a:blip r:embed="rId1" cstate="print"/>
        <a:stretch>
          <a:fillRect/>
        </a:stretch>
      </xdr:blipFill>
      <xdr:spPr>
        <a:xfrm>
          <a:off x="352425" y="104203500"/>
          <a:ext cx="190500" cy="270065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4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5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6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7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8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9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79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79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0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1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2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3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4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5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6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7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8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89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0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1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1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1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2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3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4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2"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3"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4"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5"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6"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7"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8"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59"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60" name="Picture 1"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3311979"/>
    <xdr:pic>
      <xdr:nvPicPr>
        <xdr:cNvPr id="1961" name="Picture 2" hidden="1"/>
        <xdr:cNvPicPr>
          <a:picLocks noGrp="1" noChangeAspect="1"/>
        </xdr:cNvPicPr>
      </xdr:nvPicPr>
      <xdr:blipFill>
        <a:blip r:embed="rId1" cstate="print"/>
        <a:stretch>
          <a:fillRect/>
        </a:stretch>
      </xdr:blipFill>
      <xdr:spPr>
        <a:xfrm>
          <a:off x="352425" y="104203500"/>
          <a:ext cx="190500" cy="3311525"/>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6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7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8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199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0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1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2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3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4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5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6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2"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3"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4"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5"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6"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7"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8"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79"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80" name="Picture 1"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207</xdr:row>
      <xdr:rowOff>0</xdr:rowOff>
    </xdr:from>
    <xdr:ext cx="190500" cy="2857500"/>
    <xdr:pic>
      <xdr:nvPicPr>
        <xdr:cNvPr id="2081" name="Picture 2" hidden="1"/>
        <xdr:cNvPicPr>
          <a:picLocks noGrp="1" noChangeAspect="1"/>
        </xdr:cNvPicPr>
      </xdr:nvPicPr>
      <xdr:blipFill>
        <a:blip r:embed="rId1" cstate="print"/>
        <a:stretch>
          <a:fillRect/>
        </a:stretch>
      </xdr:blipFill>
      <xdr:spPr>
        <a:xfrm>
          <a:off x="352425" y="104203500"/>
          <a:ext cx="190500" cy="2857500"/>
        </a:xfrm>
        <a:prstGeom prst="rect">
          <a:avLst/>
        </a:prstGeom>
        <a:noFill/>
        <a:ln w="9525">
          <a:noFill/>
        </a:ln>
      </xdr:spPr>
    </xdr:pic>
    <xdr:clientData/>
  </xdr:oneCellAnchor>
  <xdr:oneCellAnchor>
    <xdr:from>
      <xdr:col>1</xdr:col>
      <xdr:colOff>0</xdr:colOff>
      <xdr:row>113</xdr:row>
      <xdr:rowOff>0</xdr:rowOff>
    </xdr:from>
    <xdr:ext cx="190500" cy="66675"/>
    <xdr:pic>
      <xdr:nvPicPr>
        <xdr:cNvPr id="20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0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1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2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3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4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25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361</xdr:row>
      <xdr:rowOff>0</xdr:rowOff>
    </xdr:from>
    <xdr:ext cx="190500" cy="1666876"/>
    <xdr:pic>
      <xdr:nvPicPr>
        <xdr:cNvPr id="25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5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6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1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4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5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6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7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8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68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6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1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7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7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4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5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285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8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9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29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29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29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0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0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1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1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2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2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2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4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5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6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36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3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4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4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4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5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5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5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6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6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7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7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8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8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8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39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39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39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39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0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0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0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1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1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6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7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1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42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1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42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2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3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3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44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4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5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6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46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0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1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2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3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4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5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65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5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6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7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67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7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8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69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0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1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2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72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2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3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4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5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6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7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77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7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8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79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0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1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2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82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2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3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4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4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4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5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6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7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8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9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489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89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0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1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2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3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4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494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4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5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6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7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8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9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499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499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0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1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2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3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4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5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6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8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09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0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1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1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1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2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3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4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5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6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516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6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8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19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0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1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2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3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4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5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6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52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8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29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0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1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2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3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33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3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4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5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35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5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6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7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8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39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40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40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0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1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2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3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4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5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45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5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6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7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8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49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50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50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0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1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2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2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2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3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4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5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2"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3"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4"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5"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6"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7"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8"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69"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70" name="Picture 1"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4281"/>
    <xdr:pic>
      <xdr:nvPicPr>
        <xdr:cNvPr id="5571" name="Picture 2" hidden="1"/>
        <xdr:cNvPicPr>
          <a:picLocks noGrp="1" noChangeAspect="1"/>
        </xdr:cNvPicPr>
      </xdr:nvPicPr>
      <xdr:blipFill>
        <a:blip r:embed="rId1" cstate="print"/>
        <a:stretch>
          <a:fillRect/>
        </a:stretch>
      </xdr:blipFill>
      <xdr:spPr>
        <a:xfrm>
          <a:off x="352425" y="98698050"/>
          <a:ext cx="190500" cy="2324100"/>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7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8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59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0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2"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3"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4"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5"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6"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7"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8"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19"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20" name="Picture 1"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322376"/>
    <xdr:pic>
      <xdr:nvPicPr>
        <xdr:cNvPr id="5621" name="Picture 2" hidden="1"/>
        <xdr:cNvPicPr>
          <a:picLocks noGrp="1" noChangeAspect="1"/>
        </xdr:cNvPicPr>
      </xdr:nvPicPr>
      <xdr:blipFill>
        <a:blip r:embed="rId1" cstate="print"/>
        <a:stretch>
          <a:fillRect/>
        </a:stretch>
      </xdr:blipFill>
      <xdr:spPr>
        <a:xfrm>
          <a:off x="352425" y="98698050"/>
          <a:ext cx="190500" cy="232219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2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3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4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5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6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7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67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7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8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69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0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1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2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3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4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5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6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7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8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9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79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79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0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1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2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2"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3"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4"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5"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6"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7"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8"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39"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40" name="Picture 1"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915558"/>
    <xdr:pic>
      <xdr:nvPicPr>
        <xdr:cNvPr id="5841" name="Picture 2" hidden="1"/>
        <xdr:cNvPicPr>
          <a:picLocks noGrp="1" noChangeAspect="1"/>
        </xdr:cNvPicPr>
      </xdr:nvPicPr>
      <xdr:blipFill>
        <a:blip r:embed="rId1" cstate="print"/>
        <a:stretch>
          <a:fillRect/>
        </a:stretch>
      </xdr:blipFill>
      <xdr:spPr>
        <a:xfrm>
          <a:off x="352425" y="98698050"/>
          <a:ext cx="190500" cy="291528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4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5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6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7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8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89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0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1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2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3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4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2"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3"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4"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5"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6"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7"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8"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59"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60" name="Picture 1"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196</xdr:row>
      <xdr:rowOff>0</xdr:rowOff>
    </xdr:from>
    <xdr:ext cx="190500" cy="2340156"/>
    <xdr:pic>
      <xdr:nvPicPr>
        <xdr:cNvPr id="5961" name="Picture 2" hidden="1"/>
        <xdr:cNvPicPr>
          <a:picLocks noGrp="1" noChangeAspect="1"/>
        </xdr:cNvPicPr>
      </xdr:nvPicPr>
      <xdr:blipFill>
        <a:blip r:embed="rId1" cstate="print"/>
        <a:stretch>
          <a:fillRect/>
        </a:stretch>
      </xdr:blipFill>
      <xdr:spPr>
        <a:xfrm>
          <a:off x="352425" y="98698050"/>
          <a:ext cx="190500" cy="2339975"/>
        </a:xfrm>
        <a:prstGeom prst="rect">
          <a:avLst/>
        </a:prstGeom>
        <a:noFill/>
        <a:ln w="9525">
          <a:noFill/>
        </a:ln>
      </xdr:spPr>
    </xdr:pic>
    <xdr:clientData/>
  </xdr:oneCellAnchor>
  <xdr:oneCellAnchor>
    <xdr:from>
      <xdr:col>1</xdr:col>
      <xdr:colOff>0</xdr:colOff>
      <xdr:row>113</xdr:row>
      <xdr:rowOff>0</xdr:rowOff>
    </xdr:from>
    <xdr:ext cx="190500" cy="66675"/>
    <xdr:pic>
      <xdr:nvPicPr>
        <xdr:cNvPr id="59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59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0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1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2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3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4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5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66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206</xdr:row>
      <xdr:rowOff>0</xdr:rowOff>
    </xdr:from>
    <xdr:ext cx="190500" cy="3311979"/>
    <xdr:pic>
      <xdr:nvPicPr>
        <xdr:cNvPr id="668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8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69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0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1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2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3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73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3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4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5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75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5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6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7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8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79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80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80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0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1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2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3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4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5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85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5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6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7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8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89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90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690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0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1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2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2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2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3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4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5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2"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3"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4"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5"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6"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7"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8"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69"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70" name="Picture 1"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2560"/>
    <xdr:pic>
      <xdr:nvPicPr>
        <xdr:cNvPr id="6971" name="Picture 2" hidden="1"/>
        <xdr:cNvPicPr>
          <a:picLocks noGrp="1" noChangeAspect="1"/>
        </xdr:cNvPicPr>
      </xdr:nvPicPr>
      <xdr:blipFill>
        <a:blip r:embed="rId1" cstate="print"/>
        <a:stretch>
          <a:fillRect/>
        </a:stretch>
      </xdr:blipFill>
      <xdr:spPr>
        <a:xfrm>
          <a:off x="352425" y="103898700"/>
          <a:ext cx="190500" cy="2702560"/>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7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8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699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0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2"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3"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4"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5"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6"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7"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8"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19"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20" name="Picture 1"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2700655"/>
    <xdr:pic>
      <xdr:nvPicPr>
        <xdr:cNvPr id="7021" name="Picture 2" hidden="1"/>
        <xdr:cNvPicPr>
          <a:picLocks noGrp="1" noChangeAspect="1"/>
        </xdr:cNvPicPr>
      </xdr:nvPicPr>
      <xdr:blipFill>
        <a:blip r:embed="rId1" cstate="print"/>
        <a:stretch>
          <a:fillRect/>
        </a:stretch>
      </xdr:blipFill>
      <xdr:spPr>
        <a:xfrm>
          <a:off x="352425" y="103898700"/>
          <a:ext cx="190500" cy="270065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2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3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4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5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6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7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07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7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8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09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0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1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2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3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4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5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6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7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8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9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19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19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0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1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2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2"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3"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4"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5"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6"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7"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8"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39"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40" name="Picture 1"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3311979"/>
    <xdr:pic>
      <xdr:nvPicPr>
        <xdr:cNvPr id="7241" name="Picture 2" hidden="1"/>
        <xdr:cNvPicPr>
          <a:picLocks noGrp="1" noChangeAspect="1"/>
        </xdr:cNvPicPr>
      </xdr:nvPicPr>
      <xdr:blipFill>
        <a:blip r:embed="rId1" cstate="print"/>
        <a:stretch>
          <a:fillRect/>
        </a:stretch>
      </xdr:blipFill>
      <xdr:spPr>
        <a:xfrm>
          <a:off x="352425" y="103898700"/>
          <a:ext cx="190500" cy="3311525"/>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4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5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6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7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8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29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0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1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2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3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4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2"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3"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4"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5"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6"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7"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8"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59"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60" name="Picture 1"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206</xdr:row>
      <xdr:rowOff>0</xdr:rowOff>
    </xdr:from>
    <xdr:ext cx="190500" cy="2857500"/>
    <xdr:pic>
      <xdr:nvPicPr>
        <xdr:cNvPr id="7361" name="Picture 2" hidden="1"/>
        <xdr:cNvPicPr>
          <a:picLocks noGrp="1" noChangeAspect="1"/>
        </xdr:cNvPicPr>
      </xdr:nvPicPr>
      <xdr:blipFill>
        <a:blip r:embed="rId1" cstate="print"/>
        <a:stretch>
          <a:fillRect/>
        </a:stretch>
      </xdr:blipFill>
      <xdr:spPr>
        <a:xfrm>
          <a:off x="352425" y="103898700"/>
          <a:ext cx="190500" cy="2857500"/>
        </a:xfrm>
        <a:prstGeom prst="rect">
          <a:avLst/>
        </a:prstGeom>
        <a:noFill/>
        <a:ln w="9525">
          <a:noFill/>
        </a:ln>
      </xdr:spPr>
    </xdr:pic>
    <xdr:clientData/>
  </xdr:oneCellAnchor>
  <xdr:oneCellAnchor>
    <xdr:from>
      <xdr:col>1</xdr:col>
      <xdr:colOff>0</xdr:colOff>
      <xdr:row>113</xdr:row>
      <xdr:rowOff>0</xdr:rowOff>
    </xdr:from>
    <xdr:ext cx="190500" cy="66675"/>
    <xdr:pic>
      <xdr:nvPicPr>
        <xdr:cNvPr id="73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3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4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5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6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4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5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6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7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8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79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0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1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2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2"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3"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4"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5"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6"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7"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8"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39"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40" name="Picture 1"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113</xdr:row>
      <xdr:rowOff>0</xdr:rowOff>
    </xdr:from>
    <xdr:ext cx="190500" cy="66675"/>
    <xdr:pic>
      <xdr:nvPicPr>
        <xdr:cNvPr id="7841" name="Picture 2" hidden="1"/>
        <xdr:cNvPicPr>
          <a:picLocks noGrp="1" noChangeAspect="1" noChangeArrowheads="1"/>
        </xdr:cNvPicPr>
      </xdr:nvPicPr>
      <xdr:blipFill>
        <a:blip r:embed="rId1" cstate="print"/>
        <a:srcRect/>
        <a:stretch>
          <a:fillRect/>
        </a:stretch>
      </xdr:blipFill>
      <xdr:spPr>
        <a:xfrm>
          <a:off x="352425" y="50120550"/>
          <a:ext cx="190500" cy="66675"/>
        </a:xfrm>
        <a:prstGeom prst="rect">
          <a:avLst/>
        </a:prstGeom>
        <a:noFill/>
        <a:ln w="9525">
          <a:noFill/>
          <a:miter lim="800000"/>
          <a:headEnd/>
          <a:tailEnd/>
        </a:ln>
      </xdr:spPr>
    </xdr:pic>
    <xdr:clientData/>
  </xdr:oneCellAnchor>
  <xdr:oneCellAnchor>
    <xdr:from>
      <xdr:col>1</xdr:col>
      <xdr:colOff>0</xdr:colOff>
      <xdr:row>361</xdr:row>
      <xdr:rowOff>0</xdr:rowOff>
    </xdr:from>
    <xdr:ext cx="190500" cy="1666876"/>
    <xdr:pic>
      <xdr:nvPicPr>
        <xdr:cNvPr id="78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78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8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4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5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6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796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79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0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0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0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1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1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1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2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2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3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3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4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4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4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5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5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5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5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2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3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4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64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7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8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9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69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6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7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7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6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7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7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88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1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88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8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89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89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0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0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1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2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2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2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2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7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29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0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1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2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32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4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5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6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7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37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39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0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4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4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5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6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7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2"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3"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4"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5"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6"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7"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8"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89"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90" name="Picture 1"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9535"/>
    <xdr:pic>
      <xdr:nvPicPr>
        <xdr:cNvPr id="9491" name="Picture 2" hidden="1"/>
        <xdr:cNvPicPr>
          <a:picLocks noGrp="1" noChangeAspect="1"/>
        </xdr:cNvPicPr>
      </xdr:nvPicPr>
      <xdr:blipFill>
        <a:blip r:embed="rId1" cstate="print"/>
        <a:stretch>
          <a:fillRect/>
        </a:stretch>
      </xdr:blipFill>
      <xdr:spPr>
        <a:xfrm>
          <a:off x="352425" y="183134000"/>
          <a:ext cx="190500" cy="1359535"/>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49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0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1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2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2"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3"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4"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5"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6"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7"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8"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39"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40" name="Picture 1"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357630"/>
    <xdr:pic>
      <xdr:nvPicPr>
        <xdr:cNvPr id="9541" name="Picture 2" hidden="1"/>
        <xdr:cNvPicPr>
          <a:picLocks noGrp="1" noChangeAspect="1"/>
        </xdr:cNvPicPr>
      </xdr:nvPicPr>
      <xdr:blipFill>
        <a:blip r:embed="rId1" cstate="print"/>
        <a:stretch>
          <a:fillRect/>
        </a:stretch>
      </xdr:blipFill>
      <xdr:spPr>
        <a:xfrm>
          <a:off x="352425" y="183134000"/>
          <a:ext cx="190500" cy="1357630"/>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6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7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8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9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59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5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6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1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2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3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4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2"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3"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4"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5"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6"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7"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8"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59"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60" name="Picture 1"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666876"/>
    <xdr:pic>
      <xdr:nvPicPr>
        <xdr:cNvPr id="9761" name="Picture 2" hidden="1"/>
        <xdr:cNvPicPr>
          <a:picLocks noGrp="1" noChangeAspect="1"/>
        </xdr:cNvPicPr>
      </xdr:nvPicPr>
      <xdr:blipFill>
        <a:blip r:embed="rId1" cstate="print"/>
        <a:stretch>
          <a:fillRect/>
        </a:stretch>
      </xdr:blipFill>
      <xdr:spPr>
        <a:xfrm>
          <a:off x="352425" y="183134000"/>
          <a:ext cx="190500" cy="1666875"/>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8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79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0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1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2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3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4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5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6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2"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3"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4"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5"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6"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7"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8"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79"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80" name="Picture 1"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361</xdr:row>
      <xdr:rowOff>0</xdr:rowOff>
    </xdr:from>
    <xdr:ext cx="190500" cy="1375410"/>
    <xdr:pic>
      <xdr:nvPicPr>
        <xdr:cNvPr id="9881" name="Picture 2" hidden="1"/>
        <xdr:cNvPicPr>
          <a:picLocks noGrp="1" noChangeAspect="1"/>
        </xdr:cNvPicPr>
      </xdr:nvPicPr>
      <xdr:blipFill>
        <a:blip r:embed="rId1" cstate="print"/>
        <a:stretch>
          <a:fillRect/>
        </a:stretch>
      </xdr:blipFill>
      <xdr:spPr>
        <a:xfrm>
          <a:off x="352425" y="183134000"/>
          <a:ext cx="190500" cy="1375410"/>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8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89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0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1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2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3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993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3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4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5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995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5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6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7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8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999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00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00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0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1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2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3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4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5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05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5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6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7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8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09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10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10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0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1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2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2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2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3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4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5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2"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3"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4"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5"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6"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7"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8"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69"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70" name="Picture 1"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4100"/>
    <xdr:pic>
      <xdr:nvPicPr>
        <xdr:cNvPr id="10171" name="Picture 2" hidden="1"/>
        <xdr:cNvPicPr>
          <a:picLocks noGrp="1" noChangeAspect="1"/>
        </xdr:cNvPicPr>
      </xdr:nvPicPr>
      <xdr:blipFill>
        <a:blip r:embed="rId1" cstate="print"/>
        <a:stretch>
          <a:fillRect/>
        </a:stretch>
      </xdr:blipFill>
      <xdr:spPr>
        <a:xfrm>
          <a:off x="352425" y="97478850"/>
          <a:ext cx="190500" cy="2324100"/>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7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8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19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0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2"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3"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4"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5"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6"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7"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8"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19"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20" name="Picture 1"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322376"/>
    <xdr:pic>
      <xdr:nvPicPr>
        <xdr:cNvPr id="10221" name="Picture 2" hidden="1"/>
        <xdr:cNvPicPr>
          <a:picLocks noGrp="1" noChangeAspect="1"/>
        </xdr:cNvPicPr>
      </xdr:nvPicPr>
      <xdr:blipFill>
        <a:blip r:embed="rId1" cstate="print"/>
        <a:stretch>
          <a:fillRect/>
        </a:stretch>
      </xdr:blipFill>
      <xdr:spPr>
        <a:xfrm>
          <a:off x="352425" y="97478850"/>
          <a:ext cx="190500" cy="232219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2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3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4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5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6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7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27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8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29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0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1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2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3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4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5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6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8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9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39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39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0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1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2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2"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3"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4"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5"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6"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7"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8"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39"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40" name="Picture 1"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915558"/>
    <xdr:pic>
      <xdr:nvPicPr>
        <xdr:cNvPr id="10441" name="Picture 2" hidden="1"/>
        <xdr:cNvPicPr>
          <a:picLocks noGrp="1" noChangeAspect="1"/>
        </xdr:cNvPicPr>
      </xdr:nvPicPr>
      <xdr:blipFill>
        <a:blip r:embed="rId1" cstate="print"/>
        <a:stretch>
          <a:fillRect/>
        </a:stretch>
      </xdr:blipFill>
      <xdr:spPr>
        <a:xfrm>
          <a:off x="352425" y="97478850"/>
          <a:ext cx="190500" cy="291528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4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5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6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7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8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49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0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1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2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3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4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2"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3"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4"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5"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6"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7"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8"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59"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60" name="Picture 1"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194</xdr:row>
      <xdr:rowOff>0</xdr:rowOff>
    </xdr:from>
    <xdr:ext cx="190500" cy="2340156"/>
    <xdr:pic>
      <xdr:nvPicPr>
        <xdr:cNvPr id="10561" name="Picture 2" hidden="1"/>
        <xdr:cNvPicPr>
          <a:picLocks noGrp="1" noChangeAspect="1"/>
        </xdr:cNvPicPr>
      </xdr:nvPicPr>
      <xdr:blipFill>
        <a:blip r:embed="rId1" cstate="print"/>
        <a:stretch>
          <a:fillRect/>
        </a:stretch>
      </xdr:blipFill>
      <xdr:spPr>
        <a:xfrm>
          <a:off x="352425" y="9747885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5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6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3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4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5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6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7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8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68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6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0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7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7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0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1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2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3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4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5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085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6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7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8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9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09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09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09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0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0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11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1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12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66675"/>
    <xdr:pic>
      <xdr:nvPicPr>
        <xdr:cNvPr id="112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2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3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4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5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6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7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8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19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3311979"/>
    <xdr:pic>
      <xdr:nvPicPr>
        <xdr:cNvPr id="1196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6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7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8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199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0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1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01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1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2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3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3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3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4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5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6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7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8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08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8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09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0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1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2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3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3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3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4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5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6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7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8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18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8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19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0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0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0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1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2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3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4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5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225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5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6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7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8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29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30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230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0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1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2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3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4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5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35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5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7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8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39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0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1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2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3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4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5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4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7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8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49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0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1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2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252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2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3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4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5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7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8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59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0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1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2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3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4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264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66675"/>
    <xdr:pic>
      <xdr:nvPicPr>
        <xdr:cNvPr id="126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6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7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8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29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0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31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2915558"/>
    <xdr:pic>
      <xdr:nvPicPr>
        <xdr:cNvPr id="131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1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7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1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19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0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1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2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3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4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24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4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6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7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2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2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3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4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3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6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7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8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39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0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1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41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3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4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4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4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5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5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6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6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7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8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38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8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6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7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87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7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8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89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0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1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2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392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3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4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6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7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397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39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0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3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4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4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4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5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6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7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8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9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409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0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0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3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4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414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1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1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2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43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3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44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66675"/>
    <xdr:pic>
      <xdr:nvPicPr>
        <xdr:cNvPr id="144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4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5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6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7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8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49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0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1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2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2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3311979"/>
    <xdr:pic>
      <xdr:nvPicPr>
        <xdr:cNvPr id="1520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0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1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2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3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4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5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25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5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6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7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27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7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8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29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0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1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2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32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2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3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4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5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6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7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37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7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8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39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0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1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2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42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2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3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4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4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4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5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6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7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2"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3"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4"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5"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6"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7"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8"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89"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90" name="Picture 1"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2560"/>
    <xdr:pic>
      <xdr:nvPicPr>
        <xdr:cNvPr id="15491" name="Picture 2" hidden="1"/>
        <xdr:cNvPicPr>
          <a:picLocks noGrp="1" noChangeAspect="1"/>
        </xdr:cNvPicPr>
      </xdr:nvPicPr>
      <xdr:blipFill>
        <a:blip r:embed="rId1" cstate="print"/>
        <a:stretch>
          <a:fillRect/>
        </a:stretch>
      </xdr:blipFill>
      <xdr:spPr>
        <a:xfrm>
          <a:off x="352425" y="161150300"/>
          <a:ext cx="190500" cy="2702560"/>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49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0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1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2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2"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3"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4"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5"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6"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7"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8"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39"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40" name="Picture 1"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2700655"/>
    <xdr:pic>
      <xdr:nvPicPr>
        <xdr:cNvPr id="15541" name="Picture 2" hidden="1"/>
        <xdr:cNvPicPr>
          <a:picLocks noGrp="1" noChangeAspect="1"/>
        </xdr:cNvPicPr>
      </xdr:nvPicPr>
      <xdr:blipFill>
        <a:blip r:embed="rId1" cstate="print"/>
        <a:stretch>
          <a:fillRect/>
        </a:stretch>
      </xdr:blipFill>
      <xdr:spPr>
        <a:xfrm>
          <a:off x="352425" y="161150300"/>
          <a:ext cx="190500" cy="270065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4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5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6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7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8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9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59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59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0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1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2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3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4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5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7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8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69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0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1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1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1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2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3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4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2"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3"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4"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5"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6"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7"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8"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59"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60" name="Picture 1"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3311979"/>
    <xdr:pic>
      <xdr:nvPicPr>
        <xdr:cNvPr id="15761" name="Picture 2" hidden="1"/>
        <xdr:cNvPicPr>
          <a:picLocks noGrp="1" noChangeAspect="1"/>
        </xdr:cNvPicPr>
      </xdr:nvPicPr>
      <xdr:blipFill>
        <a:blip r:embed="rId1" cstate="print"/>
        <a:stretch>
          <a:fillRect/>
        </a:stretch>
      </xdr:blipFill>
      <xdr:spPr>
        <a:xfrm>
          <a:off x="352425" y="161150300"/>
          <a:ext cx="190500" cy="3311525"/>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7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8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79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0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1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2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3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4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5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6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2"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3"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4"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5"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6"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7"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8"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79"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80" name="Picture 1"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2857500"/>
    <xdr:pic>
      <xdr:nvPicPr>
        <xdr:cNvPr id="15881" name="Picture 2" hidden="1"/>
        <xdr:cNvPicPr>
          <a:picLocks noGrp="1" noChangeAspect="1"/>
        </xdr:cNvPicPr>
      </xdr:nvPicPr>
      <xdr:blipFill>
        <a:blip r:embed="rId1" cstate="print"/>
        <a:stretch>
          <a:fillRect/>
        </a:stretch>
      </xdr:blipFill>
      <xdr:spPr>
        <a:xfrm>
          <a:off x="352425" y="161150300"/>
          <a:ext cx="190500" cy="2857500"/>
        </a:xfrm>
        <a:prstGeom prst="rect">
          <a:avLst/>
        </a:prstGeom>
        <a:noFill/>
        <a:ln w="9525">
          <a:noFill/>
        </a:ln>
      </xdr:spPr>
    </xdr:pic>
    <xdr:clientData/>
  </xdr:oneCellAnchor>
  <xdr:oneCellAnchor>
    <xdr:from>
      <xdr:col>1</xdr:col>
      <xdr:colOff>0</xdr:colOff>
      <xdr:row>321</xdr:row>
      <xdr:rowOff>0</xdr:rowOff>
    </xdr:from>
    <xdr:ext cx="190500" cy="66675"/>
    <xdr:pic>
      <xdr:nvPicPr>
        <xdr:cNvPr id="158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8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59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0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1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6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7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8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29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0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1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2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3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4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2"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3"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4"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5"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6"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7"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8"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59"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60" name="Picture 1"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66675"/>
    <xdr:pic>
      <xdr:nvPicPr>
        <xdr:cNvPr id="16361" name="Picture 2" hidden="1"/>
        <xdr:cNvPicPr>
          <a:picLocks noGrp="1" noChangeAspect="1" noChangeArrowheads="1"/>
        </xdr:cNvPicPr>
      </xdr:nvPicPr>
      <xdr:blipFill>
        <a:blip r:embed="rId1" cstate="print"/>
        <a:srcRect/>
        <a:stretch>
          <a:fillRect/>
        </a:stretch>
      </xdr:blipFill>
      <xdr:spPr>
        <a:xfrm>
          <a:off x="352425" y="161150300"/>
          <a:ext cx="190500" cy="66675"/>
        </a:xfrm>
        <a:prstGeom prst="rect">
          <a:avLst/>
        </a:prstGeom>
        <a:noFill/>
        <a:ln w="9525">
          <a:noFill/>
          <a:miter lim="800000"/>
          <a:headEnd/>
          <a:tailEnd/>
        </a:ln>
      </xdr:spPr>
    </xdr:pic>
    <xdr:clientData/>
  </xdr:oneCellAnchor>
  <xdr:oneCellAnchor>
    <xdr:from>
      <xdr:col>1</xdr:col>
      <xdr:colOff>0</xdr:colOff>
      <xdr:row>321</xdr:row>
      <xdr:rowOff>0</xdr:rowOff>
    </xdr:from>
    <xdr:ext cx="190500" cy="2915558"/>
    <xdr:pic>
      <xdr:nvPicPr>
        <xdr:cNvPr id="163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3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4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3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4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5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6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7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8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48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4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0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1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2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3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3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5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6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5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5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0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1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2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3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2"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3"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4"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5"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6"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7"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8"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49"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50" name="Picture 1"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4281"/>
    <xdr:pic>
      <xdr:nvPicPr>
        <xdr:cNvPr id="16651" name="Picture 2" hidden="1"/>
        <xdr:cNvPicPr>
          <a:picLocks noGrp="1" noChangeAspect="1"/>
        </xdr:cNvPicPr>
      </xdr:nvPicPr>
      <xdr:blipFill>
        <a:blip r:embed="rId1" cstate="print"/>
        <a:stretch>
          <a:fillRect/>
        </a:stretch>
      </xdr:blipFill>
      <xdr:spPr>
        <a:xfrm>
          <a:off x="352425" y="161150300"/>
          <a:ext cx="190500" cy="2324100"/>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5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6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7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8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2"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3"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4"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5"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6"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7"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8"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699"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700" name="Picture 1"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322376"/>
    <xdr:pic>
      <xdr:nvPicPr>
        <xdr:cNvPr id="16701" name="Picture 2" hidden="1"/>
        <xdr:cNvPicPr>
          <a:picLocks noGrp="1" noChangeAspect="1"/>
        </xdr:cNvPicPr>
      </xdr:nvPicPr>
      <xdr:blipFill>
        <a:blip r:embed="rId1" cstate="print"/>
        <a:stretch>
          <a:fillRect/>
        </a:stretch>
      </xdr:blipFill>
      <xdr:spPr>
        <a:xfrm>
          <a:off x="352425" y="161150300"/>
          <a:ext cx="190500" cy="232219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2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3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4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5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75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7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8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7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8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89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0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2"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3"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4"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5"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6"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7"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8"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19"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20" name="Picture 1"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915558"/>
    <xdr:pic>
      <xdr:nvPicPr>
        <xdr:cNvPr id="16921" name="Picture 2" hidden="1"/>
        <xdr:cNvPicPr>
          <a:picLocks noGrp="1" noChangeAspect="1"/>
        </xdr:cNvPicPr>
      </xdr:nvPicPr>
      <xdr:blipFill>
        <a:blip r:embed="rId1" cstate="print"/>
        <a:stretch>
          <a:fillRect/>
        </a:stretch>
      </xdr:blipFill>
      <xdr:spPr>
        <a:xfrm>
          <a:off x="352425" y="161150300"/>
          <a:ext cx="190500" cy="291528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4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5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6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7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8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699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0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1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2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2"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3"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4"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5"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6"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7"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8"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39"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40" name="Picture 1"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oneCellAnchor>
    <xdr:from>
      <xdr:col>1</xdr:col>
      <xdr:colOff>0</xdr:colOff>
      <xdr:row>321</xdr:row>
      <xdr:rowOff>0</xdr:rowOff>
    </xdr:from>
    <xdr:ext cx="190500" cy="2340156"/>
    <xdr:pic>
      <xdr:nvPicPr>
        <xdr:cNvPr id="17041" name="Picture 2" hidden="1"/>
        <xdr:cNvPicPr>
          <a:picLocks noGrp="1" noChangeAspect="1"/>
        </xdr:cNvPicPr>
      </xdr:nvPicPr>
      <xdr:blipFill>
        <a:blip r:embed="rId1" cstate="print"/>
        <a:stretch>
          <a:fillRect/>
        </a:stretch>
      </xdr:blipFill>
      <xdr:spPr>
        <a:xfrm>
          <a:off x="352425" y="161150300"/>
          <a:ext cx="190500" cy="2339975"/>
        </a:xfrm>
        <a:prstGeom prst="rect">
          <a:avLst/>
        </a:prstGeom>
        <a:noFill/>
        <a:ln w="9525">
          <a:noFill/>
        </a:ln>
      </xdr:spPr>
    </xdr:pic>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V403"/>
  <sheetViews>
    <sheetView tabSelected="1" topLeftCell="A357" workbookViewId="0">
      <selection activeCell="B370" sqref="B370"/>
    </sheetView>
  </sheetViews>
  <sheetFormatPr defaultColWidth="9" defaultRowHeight="12"/>
  <cols>
    <col min="1" max="1" width="4.625" style="1" customWidth="1"/>
    <col min="2" max="2" width="13.125" style="1" customWidth="1"/>
    <col min="3" max="6" width="6.125" style="1" customWidth="1"/>
    <col min="7" max="7" width="5.375" style="1" customWidth="1"/>
    <col min="8" max="8" width="6.875" style="1" customWidth="1"/>
    <col min="9" max="9" width="44" style="1" customWidth="1"/>
    <col min="10" max="10" width="12.625" style="1" customWidth="1"/>
    <col min="11" max="11" width="10.75" style="1" customWidth="1"/>
    <col min="12" max="13" width="11.375" style="1" customWidth="1"/>
    <col min="14" max="14" width="9.375" style="1" customWidth="1"/>
    <col min="15" max="15" width="5.5" style="1" customWidth="1"/>
    <col min="16" max="16" width="5.75" style="1" customWidth="1"/>
    <col min="17" max="17" width="5.875" style="1" customWidth="1"/>
    <col min="18" max="18" width="19.375" style="1" customWidth="1"/>
    <col min="19" max="19" width="6.75" style="1" customWidth="1"/>
    <col min="20" max="16384" width="9" style="1"/>
  </cols>
  <sheetData>
    <row r="1" s="1" customFormat="1" spans="1:19">
      <c r="A1" s="24" t="s">
        <v>0</v>
      </c>
      <c r="B1" s="24"/>
      <c r="C1" s="24"/>
      <c r="D1" s="24"/>
      <c r="E1" s="24"/>
      <c r="F1" s="24"/>
      <c r="G1" s="24"/>
      <c r="H1" s="24"/>
      <c r="I1" s="24"/>
      <c r="J1" s="24"/>
      <c r="K1" s="24"/>
      <c r="L1" s="24"/>
      <c r="M1" s="24"/>
      <c r="N1" s="24"/>
      <c r="O1" s="24"/>
      <c r="P1" s="24"/>
      <c r="Q1" s="24"/>
      <c r="R1" s="24"/>
      <c r="S1" s="24"/>
    </row>
    <row r="2" s="1" customFormat="1" spans="1:19">
      <c r="A2" s="24"/>
      <c r="B2" s="24"/>
      <c r="C2" s="24"/>
      <c r="D2" s="24"/>
      <c r="E2" s="24"/>
      <c r="F2" s="24"/>
      <c r="G2" s="24"/>
      <c r="H2" s="24"/>
      <c r="I2" s="24"/>
      <c r="J2" s="24"/>
      <c r="K2" s="24"/>
      <c r="L2" s="24"/>
      <c r="M2" s="24"/>
      <c r="N2" s="24"/>
      <c r="O2" s="24"/>
      <c r="P2" s="24"/>
      <c r="Q2" s="24"/>
      <c r="R2" s="24"/>
      <c r="S2" s="24"/>
    </row>
    <row r="3" s="1" customFormat="1" spans="1:19">
      <c r="A3" s="25" t="s">
        <v>1</v>
      </c>
      <c r="B3" s="25"/>
      <c r="C3" s="25"/>
      <c r="D3" s="25"/>
      <c r="E3" s="25"/>
      <c r="F3" s="25"/>
      <c r="G3" s="25"/>
      <c r="H3" s="25"/>
      <c r="I3" s="25"/>
      <c r="J3" s="25"/>
      <c r="K3" s="25"/>
      <c r="L3" s="25"/>
      <c r="M3" s="25"/>
      <c r="N3" s="25"/>
      <c r="O3" s="25"/>
      <c r="P3" s="25"/>
      <c r="Q3" s="25"/>
      <c r="R3" s="25"/>
      <c r="S3" s="25"/>
    </row>
    <row r="4" s="2" customFormat="1" spans="1:21">
      <c r="A4" s="26" t="s">
        <v>2</v>
      </c>
      <c r="B4" s="27" t="s">
        <v>3</v>
      </c>
      <c r="C4" s="27" t="s">
        <v>4</v>
      </c>
      <c r="D4" s="27"/>
      <c r="E4" s="27"/>
      <c r="F4" s="27" t="s">
        <v>5</v>
      </c>
      <c r="G4" s="27" t="s">
        <v>6</v>
      </c>
      <c r="H4" s="27"/>
      <c r="I4" s="27"/>
      <c r="J4" s="30"/>
      <c r="K4" s="28" t="s">
        <v>7</v>
      </c>
      <c r="L4" s="28"/>
      <c r="M4" s="28"/>
      <c r="N4" s="27" t="s">
        <v>8</v>
      </c>
      <c r="O4" s="37" t="s">
        <v>9</v>
      </c>
      <c r="P4" s="37"/>
      <c r="Q4" s="27" t="s">
        <v>10</v>
      </c>
      <c r="R4" s="27" t="s">
        <v>11</v>
      </c>
      <c r="S4" s="51" t="s">
        <v>12</v>
      </c>
      <c r="T4" s="26" t="s">
        <v>13</v>
      </c>
      <c r="U4" s="27"/>
    </row>
    <row r="5" s="2" customFormat="1" spans="1:21">
      <c r="A5" s="26"/>
      <c r="B5" s="27"/>
      <c r="C5" s="27" t="s">
        <v>14</v>
      </c>
      <c r="D5" s="27" t="s">
        <v>15</v>
      </c>
      <c r="E5" s="27" t="s">
        <v>16</v>
      </c>
      <c r="F5" s="27"/>
      <c r="G5" s="27" t="s">
        <v>17</v>
      </c>
      <c r="H5" s="28" t="s">
        <v>18</v>
      </c>
      <c r="I5" s="27" t="s">
        <v>19</v>
      </c>
      <c r="J5" s="30" t="s">
        <v>20</v>
      </c>
      <c r="K5" s="38" t="s">
        <v>21</v>
      </c>
      <c r="L5" s="39"/>
      <c r="M5" s="40"/>
      <c r="N5" s="27"/>
      <c r="O5" s="37" t="s">
        <v>22</v>
      </c>
      <c r="P5" s="37" t="s">
        <v>23</v>
      </c>
      <c r="Q5" s="27"/>
      <c r="R5" s="27"/>
      <c r="S5" s="51"/>
      <c r="T5" s="26" t="s">
        <v>24</v>
      </c>
      <c r="U5" s="27" t="s">
        <v>25</v>
      </c>
    </row>
    <row r="6" s="2" customFormat="1" spans="1:21">
      <c r="A6" s="26"/>
      <c r="B6" s="27"/>
      <c r="C6" s="27"/>
      <c r="D6" s="27"/>
      <c r="E6" s="27"/>
      <c r="F6" s="27"/>
      <c r="G6" s="27"/>
      <c r="H6" s="28"/>
      <c r="I6" s="27"/>
      <c r="J6" s="30"/>
      <c r="K6" s="28">
        <v>2018</v>
      </c>
      <c r="L6" s="28" t="s">
        <v>26</v>
      </c>
      <c r="M6" s="28" t="s">
        <v>27</v>
      </c>
      <c r="N6" s="27"/>
      <c r="O6" s="37"/>
      <c r="P6" s="37"/>
      <c r="Q6" s="27"/>
      <c r="R6" s="27"/>
      <c r="S6" s="51"/>
      <c r="T6" s="26"/>
      <c r="U6" s="27"/>
    </row>
    <row r="7" s="3" customFormat="1" spans="1:21">
      <c r="A7" s="26"/>
      <c r="B7" s="29" t="s">
        <v>28</v>
      </c>
      <c r="C7" s="26"/>
      <c r="D7" s="26"/>
      <c r="E7" s="26"/>
      <c r="F7" s="26" t="s">
        <v>29</v>
      </c>
      <c r="G7" s="26" t="s">
        <v>29</v>
      </c>
      <c r="H7" s="30"/>
      <c r="I7" s="41"/>
      <c r="J7" s="30">
        <f t="shared" ref="J7:M7" si="0">SUM(J8+J14+J149+J204+J235+J247+J273+J289+J366+J371+J386+J399)</f>
        <v>7220.795632</v>
      </c>
      <c r="K7" s="30">
        <f t="shared" si="0"/>
        <v>3799.933982</v>
      </c>
      <c r="L7" s="30">
        <f t="shared" si="0"/>
        <v>1519.1348</v>
      </c>
      <c r="M7" s="30">
        <f t="shared" si="0"/>
        <v>1901.72685</v>
      </c>
      <c r="N7" s="42"/>
      <c r="O7" s="43"/>
      <c r="P7" s="43"/>
      <c r="Q7" s="26"/>
      <c r="R7" s="26"/>
      <c r="S7" s="52"/>
      <c r="T7" s="53"/>
      <c r="U7" s="26"/>
    </row>
    <row r="8" s="4" customFormat="1" ht="24" spans="1:21">
      <c r="A8" s="31">
        <v>1</v>
      </c>
      <c r="B8" s="32" t="s">
        <v>30</v>
      </c>
      <c r="C8" s="32"/>
      <c r="D8" s="32"/>
      <c r="E8" s="32"/>
      <c r="F8" s="31" t="s">
        <v>29</v>
      </c>
      <c r="G8" s="31" t="s">
        <v>29</v>
      </c>
      <c r="H8" s="31"/>
      <c r="I8" s="31"/>
      <c r="J8" s="30"/>
      <c r="K8" s="30"/>
      <c r="L8" s="30"/>
      <c r="M8" s="30"/>
      <c r="N8" s="31"/>
      <c r="O8" s="43"/>
      <c r="P8" s="43"/>
      <c r="Q8" s="31"/>
      <c r="R8" s="31"/>
      <c r="S8" s="53"/>
      <c r="T8" s="53">
        <v>1</v>
      </c>
      <c r="U8" s="54"/>
    </row>
    <row r="9" s="4" customFormat="1" ht="24" spans="1:21">
      <c r="A9" s="31">
        <v>2</v>
      </c>
      <c r="B9" s="32" t="s">
        <v>31</v>
      </c>
      <c r="C9" s="32"/>
      <c r="D9" s="32"/>
      <c r="E9" s="32"/>
      <c r="F9" s="31" t="s">
        <v>32</v>
      </c>
      <c r="G9" s="31" t="s">
        <v>33</v>
      </c>
      <c r="H9" s="31"/>
      <c r="I9" s="31"/>
      <c r="J9" s="30"/>
      <c r="K9" s="30"/>
      <c r="L9" s="30"/>
      <c r="M9" s="30"/>
      <c r="N9" s="31"/>
      <c r="O9" s="43"/>
      <c r="P9" s="43"/>
      <c r="Q9" s="31"/>
      <c r="R9" s="31"/>
      <c r="S9" s="53"/>
      <c r="T9" s="53">
        <v>2</v>
      </c>
      <c r="U9" s="27"/>
    </row>
    <row r="10" s="4" customFormat="1" ht="13.5" spans="1:21">
      <c r="A10" s="31">
        <v>3</v>
      </c>
      <c r="B10" s="32" t="s">
        <v>34</v>
      </c>
      <c r="C10" s="32"/>
      <c r="D10" s="32"/>
      <c r="E10" s="32"/>
      <c r="F10" s="31" t="s">
        <v>32</v>
      </c>
      <c r="G10" s="31" t="s">
        <v>33</v>
      </c>
      <c r="H10" s="31"/>
      <c r="I10" s="31"/>
      <c r="J10" s="30"/>
      <c r="K10" s="30"/>
      <c r="L10" s="30"/>
      <c r="M10" s="30"/>
      <c r="N10" s="31"/>
      <c r="O10" s="43"/>
      <c r="P10" s="43"/>
      <c r="Q10" s="31"/>
      <c r="R10" s="31"/>
      <c r="S10" s="53"/>
      <c r="T10" s="53"/>
      <c r="U10" s="27"/>
    </row>
    <row r="11" s="4" customFormat="1" ht="13.5" spans="1:21">
      <c r="A11" s="31">
        <v>4</v>
      </c>
      <c r="B11" s="32" t="s">
        <v>35</v>
      </c>
      <c r="C11" s="32"/>
      <c r="D11" s="32"/>
      <c r="E11" s="32"/>
      <c r="F11" s="31" t="s">
        <v>32</v>
      </c>
      <c r="G11" s="31" t="s">
        <v>33</v>
      </c>
      <c r="H11" s="31"/>
      <c r="I11" s="31"/>
      <c r="J11" s="30"/>
      <c r="K11" s="30"/>
      <c r="L11" s="30"/>
      <c r="M11" s="30"/>
      <c r="N11" s="31"/>
      <c r="O11" s="43"/>
      <c r="P11" s="43"/>
      <c r="Q11" s="31"/>
      <c r="R11" s="31"/>
      <c r="S11" s="53"/>
      <c r="T11" s="53"/>
      <c r="U11" s="26"/>
    </row>
    <row r="12" s="4" customFormat="1" ht="24" spans="1:21">
      <c r="A12" s="31">
        <v>5</v>
      </c>
      <c r="B12" s="32" t="s">
        <v>36</v>
      </c>
      <c r="C12" s="32"/>
      <c r="D12" s="32"/>
      <c r="E12" s="32"/>
      <c r="F12" s="31" t="s">
        <v>32</v>
      </c>
      <c r="G12" s="31" t="s">
        <v>37</v>
      </c>
      <c r="H12" s="31" t="s">
        <v>38</v>
      </c>
      <c r="I12" s="31"/>
      <c r="J12" s="30">
        <v>0</v>
      </c>
      <c r="K12" s="30">
        <v>0</v>
      </c>
      <c r="L12" s="30">
        <v>0</v>
      </c>
      <c r="M12" s="30">
        <v>0</v>
      </c>
      <c r="N12" s="31"/>
      <c r="O12" s="43"/>
      <c r="P12" s="43"/>
      <c r="Q12" s="31"/>
      <c r="R12" s="31"/>
      <c r="S12" s="53"/>
      <c r="T12" s="53">
        <v>3</v>
      </c>
      <c r="U12" s="54"/>
    </row>
    <row r="13" s="4" customFormat="1" ht="13.5" spans="1:21">
      <c r="A13" s="31">
        <v>6</v>
      </c>
      <c r="B13" s="32"/>
      <c r="C13" s="32"/>
      <c r="D13" s="32"/>
      <c r="E13" s="32"/>
      <c r="F13" s="31"/>
      <c r="G13" s="31"/>
      <c r="H13" s="31"/>
      <c r="I13" s="31"/>
      <c r="J13" s="30"/>
      <c r="K13" s="30"/>
      <c r="L13" s="30"/>
      <c r="M13" s="30"/>
      <c r="N13" s="31"/>
      <c r="O13" s="43"/>
      <c r="P13" s="43"/>
      <c r="Q13" s="31"/>
      <c r="R13" s="31"/>
      <c r="S13" s="53"/>
      <c r="T13" s="53"/>
      <c r="U13" s="54"/>
    </row>
    <row r="14" s="4" customFormat="1" ht="24" spans="1:21">
      <c r="A14" s="31">
        <v>7</v>
      </c>
      <c r="B14" s="32" t="s">
        <v>39</v>
      </c>
      <c r="C14" s="32"/>
      <c r="D14" s="32"/>
      <c r="E14" s="32"/>
      <c r="F14" s="31" t="s">
        <v>29</v>
      </c>
      <c r="G14" s="31" t="s">
        <v>29</v>
      </c>
      <c r="H14" s="31"/>
      <c r="I14" s="31"/>
      <c r="J14" s="30">
        <f t="shared" ref="J14:M14" si="1">SUM(J15+J53+J103+J121+J127+J142+J148)</f>
        <v>897.2</v>
      </c>
      <c r="K14" s="30">
        <f t="shared" si="1"/>
        <v>127.862</v>
      </c>
      <c r="L14" s="30">
        <f t="shared" si="1"/>
        <v>393.102</v>
      </c>
      <c r="M14" s="30">
        <f t="shared" si="1"/>
        <v>376.236</v>
      </c>
      <c r="N14" s="31" t="s">
        <v>38</v>
      </c>
      <c r="O14" s="43"/>
      <c r="P14" s="43"/>
      <c r="Q14" s="31"/>
      <c r="R14" s="31"/>
      <c r="S14" s="53"/>
      <c r="T14" s="53">
        <v>17</v>
      </c>
      <c r="U14" s="54"/>
    </row>
    <row r="15" s="4" customFormat="1" ht="24" spans="1:21">
      <c r="A15" s="31">
        <v>8</v>
      </c>
      <c r="B15" s="32" t="s">
        <v>40</v>
      </c>
      <c r="C15" s="32"/>
      <c r="D15" s="32"/>
      <c r="E15" s="32"/>
      <c r="F15" s="31" t="s">
        <v>41</v>
      </c>
      <c r="G15" s="31" t="s">
        <v>42</v>
      </c>
      <c r="H15" s="31" t="s">
        <v>38</v>
      </c>
      <c r="I15" s="31" t="s">
        <v>38</v>
      </c>
      <c r="J15" s="30">
        <f>SUM(J16+J21+J45)</f>
        <v>9.414</v>
      </c>
      <c r="K15" s="30">
        <f t="shared" ref="K15:M15" si="2">SUM(K16+K21+K44+K45)</f>
        <v>0</v>
      </c>
      <c r="L15" s="30">
        <f t="shared" si="2"/>
        <v>8.801</v>
      </c>
      <c r="M15" s="30">
        <f t="shared" si="2"/>
        <v>0.613</v>
      </c>
      <c r="N15" s="31" t="s">
        <v>38</v>
      </c>
      <c r="O15" s="43">
        <f>SUM(O16+O21+O44+O45)</f>
        <v>72</v>
      </c>
      <c r="P15" s="43">
        <f>SUM(P16+P21+P44+P45)</f>
        <v>249</v>
      </c>
      <c r="Q15" s="31"/>
      <c r="R15" s="31"/>
      <c r="S15" s="53"/>
      <c r="T15" s="53">
        <v>18</v>
      </c>
      <c r="U15" s="54"/>
    </row>
    <row r="16" s="4" customFormat="1" ht="24" spans="1:21">
      <c r="A16" s="31">
        <v>9</v>
      </c>
      <c r="B16" s="32" t="s">
        <v>43</v>
      </c>
      <c r="C16" s="32"/>
      <c r="D16" s="32"/>
      <c r="E16" s="32"/>
      <c r="F16" s="31" t="s">
        <v>41</v>
      </c>
      <c r="G16" s="31" t="s">
        <v>42</v>
      </c>
      <c r="H16" s="31">
        <f t="shared" ref="H16:M16" si="3">H18+H19</f>
        <v>27</v>
      </c>
      <c r="I16" s="31" t="s">
        <v>38</v>
      </c>
      <c r="J16" s="30">
        <f t="shared" si="3"/>
        <v>1.35</v>
      </c>
      <c r="K16" s="30">
        <f t="shared" si="3"/>
        <v>0</v>
      </c>
      <c r="L16" s="30">
        <f t="shared" si="3"/>
        <v>1.25</v>
      </c>
      <c r="M16" s="30">
        <f t="shared" si="3"/>
        <v>0.1</v>
      </c>
      <c r="N16" s="31" t="s">
        <v>38</v>
      </c>
      <c r="O16" s="43">
        <f>O18+O19</f>
        <v>6</v>
      </c>
      <c r="P16" s="43">
        <f>P18+P19</f>
        <v>22</v>
      </c>
      <c r="Q16" s="31"/>
      <c r="R16" s="31"/>
      <c r="S16" s="53"/>
      <c r="T16" s="53">
        <v>19</v>
      </c>
      <c r="U16" s="54"/>
    </row>
    <row r="17" s="5" customFormat="1" ht="13.5" spans="1:21">
      <c r="A17" s="31">
        <v>10</v>
      </c>
      <c r="B17" s="32" t="s">
        <v>44</v>
      </c>
      <c r="C17" s="32"/>
      <c r="D17" s="32"/>
      <c r="E17" s="32"/>
      <c r="F17" s="31" t="s">
        <v>32</v>
      </c>
      <c r="G17" s="31" t="s">
        <v>42</v>
      </c>
      <c r="H17" s="31"/>
      <c r="I17" s="31"/>
      <c r="J17" s="30"/>
      <c r="K17" s="30"/>
      <c r="L17" s="30"/>
      <c r="M17" s="30"/>
      <c r="N17" s="31"/>
      <c r="O17" s="43"/>
      <c r="P17" s="43"/>
      <c r="Q17" s="31"/>
      <c r="R17" s="31"/>
      <c r="S17" s="53"/>
      <c r="T17" s="53"/>
      <c r="U17" s="54"/>
    </row>
    <row r="18" s="6" customFormat="1" ht="24" spans="1:21">
      <c r="A18" s="31">
        <v>11</v>
      </c>
      <c r="B18" s="32" t="s">
        <v>45</v>
      </c>
      <c r="C18" s="32"/>
      <c r="D18" s="32"/>
      <c r="E18" s="32"/>
      <c r="F18" s="31" t="s">
        <v>41</v>
      </c>
      <c r="G18" s="31" t="s">
        <v>42</v>
      </c>
      <c r="H18" s="31"/>
      <c r="I18" s="31" t="s">
        <v>38</v>
      </c>
      <c r="J18" s="30"/>
      <c r="K18" s="30"/>
      <c r="L18" s="30"/>
      <c r="M18" s="30"/>
      <c r="N18" s="30"/>
      <c r="O18" s="43"/>
      <c r="P18" s="43"/>
      <c r="Q18" s="31"/>
      <c r="R18" s="31"/>
      <c r="S18" s="53"/>
      <c r="T18" s="55"/>
      <c r="U18" s="54"/>
    </row>
    <row r="19" s="6" customFormat="1" ht="13.5" spans="1:21">
      <c r="A19" s="31">
        <v>12</v>
      </c>
      <c r="B19" s="32" t="s">
        <v>46</v>
      </c>
      <c r="C19" s="32"/>
      <c r="D19" s="32"/>
      <c r="E19" s="32"/>
      <c r="F19" s="31" t="s">
        <v>32</v>
      </c>
      <c r="G19" s="31" t="s">
        <v>42</v>
      </c>
      <c r="H19" s="31">
        <f t="shared" ref="H19:M19" si="4">SUM(H20:H20)</f>
        <v>27</v>
      </c>
      <c r="I19" s="31" t="s">
        <v>38</v>
      </c>
      <c r="J19" s="30">
        <f t="shared" si="4"/>
        <v>1.35</v>
      </c>
      <c r="K19" s="30">
        <f t="shared" si="4"/>
        <v>0</v>
      </c>
      <c r="L19" s="30">
        <f t="shared" si="4"/>
        <v>1.25</v>
      </c>
      <c r="M19" s="30">
        <f t="shared" si="4"/>
        <v>0.1</v>
      </c>
      <c r="N19" s="30" t="s">
        <v>38</v>
      </c>
      <c r="O19" s="43">
        <f>SUM(O20:O20)</f>
        <v>6</v>
      </c>
      <c r="P19" s="43">
        <f>SUM(P20:P20)</f>
        <v>22</v>
      </c>
      <c r="Q19" s="31"/>
      <c r="R19" s="31"/>
      <c r="S19" s="53"/>
      <c r="T19" s="53"/>
      <c r="U19" s="54"/>
    </row>
    <row r="20" s="7" customFormat="1" ht="48" spans="1:21">
      <c r="A20" s="31">
        <v>13</v>
      </c>
      <c r="B20" s="33"/>
      <c r="C20" s="33" t="s">
        <v>47</v>
      </c>
      <c r="D20" s="33" t="s">
        <v>48</v>
      </c>
      <c r="E20" s="33"/>
      <c r="F20" s="34" t="s">
        <v>32</v>
      </c>
      <c r="G20" s="34" t="s">
        <v>42</v>
      </c>
      <c r="H20" s="34">
        <v>27</v>
      </c>
      <c r="I20" s="34" t="s">
        <v>49</v>
      </c>
      <c r="J20" s="44">
        <v>1.35</v>
      </c>
      <c r="K20" s="44">
        <v>0</v>
      </c>
      <c r="L20" s="44">
        <v>1.25</v>
      </c>
      <c r="M20" s="44">
        <v>0.1</v>
      </c>
      <c r="N20" s="34" t="s">
        <v>50</v>
      </c>
      <c r="O20" s="45">
        <v>6</v>
      </c>
      <c r="P20" s="45">
        <v>22</v>
      </c>
      <c r="Q20" s="34" t="s">
        <v>51</v>
      </c>
      <c r="R20" s="34" t="s">
        <v>52</v>
      </c>
      <c r="S20" s="56" t="s">
        <v>53</v>
      </c>
      <c r="T20" s="53">
        <v>29</v>
      </c>
      <c r="U20" s="57"/>
    </row>
    <row r="21" s="6" customFormat="1" ht="24" spans="1:21">
      <c r="A21" s="31">
        <v>14</v>
      </c>
      <c r="B21" s="32" t="s">
        <v>54</v>
      </c>
      <c r="C21" s="32"/>
      <c r="D21" s="32"/>
      <c r="E21" s="32"/>
      <c r="F21" s="31" t="s">
        <v>41</v>
      </c>
      <c r="G21" s="31" t="s">
        <v>42</v>
      </c>
      <c r="H21" s="31"/>
      <c r="I21" s="31" t="s">
        <v>38</v>
      </c>
      <c r="J21" s="30"/>
      <c r="K21" s="30"/>
      <c r="L21" s="30"/>
      <c r="M21" s="30"/>
      <c r="N21" s="31"/>
      <c r="O21" s="43"/>
      <c r="P21" s="43"/>
      <c r="Q21" s="31"/>
      <c r="R21" s="31"/>
      <c r="S21" s="53"/>
      <c r="T21" s="53">
        <v>20</v>
      </c>
      <c r="U21" s="54"/>
    </row>
    <row r="22" s="6" customFormat="1" ht="24" spans="1:21">
      <c r="A22" s="31">
        <v>15</v>
      </c>
      <c r="B22" s="32" t="s">
        <v>55</v>
      </c>
      <c r="C22" s="32"/>
      <c r="D22" s="32"/>
      <c r="E22" s="32"/>
      <c r="F22" s="31" t="s">
        <v>41</v>
      </c>
      <c r="G22" s="31" t="s">
        <v>42</v>
      </c>
      <c r="H22" s="31"/>
      <c r="I22" s="31"/>
      <c r="J22" s="30"/>
      <c r="K22" s="30"/>
      <c r="L22" s="30"/>
      <c r="M22" s="30"/>
      <c r="N22" s="31"/>
      <c r="O22" s="43"/>
      <c r="P22" s="43"/>
      <c r="Q22" s="31"/>
      <c r="R22" s="31"/>
      <c r="S22" s="53"/>
      <c r="T22" s="53">
        <v>124</v>
      </c>
      <c r="U22" s="54"/>
    </row>
    <row r="23" s="6" customFormat="1" ht="13.5" spans="1:21">
      <c r="A23" s="31">
        <v>16</v>
      </c>
      <c r="B23" s="32" t="s">
        <v>56</v>
      </c>
      <c r="C23" s="32" t="s">
        <v>29</v>
      </c>
      <c r="D23" s="32"/>
      <c r="E23" s="32"/>
      <c r="F23" s="31" t="s">
        <v>32</v>
      </c>
      <c r="G23" s="31" t="s">
        <v>42</v>
      </c>
      <c r="H23" s="31">
        <f t="shared" ref="H23:M23" si="5">SUM(H24:H25)</f>
        <v>37</v>
      </c>
      <c r="I23" s="31" t="s">
        <v>38</v>
      </c>
      <c r="J23" s="30">
        <f t="shared" si="5"/>
        <v>2.35</v>
      </c>
      <c r="K23" s="30">
        <f t="shared" si="5"/>
        <v>0.5</v>
      </c>
      <c r="L23" s="30">
        <f t="shared" si="5"/>
        <v>1.25</v>
      </c>
      <c r="M23" s="30">
        <f t="shared" si="5"/>
        <v>0.6</v>
      </c>
      <c r="N23" s="31" t="s">
        <v>38</v>
      </c>
      <c r="O23" s="43">
        <f>SUM(O24:O25)</f>
        <v>7</v>
      </c>
      <c r="P23" s="43">
        <f>SUM(P24:P25)</f>
        <v>26</v>
      </c>
      <c r="Q23" s="31"/>
      <c r="R23" s="31"/>
      <c r="S23" s="53"/>
      <c r="T23" s="53">
        <v>60</v>
      </c>
      <c r="U23" s="54"/>
    </row>
    <row r="24" s="7" customFormat="1" ht="48" spans="1:22">
      <c r="A24" s="31">
        <v>17</v>
      </c>
      <c r="B24" s="33"/>
      <c r="C24" s="33" t="s">
        <v>47</v>
      </c>
      <c r="D24" s="33" t="s">
        <v>48</v>
      </c>
      <c r="E24" s="33"/>
      <c r="F24" s="34" t="s">
        <v>32</v>
      </c>
      <c r="G24" s="34" t="s">
        <v>42</v>
      </c>
      <c r="H24" s="34">
        <v>27</v>
      </c>
      <c r="I24" s="34" t="s">
        <v>49</v>
      </c>
      <c r="J24" s="44">
        <v>1.35</v>
      </c>
      <c r="K24" s="44">
        <v>0</v>
      </c>
      <c r="L24" s="44">
        <v>1.25</v>
      </c>
      <c r="M24" s="44">
        <v>0.1</v>
      </c>
      <c r="N24" s="34" t="s">
        <v>50</v>
      </c>
      <c r="O24" s="45">
        <v>6</v>
      </c>
      <c r="P24" s="45">
        <v>22</v>
      </c>
      <c r="Q24" s="34" t="s">
        <v>51</v>
      </c>
      <c r="R24" s="34" t="s">
        <v>52</v>
      </c>
      <c r="S24" s="56" t="s">
        <v>53</v>
      </c>
      <c r="T24" s="56" t="s">
        <v>25</v>
      </c>
      <c r="U24" s="58" t="s">
        <v>57</v>
      </c>
      <c r="V24" s="59"/>
    </row>
    <row r="25" s="8" customFormat="1" ht="48" spans="1:21">
      <c r="A25" s="31">
        <v>18</v>
      </c>
      <c r="B25" s="33"/>
      <c r="C25" s="33" t="s">
        <v>47</v>
      </c>
      <c r="D25" s="33" t="s">
        <v>58</v>
      </c>
      <c r="E25" s="33"/>
      <c r="F25" s="34" t="s">
        <v>32</v>
      </c>
      <c r="G25" s="34" t="s">
        <v>42</v>
      </c>
      <c r="H25" s="34">
        <v>10</v>
      </c>
      <c r="I25" s="34" t="s">
        <v>59</v>
      </c>
      <c r="J25" s="44">
        <v>1</v>
      </c>
      <c r="K25" s="44">
        <v>0.5</v>
      </c>
      <c r="L25" s="44">
        <v>0</v>
      </c>
      <c r="M25" s="44">
        <v>0.5</v>
      </c>
      <c r="N25" s="34" t="s">
        <v>50</v>
      </c>
      <c r="O25" s="45">
        <v>1</v>
      </c>
      <c r="P25" s="45">
        <v>4</v>
      </c>
      <c r="Q25" s="34" t="s">
        <v>51</v>
      </c>
      <c r="R25" s="34" t="s">
        <v>60</v>
      </c>
      <c r="S25" s="56" t="s">
        <v>53</v>
      </c>
      <c r="T25" s="53">
        <v>40</v>
      </c>
      <c r="U25" s="60"/>
    </row>
    <row r="26" s="6" customFormat="1" ht="13.5" spans="1:21">
      <c r="A26" s="31">
        <v>19</v>
      </c>
      <c r="B26" s="32" t="s">
        <v>61</v>
      </c>
      <c r="C26" s="32" t="s">
        <v>29</v>
      </c>
      <c r="D26" s="32"/>
      <c r="E26" s="32"/>
      <c r="F26" s="31" t="s">
        <v>32</v>
      </c>
      <c r="G26" s="31" t="s">
        <v>42</v>
      </c>
      <c r="H26" s="31">
        <f t="shared" ref="H26:M26" si="6">SUM(H27:H28)</f>
        <v>7</v>
      </c>
      <c r="I26" s="31" t="s">
        <v>38</v>
      </c>
      <c r="J26" s="30">
        <f t="shared" si="6"/>
        <v>0.7</v>
      </c>
      <c r="K26" s="30">
        <f t="shared" si="6"/>
        <v>0.2</v>
      </c>
      <c r="L26" s="30">
        <f t="shared" si="6"/>
        <v>0.5</v>
      </c>
      <c r="M26" s="30">
        <f t="shared" si="6"/>
        <v>0</v>
      </c>
      <c r="N26" s="30" t="s">
        <v>38</v>
      </c>
      <c r="O26" s="43">
        <f>SUM(O27:O28)</f>
        <v>2</v>
      </c>
      <c r="P26" s="43">
        <f>SUM(P27:P28)</f>
        <v>6</v>
      </c>
      <c r="Q26" s="31"/>
      <c r="R26" s="31"/>
      <c r="S26" s="53"/>
      <c r="T26" s="53">
        <v>50</v>
      </c>
      <c r="U26" s="54"/>
    </row>
    <row r="27" s="8" customFormat="1" ht="60" spans="1:21">
      <c r="A27" s="31">
        <v>20</v>
      </c>
      <c r="B27" s="33"/>
      <c r="C27" s="33" t="s">
        <v>47</v>
      </c>
      <c r="D27" s="33" t="s">
        <v>62</v>
      </c>
      <c r="E27" s="33"/>
      <c r="F27" s="34" t="s">
        <v>32</v>
      </c>
      <c r="G27" s="34" t="s">
        <v>42</v>
      </c>
      <c r="H27" s="34">
        <v>2</v>
      </c>
      <c r="I27" s="34" t="s">
        <v>63</v>
      </c>
      <c r="J27" s="44">
        <v>0.2</v>
      </c>
      <c r="K27" s="44">
        <v>0.2</v>
      </c>
      <c r="L27" s="44">
        <v>0</v>
      </c>
      <c r="M27" s="44">
        <v>0</v>
      </c>
      <c r="N27" s="34" t="s">
        <v>50</v>
      </c>
      <c r="O27" s="45">
        <v>1</v>
      </c>
      <c r="P27" s="45">
        <v>2</v>
      </c>
      <c r="Q27" s="34" t="s">
        <v>51</v>
      </c>
      <c r="R27" s="34" t="s">
        <v>64</v>
      </c>
      <c r="S27" s="56" t="s">
        <v>53</v>
      </c>
      <c r="T27" s="53">
        <v>63</v>
      </c>
      <c r="U27" s="60"/>
    </row>
    <row r="28" s="8" customFormat="1" ht="48" spans="1:21">
      <c r="A28" s="31">
        <v>21</v>
      </c>
      <c r="B28" s="33"/>
      <c r="C28" s="33" t="s">
        <v>47</v>
      </c>
      <c r="D28" s="33" t="s">
        <v>58</v>
      </c>
      <c r="E28" s="33"/>
      <c r="F28" s="34" t="s">
        <v>32</v>
      </c>
      <c r="G28" s="34" t="s">
        <v>42</v>
      </c>
      <c r="H28" s="34">
        <v>5</v>
      </c>
      <c r="I28" s="46" t="s">
        <v>65</v>
      </c>
      <c r="J28" s="44">
        <v>0.5</v>
      </c>
      <c r="K28" s="44">
        <v>0</v>
      </c>
      <c r="L28" s="44">
        <v>0.5</v>
      </c>
      <c r="M28" s="44">
        <v>0</v>
      </c>
      <c r="N28" s="34" t="s">
        <v>50</v>
      </c>
      <c r="O28" s="45">
        <v>1</v>
      </c>
      <c r="P28" s="45">
        <v>4</v>
      </c>
      <c r="Q28" s="34" t="s">
        <v>51</v>
      </c>
      <c r="R28" s="34" t="s">
        <v>66</v>
      </c>
      <c r="S28" s="56" t="s">
        <v>53</v>
      </c>
      <c r="T28" s="53">
        <v>64</v>
      </c>
      <c r="U28" s="60"/>
    </row>
    <row r="29" s="6" customFormat="1" ht="13.5" spans="1:21">
      <c r="A29" s="31">
        <v>22</v>
      </c>
      <c r="B29" s="32" t="s">
        <v>67</v>
      </c>
      <c r="C29" s="32" t="s">
        <v>29</v>
      </c>
      <c r="D29" s="32"/>
      <c r="E29" s="32"/>
      <c r="F29" s="32" t="s">
        <v>32</v>
      </c>
      <c r="G29" s="32" t="s">
        <v>42</v>
      </c>
      <c r="H29" s="32">
        <f t="shared" ref="H29:M29" si="7">SUM(H30:H31)</f>
        <v>7.3</v>
      </c>
      <c r="I29" s="32" t="s">
        <v>38</v>
      </c>
      <c r="J29" s="47">
        <f t="shared" si="7"/>
        <v>0.73</v>
      </c>
      <c r="K29" s="47">
        <f t="shared" si="7"/>
        <v>0.5</v>
      </c>
      <c r="L29" s="47">
        <f t="shared" si="7"/>
        <v>0.23</v>
      </c>
      <c r="M29" s="47">
        <f t="shared" si="7"/>
        <v>0</v>
      </c>
      <c r="N29" s="47" t="s">
        <v>38</v>
      </c>
      <c r="O29" s="48">
        <f>SUM(O30:O31)</f>
        <v>3</v>
      </c>
      <c r="P29" s="48">
        <f>SUM(P30:P31)</f>
        <v>13</v>
      </c>
      <c r="Q29" s="32"/>
      <c r="R29" s="32"/>
      <c r="S29" s="32"/>
      <c r="T29" s="61">
        <v>96</v>
      </c>
      <c r="U29" s="54"/>
    </row>
    <row r="30" s="8" customFormat="1" ht="48" spans="1:21">
      <c r="A30" s="31">
        <v>23</v>
      </c>
      <c r="B30" s="33"/>
      <c r="C30" s="33" t="s">
        <v>47</v>
      </c>
      <c r="D30" s="33" t="s">
        <v>48</v>
      </c>
      <c r="E30" s="33"/>
      <c r="F30" s="34" t="s">
        <v>32</v>
      </c>
      <c r="G30" s="34" t="s">
        <v>42</v>
      </c>
      <c r="H30" s="34">
        <v>2.3</v>
      </c>
      <c r="I30" s="34" t="s">
        <v>68</v>
      </c>
      <c r="J30" s="44">
        <v>0.23</v>
      </c>
      <c r="K30" s="44">
        <v>0</v>
      </c>
      <c r="L30" s="44">
        <v>0.23</v>
      </c>
      <c r="M30" s="44">
        <v>0</v>
      </c>
      <c r="N30" s="34" t="s">
        <v>50</v>
      </c>
      <c r="O30" s="45">
        <v>2</v>
      </c>
      <c r="P30" s="45">
        <v>8</v>
      </c>
      <c r="Q30" s="34" t="s">
        <v>51</v>
      </c>
      <c r="R30" s="34" t="s">
        <v>69</v>
      </c>
      <c r="S30" s="56" t="s">
        <v>53</v>
      </c>
      <c r="T30" s="53">
        <v>74</v>
      </c>
      <c r="U30" s="60"/>
    </row>
    <row r="31" s="8" customFormat="1" ht="48" spans="1:21">
      <c r="A31" s="31">
        <v>24</v>
      </c>
      <c r="B31" s="33"/>
      <c r="C31" s="33" t="s">
        <v>47</v>
      </c>
      <c r="D31" s="33" t="s">
        <v>58</v>
      </c>
      <c r="E31" s="33"/>
      <c r="F31" s="34" t="s">
        <v>32</v>
      </c>
      <c r="G31" s="34" t="s">
        <v>42</v>
      </c>
      <c r="H31" s="34">
        <v>5</v>
      </c>
      <c r="I31" s="34" t="s">
        <v>70</v>
      </c>
      <c r="J31" s="44">
        <v>0.5</v>
      </c>
      <c r="K31" s="44">
        <v>0.5</v>
      </c>
      <c r="L31" s="44">
        <v>0</v>
      </c>
      <c r="M31" s="44">
        <v>0</v>
      </c>
      <c r="N31" s="34" t="s">
        <v>71</v>
      </c>
      <c r="O31" s="45">
        <v>1</v>
      </c>
      <c r="P31" s="45">
        <v>5</v>
      </c>
      <c r="Q31" s="34" t="s">
        <v>51</v>
      </c>
      <c r="R31" s="34" t="s">
        <v>72</v>
      </c>
      <c r="S31" s="56" t="s">
        <v>53</v>
      </c>
      <c r="T31" s="53">
        <v>73</v>
      </c>
      <c r="U31" s="60"/>
    </row>
    <row r="32" s="6" customFormat="1" ht="13.5" spans="1:21">
      <c r="A32" s="31">
        <v>25</v>
      </c>
      <c r="B32" s="32" t="s">
        <v>73</v>
      </c>
      <c r="C32" s="32" t="s">
        <v>29</v>
      </c>
      <c r="D32" s="32"/>
      <c r="E32" s="32"/>
      <c r="F32" s="31" t="s">
        <v>32</v>
      </c>
      <c r="G32" s="31" t="s">
        <v>42</v>
      </c>
      <c r="H32" s="31">
        <f t="shared" ref="H32:M32" si="8">SUM(H33:H33)</f>
        <v>1</v>
      </c>
      <c r="I32" s="31" t="s">
        <v>38</v>
      </c>
      <c r="J32" s="30">
        <f t="shared" si="8"/>
        <v>0.05</v>
      </c>
      <c r="K32" s="30">
        <f t="shared" si="8"/>
        <v>0.05</v>
      </c>
      <c r="L32" s="30">
        <f t="shared" si="8"/>
        <v>0</v>
      </c>
      <c r="M32" s="30">
        <f t="shared" si="8"/>
        <v>0</v>
      </c>
      <c r="N32" s="31" t="s">
        <v>38</v>
      </c>
      <c r="O32" s="43">
        <f>SUM(O33:O33)</f>
        <v>1</v>
      </c>
      <c r="P32" s="43">
        <f>SUM(P33:P33)</f>
        <v>4</v>
      </c>
      <c r="Q32" s="31"/>
      <c r="R32" s="31"/>
      <c r="S32" s="53"/>
      <c r="T32" s="53">
        <v>86</v>
      </c>
      <c r="U32" s="54"/>
    </row>
    <row r="33" s="8" customFormat="1" ht="48" spans="1:21">
      <c r="A33" s="31">
        <v>26</v>
      </c>
      <c r="B33" s="33"/>
      <c r="C33" s="33" t="s">
        <v>47</v>
      </c>
      <c r="D33" s="33" t="s">
        <v>48</v>
      </c>
      <c r="E33" s="33"/>
      <c r="F33" s="34" t="s">
        <v>32</v>
      </c>
      <c r="G33" s="34" t="s">
        <v>42</v>
      </c>
      <c r="H33" s="34">
        <v>1</v>
      </c>
      <c r="I33" s="34" t="s">
        <v>74</v>
      </c>
      <c r="J33" s="44">
        <v>0.05</v>
      </c>
      <c r="K33" s="44">
        <v>0.05</v>
      </c>
      <c r="L33" s="44">
        <v>0</v>
      </c>
      <c r="M33" s="44">
        <v>0</v>
      </c>
      <c r="N33" s="34" t="s">
        <v>50</v>
      </c>
      <c r="O33" s="45">
        <v>1</v>
      </c>
      <c r="P33" s="45">
        <v>4</v>
      </c>
      <c r="Q33" s="34" t="s">
        <v>51</v>
      </c>
      <c r="R33" s="34" t="s">
        <v>66</v>
      </c>
      <c r="S33" s="56" t="s">
        <v>53</v>
      </c>
      <c r="T33" s="53">
        <v>87</v>
      </c>
      <c r="U33" s="60"/>
    </row>
    <row r="34" s="6" customFormat="1" ht="13.5" spans="1:21">
      <c r="A34" s="31">
        <v>27</v>
      </c>
      <c r="B34" s="32" t="s">
        <v>75</v>
      </c>
      <c r="C34" s="32"/>
      <c r="D34" s="32"/>
      <c r="E34" s="32"/>
      <c r="F34" s="31" t="s">
        <v>32</v>
      </c>
      <c r="G34" s="31" t="s">
        <v>42</v>
      </c>
      <c r="H34" s="31">
        <f t="shared" ref="H34:M34" si="9">SUM(H35:H36)</f>
        <v>41.56</v>
      </c>
      <c r="I34" s="31" t="s">
        <v>38</v>
      </c>
      <c r="J34" s="30">
        <f t="shared" si="9"/>
        <v>4.156</v>
      </c>
      <c r="K34" s="30">
        <f t="shared" si="9"/>
        <v>2.616</v>
      </c>
      <c r="L34" s="30">
        <f t="shared" si="9"/>
        <v>1.54</v>
      </c>
      <c r="M34" s="30">
        <f t="shared" si="9"/>
        <v>0</v>
      </c>
      <c r="N34" s="30" t="s">
        <v>38</v>
      </c>
      <c r="O34" s="43">
        <f>SUM(O35:O36)</f>
        <v>17</v>
      </c>
      <c r="P34" s="43">
        <f>SUM(P35:P36)</f>
        <v>58</v>
      </c>
      <c r="Q34" s="31"/>
      <c r="R34" s="31"/>
      <c r="S34" s="53"/>
      <c r="T34" s="53">
        <v>89</v>
      </c>
      <c r="U34" s="54"/>
    </row>
    <row r="35" s="8" customFormat="1" ht="60" spans="1:21">
      <c r="A35" s="31">
        <v>28</v>
      </c>
      <c r="B35" s="33"/>
      <c r="C35" s="33" t="s">
        <v>47</v>
      </c>
      <c r="D35" s="33" t="s">
        <v>48</v>
      </c>
      <c r="E35" s="33"/>
      <c r="F35" s="34" t="s">
        <v>32</v>
      </c>
      <c r="G35" s="34" t="s">
        <v>42</v>
      </c>
      <c r="H35" s="34">
        <v>31.56</v>
      </c>
      <c r="I35" s="34" t="s">
        <v>76</v>
      </c>
      <c r="J35" s="44">
        <v>3.156</v>
      </c>
      <c r="K35" s="44">
        <v>2.566</v>
      </c>
      <c r="L35" s="44">
        <v>0.59</v>
      </c>
      <c r="M35" s="44">
        <v>0</v>
      </c>
      <c r="N35" s="34" t="s">
        <v>50</v>
      </c>
      <c r="O35" s="45">
        <v>15</v>
      </c>
      <c r="P35" s="45">
        <v>52</v>
      </c>
      <c r="Q35" s="34" t="s">
        <v>77</v>
      </c>
      <c r="R35" s="34" t="s">
        <v>78</v>
      </c>
      <c r="S35" s="56" t="s">
        <v>53</v>
      </c>
      <c r="T35" s="53">
        <v>97</v>
      </c>
      <c r="U35" s="60"/>
    </row>
    <row r="36" s="8" customFormat="1" ht="60" spans="1:21">
      <c r="A36" s="31">
        <v>29</v>
      </c>
      <c r="B36" s="33"/>
      <c r="C36" s="33" t="s">
        <v>47</v>
      </c>
      <c r="D36" s="33" t="s">
        <v>62</v>
      </c>
      <c r="E36" s="33"/>
      <c r="F36" s="34" t="s">
        <v>32</v>
      </c>
      <c r="G36" s="34" t="s">
        <v>42</v>
      </c>
      <c r="H36" s="34">
        <v>10</v>
      </c>
      <c r="I36" s="34" t="s">
        <v>79</v>
      </c>
      <c r="J36" s="44">
        <v>1</v>
      </c>
      <c r="K36" s="44">
        <v>0.05</v>
      </c>
      <c r="L36" s="44">
        <v>0.95</v>
      </c>
      <c r="M36" s="44">
        <v>0</v>
      </c>
      <c r="N36" s="34" t="s">
        <v>50</v>
      </c>
      <c r="O36" s="45">
        <v>2</v>
      </c>
      <c r="P36" s="45">
        <v>6</v>
      </c>
      <c r="Q36" s="34" t="s">
        <v>77</v>
      </c>
      <c r="R36" s="34" t="s">
        <v>80</v>
      </c>
      <c r="S36" s="56" t="s">
        <v>53</v>
      </c>
      <c r="T36" s="53">
        <v>98</v>
      </c>
      <c r="U36" s="60"/>
    </row>
    <row r="37" s="6" customFormat="1" ht="13.5" spans="1:21">
      <c r="A37" s="31">
        <v>30</v>
      </c>
      <c r="B37" s="32" t="s">
        <v>81</v>
      </c>
      <c r="C37" s="32" t="s">
        <v>29</v>
      </c>
      <c r="D37" s="32"/>
      <c r="E37" s="32"/>
      <c r="F37" s="31" t="s">
        <v>32</v>
      </c>
      <c r="G37" s="31" t="s">
        <v>42</v>
      </c>
      <c r="H37" s="31"/>
      <c r="I37" s="31"/>
      <c r="J37" s="30"/>
      <c r="K37" s="30"/>
      <c r="L37" s="30"/>
      <c r="M37" s="30"/>
      <c r="N37" s="31"/>
      <c r="O37" s="43"/>
      <c r="P37" s="43"/>
      <c r="Q37" s="31"/>
      <c r="R37" s="31"/>
      <c r="S37" s="53"/>
      <c r="T37" s="53">
        <v>106</v>
      </c>
      <c r="U37" s="54"/>
    </row>
    <row r="38" s="6" customFormat="1" ht="13.5" spans="1:21">
      <c r="A38" s="31">
        <v>31</v>
      </c>
      <c r="B38" s="32" t="s">
        <v>82</v>
      </c>
      <c r="C38" s="32" t="s">
        <v>29</v>
      </c>
      <c r="D38" s="32"/>
      <c r="E38" s="32"/>
      <c r="F38" s="31" t="s">
        <v>32</v>
      </c>
      <c r="G38" s="31" t="s">
        <v>42</v>
      </c>
      <c r="H38" s="31"/>
      <c r="I38" s="31"/>
      <c r="J38" s="30"/>
      <c r="K38" s="30"/>
      <c r="L38" s="30"/>
      <c r="M38" s="30"/>
      <c r="N38" s="30"/>
      <c r="O38" s="43"/>
      <c r="P38" s="43"/>
      <c r="Q38" s="31"/>
      <c r="R38" s="31"/>
      <c r="S38" s="53"/>
      <c r="T38" s="53">
        <v>110</v>
      </c>
      <c r="U38" s="54"/>
    </row>
    <row r="39" s="6" customFormat="1" ht="13.5" spans="1:21">
      <c r="A39" s="31">
        <v>32</v>
      </c>
      <c r="B39" s="32" t="s">
        <v>83</v>
      </c>
      <c r="C39" s="32"/>
      <c r="D39" s="32"/>
      <c r="E39" s="32"/>
      <c r="F39" s="31" t="s">
        <v>32</v>
      </c>
      <c r="G39" s="31" t="s">
        <v>42</v>
      </c>
      <c r="H39" s="31"/>
      <c r="I39" s="31"/>
      <c r="J39" s="30"/>
      <c r="K39" s="30"/>
      <c r="L39" s="30"/>
      <c r="M39" s="30"/>
      <c r="N39" s="31"/>
      <c r="O39" s="43"/>
      <c r="P39" s="43"/>
      <c r="Q39" s="31"/>
      <c r="R39" s="31"/>
      <c r="S39" s="53"/>
      <c r="T39" s="53">
        <v>112</v>
      </c>
      <c r="U39" s="54"/>
    </row>
    <row r="40" s="6" customFormat="1" ht="13.5" spans="1:21">
      <c r="A40" s="31">
        <v>33</v>
      </c>
      <c r="B40" s="32" t="s">
        <v>84</v>
      </c>
      <c r="C40" s="32"/>
      <c r="D40" s="32"/>
      <c r="E40" s="32"/>
      <c r="F40" s="31" t="s">
        <v>32</v>
      </c>
      <c r="G40" s="31" t="s">
        <v>42</v>
      </c>
      <c r="H40" s="31"/>
      <c r="I40" s="31"/>
      <c r="J40" s="30"/>
      <c r="K40" s="30"/>
      <c r="L40" s="30"/>
      <c r="M40" s="30"/>
      <c r="N40" s="31"/>
      <c r="O40" s="43"/>
      <c r="P40" s="43"/>
      <c r="Q40" s="31"/>
      <c r="R40" s="31"/>
      <c r="S40" s="53"/>
      <c r="T40" s="53">
        <v>113</v>
      </c>
      <c r="U40" s="54"/>
    </row>
    <row r="41" s="6" customFormat="1" ht="24" spans="1:21">
      <c r="A41" s="31">
        <v>34</v>
      </c>
      <c r="B41" s="32" t="s">
        <v>85</v>
      </c>
      <c r="C41" s="32"/>
      <c r="D41" s="32"/>
      <c r="E41" s="32"/>
      <c r="F41" s="31" t="s">
        <v>41</v>
      </c>
      <c r="G41" s="31" t="s">
        <v>42</v>
      </c>
      <c r="H41" s="31">
        <f t="shared" ref="H41:M41" si="10">SUM(H42:H42)</f>
        <v>2</v>
      </c>
      <c r="I41" s="31" t="s">
        <v>38</v>
      </c>
      <c r="J41" s="30">
        <f t="shared" si="10"/>
        <v>0.2</v>
      </c>
      <c r="K41" s="30">
        <f t="shared" si="10"/>
        <v>0</v>
      </c>
      <c r="L41" s="30">
        <f t="shared" si="10"/>
        <v>0.2</v>
      </c>
      <c r="M41" s="30">
        <f t="shared" si="10"/>
        <v>0</v>
      </c>
      <c r="N41" s="31" t="s">
        <v>38</v>
      </c>
      <c r="O41" s="43">
        <f>SUM(O42:O42)</f>
        <v>1</v>
      </c>
      <c r="P41" s="43">
        <f>SUM(P42:P42)</f>
        <v>3</v>
      </c>
      <c r="Q41" s="31"/>
      <c r="R41" s="31"/>
      <c r="S41" s="53"/>
      <c r="T41" s="53">
        <v>114</v>
      </c>
      <c r="U41" s="54"/>
    </row>
    <row r="42" s="9" customFormat="1" ht="48" spans="1:21">
      <c r="A42" s="31">
        <v>35</v>
      </c>
      <c r="B42" s="35"/>
      <c r="C42" s="35" t="s">
        <v>47</v>
      </c>
      <c r="D42" s="35" t="s">
        <v>58</v>
      </c>
      <c r="E42" s="35"/>
      <c r="F42" s="36" t="s">
        <v>32</v>
      </c>
      <c r="G42" s="36" t="s">
        <v>42</v>
      </c>
      <c r="H42" s="36">
        <v>2</v>
      </c>
      <c r="I42" s="36" t="s">
        <v>86</v>
      </c>
      <c r="J42" s="49">
        <v>0.2</v>
      </c>
      <c r="K42" s="49">
        <v>0</v>
      </c>
      <c r="L42" s="49">
        <v>0.2</v>
      </c>
      <c r="M42" s="49">
        <v>0</v>
      </c>
      <c r="N42" s="36" t="s">
        <v>50</v>
      </c>
      <c r="O42" s="50">
        <v>1</v>
      </c>
      <c r="P42" s="50">
        <v>3</v>
      </c>
      <c r="Q42" s="36" t="s">
        <v>87</v>
      </c>
      <c r="R42" s="36" t="s">
        <v>88</v>
      </c>
      <c r="S42" s="62" t="s">
        <v>53</v>
      </c>
      <c r="T42" s="53">
        <v>119</v>
      </c>
      <c r="U42" s="63"/>
    </row>
    <row r="43" s="6" customFormat="1" ht="13.5" spans="1:21">
      <c r="A43" s="31">
        <v>36</v>
      </c>
      <c r="B43" s="32" t="s">
        <v>89</v>
      </c>
      <c r="C43" s="32"/>
      <c r="D43" s="32"/>
      <c r="E43" s="32"/>
      <c r="F43" s="31" t="s">
        <v>32</v>
      </c>
      <c r="G43" s="31" t="s">
        <v>42</v>
      </c>
      <c r="H43" s="31"/>
      <c r="I43" s="31"/>
      <c r="J43" s="30"/>
      <c r="K43" s="30"/>
      <c r="L43" s="30"/>
      <c r="M43" s="30"/>
      <c r="N43" s="31"/>
      <c r="O43" s="43"/>
      <c r="P43" s="43"/>
      <c r="Q43" s="31"/>
      <c r="R43" s="31"/>
      <c r="S43" s="53"/>
      <c r="T43" s="53">
        <v>133</v>
      </c>
      <c r="U43" s="54"/>
    </row>
    <row r="44" s="6" customFormat="1" ht="13.5" spans="1:21">
      <c r="A44" s="31">
        <v>37</v>
      </c>
      <c r="B44" s="32" t="s">
        <v>90</v>
      </c>
      <c r="C44" s="32"/>
      <c r="D44" s="32"/>
      <c r="E44" s="32"/>
      <c r="F44" s="31" t="s">
        <v>32</v>
      </c>
      <c r="G44" s="31" t="s">
        <v>42</v>
      </c>
      <c r="H44" s="31"/>
      <c r="I44" s="31"/>
      <c r="J44" s="30"/>
      <c r="K44" s="30"/>
      <c r="L44" s="30"/>
      <c r="M44" s="30"/>
      <c r="N44" s="31"/>
      <c r="O44" s="43"/>
      <c r="P44" s="43"/>
      <c r="Q44" s="31"/>
      <c r="R44" s="31"/>
      <c r="S44" s="53"/>
      <c r="T44" s="53">
        <v>134</v>
      </c>
      <c r="U44" s="54"/>
    </row>
    <row r="45" s="6" customFormat="1" ht="13.5" spans="1:21">
      <c r="A45" s="31">
        <v>38</v>
      </c>
      <c r="B45" s="32" t="s">
        <v>91</v>
      </c>
      <c r="C45" s="32"/>
      <c r="D45" s="32"/>
      <c r="E45" s="32"/>
      <c r="F45" s="31" t="s">
        <v>32</v>
      </c>
      <c r="G45" s="31" t="s">
        <v>92</v>
      </c>
      <c r="H45" s="31" t="s">
        <v>38</v>
      </c>
      <c r="I45" s="31" t="s">
        <v>38</v>
      </c>
      <c r="J45" s="30">
        <f t="shared" ref="J45:P45" si="11">J47</f>
        <v>8.064</v>
      </c>
      <c r="K45" s="30">
        <f t="shared" si="11"/>
        <v>0</v>
      </c>
      <c r="L45" s="30">
        <f t="shared" si="11"/>
        <v>7.551</v>
      </c>
      <c r="M45" s="30">
        <f t="shared" si="11"/>
        <v>0.513</v>
      </c>
      <c r="N45" s="30" t="str">
        <f t="shared" si="11"/>
        <v>-</v>
      </c>
      <c r="O45" s="30">
        <f t="shared" si="11"/>
        <v>66</v>
      </c>
      <c r="P45" s="30">
        <f t="shared" si="11"/>
        <v>227</v>
      </c>
      <c r="Q45" s="31"/>
      <c r="R45" s="31"/>
      <c r="S45" s="53"/>
      <c r="T45" s="53">
        <v>135</v>
      </c>
      <c r="U45" s="54"/>
    </row>
    <row r="46" s="6" customFormat="1" ht="48" spans="1:21">
      <c r="A46" s="31">
        <v>39</v>
      </c>
      <c r="B46" s="32" t="s">
        <v>93</v>
      </c>
      <c r="C46" s="32"/>
      <c r="D46" s="32"/>
      <c r="E46" s="32"/>
      <c r="F46" s="31" t="s">
        <v>32</v>
      </c>
      <c r="G46" s="31" t="s">
        <v>42</v>
      </c>
      <c r="H46" s="31"/>
      <c r="I46" s="31"/>
      <c r="J46" s="30"/>
      <c r="K46" s="30"/>
      <c r="L46" s="30"/>
      <c r="M46" s="30"/>
      <c r="N46" s="31"/>
      <c r="O46" s="43"/>
      <c r="P46" s="43"/>
      <c r="Q46" s="31"/>
      <c r="R46" s="31"/>
      <c r="S46" s="53" t="s">
        <v>53</v>
      </c>
      <c r="T46" s="53">
        <v>136</v>
      </c>
      <c r="U46" s="54"/>
    </row>
    <row r="47" s="6" customFormat="1" ht="13.5" spans="1:21">
      <c r="A47" s="31">
        <v>40</v>
      </c>
      <c r="B47" s="32" t="s">
        <v>94</v>
      </c>
      <c r="C47" s="32"/>
      <c r="D47" s="32"/>
      <c r="E47" s="32"/>
      <c r="F47" s="31" t="s">
        <v>32</v>
      </c>
      <c r="G47" s="31" t="s">
        <v>42</v>
      </c>
      <c r="H47" s="31">
        <f t="shared" ref="H47:M47" si="12">SUM(H48:H49)</f>
        <v>268.8</v>
      </c>
      <c r="I47" s="31" t="s">
        <v>38</v>
      </c>
      <c r="J47" s="30">
        <f t="shared" si="12"/>
        <v>8.064</v>
      </c>
      <c r="K47" s="30">
        <f t="shared" si="12"/>
        <v>0</v>
      </c>
      <c r="L47" s="30">
        <f t="shared" si="12"/>
        <v>7.551</v>
      </c>
      <c r="M47" s="30">
        <f t="shared" si="12"/>
        <v>0.513</v>
      </c>
      <c r="N47" s="30" t="s">
        <v>38</v>
      </c>
      <c r="O47" s="43">
        <f>SUM(O48:O49)</f>
        <v>66</v>
      </c>
      <c r="P47" s="43">
        <f>SUM(P48:P49)</f>
        <v>227</v>
      </c>
      <c r="Q47" s="31"/>
      <c r="R47" s="31"/>
      <c r="S47" s="53"/>
      <c r="T47" s="53">
        <v>145</v>
      </c>
      <c r="U47" s="54"/>
    </row>
    <row r="48" s="10" customFormat="1" ht="48" spans="1:21">
      <c r="A48" s="31">
        <v>41</v>
      </c>
      <c r="B48" s="35"/>
      <c r="C48" s="35" t="s">
        <v>47</v>
      </c>
      <c r="D48" s="35" t="s">
        <v>48</v>
      </c>
      <c r="E48" s="35"/>
      <c r="F48" s="36" t="s">
        <v>32</v>
      </c>
      <c r="G48" s="36" t="s">
        <v>42</v>
      </c>
      <c r="H48" s="36">
        <v>61.5</v>
      </c>
      <c r="I48" s="36" t="s">
        <v>95</v>
      </c>
      <c r="J48" s="49">
        <v>1.845</v>
      </c>
      <c r="K48" s="49">
        <v>0</v>
      </c>
      <c r="L48" s="49">
        <v>1.845</v>
      </c>
      <c r="M48" s="49">
        <v>0</v>
      </c>
      <c r="N48" s="36" t="s">
        <v>50</v>
      </c>
      <c r="O48" s="50">
        <v>13</v>
      </c>
      <c r="P48" s="50">
        <v>42</v>
      </c>
      <c r="Q48" s="36" t="s">
        <v>51</v>
      </c>
      <c r="R48" s="36" t="s">
        <v>96</v>
      </c>
      <c r="S48" s="62" t="s">
        <v>53</v>
      </c>
      <c r="T48" s="53">
        <v>154</v>
      </c>
      <c r="U48" s="64"/>
    </row>
    <row r="49" s="9" customFormat="1" ht="60" spans="1:21">
      <c r="A49" s="31">
        <v>42</v>
      </c>
      <c r="B49" s="35"/>
      <c r="C49" s="35" t="s">
        <v>47</v>
      </c>
      <c r="D49" s="35" t="s">
        <v>62</v>
      </c>
      <c r="E49" s="35"/>
      <c r="F49" s="36" t="s">
        <v>32</v>
      </c>
      <c r="G49" s="36" t="s">
        <v>42</v>
      </c>
      <c r="H49" s="36">
        <v>207.3</v>
      </c>
      <c r="I49" s="36" t="s">
        <v>97</v>
      </c>
      <c r="J49" s="49">
        <v>6.219</v>
      </c>
      <c r="K49" s="49">
        <v>0</v>
      </c>
      <c r="L49" s="49">
        <v>5.706</v>
      </c>
      <c r="M49" s="49">
        <v>0.513</v>
      </c>
      <c r="N49" s="36" t="s">
        <v>50</v>
      </c>
      <c r="O49" s="50">
        <v>53</v>
      </c>
      <c r="P49" s="50">
        <v>185</v>
      </c>
      <c r="Q49" s="36" t="s">
        <v>51</v>
      </c>
      <c r="R49" s="36" t="s">
        <v>98</v>
      </c>
      <c r="S49" s="62" t="s">
        <v>53</v>
      </c>
      <c r="T49" s="53">
        <v>155</v>
      </c>
      <c r="U49" s="63"/>
    </row>
    <row r="50" s="6" customFormat="1" ht="13.5" spans="1:21">
      <c r="A50" s="31">
        <v>43</v>
      </c>
      <c r="B50" s="32" t="s">
        <v>99</v>
      </c>
      <c r="C50" s="32"/>
      <c r="D50" s="32"/>
      <c r="E50" s="32"/>
      <c r="F50" s="31" t="s">
        <v>32</v>
      </c>
      <c r="G50" s="31" t="s">
        <v>42</v>
      </c>
      <c r="H50" s="31"/>
      <c r="I50" s="31"/>
      <c r="J50" s="30"/>
      <c r="K50" s="30"/>
      <c r="L50" s="30"/>
      <c r="M50" s="30"/>
      <c r="N50" s="31"/>
      <c r="O50" s="43"/>
      <c r="P50" s="43"/>
      <c r="Q50" s="31"/>
      <c r="R50" s="31"/>
      <c r="S50" s="53"/>
      <c r="T50" s="53">
        <v>163</v>
      </c>
      <c r="U50" s="54"/>
    </row>
    <row r="51" s="6" customFormat="1" ht="13.5" spans="1:21">
      <c r="A51" s="31">
        <v>44</v>
      </c>
      <c r="B51" s="32" t="s">
        <v>100</v>
      </c>
      <c r="C51" s="32"/>
      <c r="D51" s="32"/>
      <c r="E51" s="32"/>
      <c r="F51" s="31" t="s">
        <v>32</v>
      </c>
      <c r="G51" s="31" t="s">
        <v>42</v>
      </c>
      <c r="H51" s="31"/>
      <c r="I51" s="31"/>
      <c r="J51" s="30"/>
      <c r="K51" s="30"/>
      <c r="L51" s="30"/>
      <c r="M51" s="30"/>
      <c r="N51" s="31"/>
      <c r="O51" s="43"/>
      <c r="P51" s="43"/>
      <c r="Q51" s="31"/>
      <c r="R51" s="31"/>
      <c r="S51" s="53"/>
      <c r="T51" s="53">
        <v>164</v>
      </c>
      <c r="U51" s="54"/>
    </row>
    <row r="52" s="6" customFormat="1" ht="13.5" spans="1:21">
      <c r="A52" s="31">
        <v>45</v>
      </c>
      <c r="B52" s="32" t="s">
        <v>101</v>
      </c>
      <c r="C52" s="32"/>
      <c r="D52" s="32"/>
      <c r="E52" s="32"/>
      <c r="F52" s="31" t="s">
        <v>32</v>
      </c>
      <c r="G52" s="31" t="s">
        <v>42</v>
      </c>
      <c r="H52" s="31"/>
      <c r="I52" s="31"/>
      <c r="J52" s="30"/>
      <c r="K52" s="30"/>
      <c r="L52" s="30"/>
      <c r="M52" s="30"/>
      <c r="N52" s="31"/>
      <c r="O52" s="43"/>
      <c r="P52" s="43"/>
      <c r="Q52" s="31"/>
      <c r="R52" s="31"/>
      <c r="S52" s="53"/>
      <c r="T52" s="53">
        <v>165</v>
      </c>
      <c r="U52" s="54"/>
    </row>
    <row r="53" s="6" customFormat="1" ht="24" spans="1:21">
      <c r="A53" s="31">
        <v>46</v>
      </c>
      <c r="B53" s="32" t="s">
        <v>102</v>
      </c>
      <c r="C53" s="32"/>
      <c r="D53" s="32"/>
      <c r="E53" s="32"/>
      <c r="F53" s="31" t="s">
        <v>32</v>
      </c>
      <c r="G53" s="31" t="s">
        <v>29</v>
      </c>
      <c r="H53" s="31"/>
      <c r="I53" s="31"/>
      <c r="J53" s="30">
        <f t="shared" ref="J53:M53" si="13">J54+J68+J74+J77+J89+J93</f>
        <v>50.186</v>
      </c>
      <c r="K53" s="30">
        <f t="shared" si="13"/>
        <v>16.862</v>
      </c>
      <c r="L53" s="30">
        <f t="shared" si="13"/>
        <v>20.201</v>
      </c>
      <c r="M53" s="30">
        <f t="shared" si="13"/>
        <v>13.123</v>
      </c>
      <c r="N53" s="30" t="s">
        <v>38</v>
      </c>
      <c r="O53" s="43">
        <f>O54+O68+O74+O77+O89+O93</f>
        <v>156</v>
      </c>
      <c r="P53" s="43">
        <f>P54+P68+P74+P77+P89+P93</f>
        <v>545</v>
      </c>
      <c r="Q53" s="31"/>
      <c r="R53" s="31"/>
      <c r="S53" s="53"/>
      <c r="T53" s="53">
        <v>166</v>
      </c>
      <c r="U53" s="54"/>
    </row>
    <row r="54" s="6" customFormat="1" ht="13.5" spans="1:21">
      <c r="A54" s="31">
        <v>47</v>
      </c>
      <c r="B54" s="32" t="s">
        <v>103</v>
      </c>
      <c r="C54" s="32"/>
      <c r="D54" s="32"/>
      <c r="E54" s="32"/>
      <c r="F54" s="31" t="s">
        <v>32</v>
      </c>
      <c r="G54" s="31" t="s">
        <v>104</v>
      </c>
      <c r="H54" s="31">
        <f t="shared" ref="H54:M54" si="14">H55+H56+H65+H67</f>
        <v>1430.8</v>
      </c>
      <c r="I54" s="31" t="s">
        <v>38</v>
      </c>
      <c r="J54" s="30">
        <f t="shared" si="14"/>
        <v>31.304</v>
      </c>
      <c r="K54" s="30">
        <f t="shared" si="14"/>
        <v>10.06</v>
      </c>
      <c r="L54" s="30">
        <f t="shared" si="14"/>
        <v>13.871</v>
      </c>
      <c r="M54" s="30">
        <f t="shared" si="14"/>
        <v>7.373</v>
      </c>
      <c r="N54" s="31" t="s">
        <v>38</v>
      </c>
      <c r="O54" s="43">
        <f>O55+O56+O65+O67</f>
        <v>97</v>
      </c>
      <c r="P54" s="43">
        <f>P55+P56+P65+P67</f>
        <v>352</v>
      </c>
      <c r="Q54" s="31"/>
      <c r="R54" s="31"/>
      <c r="S54" s="53"/>
      <c r="T54" s="53">
        <v>167</v>
      </c>
      <c r="U54" s="54"/>
    </row>
    <row r="55" s="6" customFormat="1" ht="24" spans="1:21">
      <c r="A55" s="31">
        <v>48</v>
      </c>
      <c r="B55" s="32" t="s">
        <v>105</v>
      </c>
      <c r="C55" s="32" t="s">
        <v>29</v>
      </c>
      <c r="D55" s="32" t="s">
        <v>106</v>
      </c>
      <c r="E55" s="32"/>
      <c r="F55" s="31" t="s">
        <v>32</v>
      </c>
      <c r="G55" s="31" t="s">
        <v>104</v>
      </c>
      <c r="H55" s="31"/>
      <c r="I55" s="31"/>
      <c r="J55" s="30"/>
      <c r="K55" s="30"/>
      <c r="L55" s="30"/>
      <c r="M55" s="30"/>
      <c r="N55" s="30"/>
      <c r="O55" s="43"/>
      <c r="P55" s="43"/>
      <c r="Q55" s="31"/>
      <c r="R55" s="31"/>
      <c r="S55" s="53"/>
      <c r="T55" s="53">
        <v>168</v>
      </c>
      <c r="U55" s="54"/>
    </row>
    <row r="56" s="6" customFormat="1" ht="24" spans="1:21">
      <c r="A56" s="31">
        <v>49</v>
      </c>
      <c r="B56" s="32" t="s">
        <v>107</v>
      </c>
      <c r="C56" s="32" t="s">
        <v>29</v>
      </c>
      <c r="D56" s="32"/>
      <c r="E56" s="32"/>
      <c r="F56" s="31" t="s">
        <v>32</v>
      </c>
      <c r="G56" s="31" t="s">
        <v>104</v>
      </c>
      <c r="H56" s="31">
        <f t="shared" ref="H56:M56" si="15">SUM(H57:H64)</f>
        <v>1370.8</v>
      </c>
      <c r="I56" s="31" t="s">
        <v>38</v>
      </c>
      <c r="J56" s="30">
        <f t="shared" si="15"/>
        <v>30.104</v>
      </c>
      <c r="K56" s="30">
        <f t="shared" si="15"/>
        <v>9.86</v>
      </c>
      <c r="L56" s="30">
        <f t="shared" si="15"/>
        <v>13.371</v>
      </c>
      <c r="M56" s="30">
        <f t="shared" si="15"/>
        <v>6.873</v>
      </c>
      <c r="N56" s="30" t="s">
        <v>38</v>
      </c>
      <c r="O56" s="43">
        <f>SUM(O57:O64)</f>
        <v>96</v>
      </c>
      <c r="P56" s="43">
        <f>SUM(P57:P64)</f>
        <v>349</v>
      </c>
      <c r="Q56" s="31"/>
      <c r="R56" s="31"/>
      <c r="S56" s="53"/>
      <c r="T56" s="53">
        <v>188</v>
      </c>
      <c r="U56" s="54"/>
    </row>
    <row r="57" s="10" customFormat="1" ht="48" spans="1:22">
      <c r="A57" s="31">
        <v>50</v>
      </c>
      <c r="B57" s="35"/>
      <c r="C57" s="35" t="s">
        <v>47</v>
      </c>
      <c r="D57" s="35" t="s">
        <v>48</v>
      </c>
      <c r="E57" s="35"/>
      <c r="F57" s="36" t="s">
        <v>32</v>
      </c>
      <c r="G57" s="36" t="s">
        <v>42</v>
      </c>
      <c r="H57" s="36">
        <v>61.5</v>
      </c>
      <c r="I57" s="36" t="s">
        <v>95</v>
      </c>
      <c r="J57" s="49">
        <v>1.845</v>
      </c>
      <c r="K57" s="49">
        <v>0</v>
      </c>
      <c r="L57" s="49">
        <v>1.845</v>
      </c>
      <c r="M57" s="49">
        <v>0</v>
      </c>
      <c r="N57" s="36" t="s">
        <v>50</v>
      </c>
      <c r="O57" s="50">
        <v>13</v>
      </c>
      <c r="P57" s="50">
        <v>42</v>
      </c>
      <c r="Q57" s="36" t="s">
        <v>51</v>
      </c>
      <c r="R57" s="36" t="s">
        <v>96</v>
      </c>
      <c r="S57" s="62" t="s">
        <v>53</v>
      </c>
      <c r="T57" s="65" t="s">
        <v>25</v>
      </c>
      <c r="U57" s="58" t="s">
        <v>108</v>
      </c>
      <c r="V57" s="59"/>
    </row>
    <row r="58" s="9" customFormat="1" ht="60" spans="1:22">
      <c r="A58" s="31">
        <v>51</v>
      </c>
      <c r="B58" s="35"/>
      <c r="C58" s="35" t="s">
        <v>47</v>
      </c>
      <c r="D58" s="35" t="s">
        <v>62</v>
      </c>
      <c r="E58" s="35"/>
      <c r="F58" s="36" t="s">
        <v>32</v>
      </c>
      <c r="G58" s="36" t="s">
        <v>42</v>
      </c>
      <c r="H58" s="36">
        <v>207.3</v>
      </c>
      <c r="I58" s="36" t="s">
        <v>97</v>
      </c>
      <c r="J58" s="49">
        <v>6.219</v>
      </c>
      <c r="K58" s="49">
        <v>0</v>
      </c>
      <c r="L58" s="49">
        <v>5.706</v>
      </c>
      <c r="M58" s="49">
        <v>0.513</v>
      </c>
      <c r="N58" s="36" t="s">
        <v>50</v>
      </c>
      <c r="O58" s="50">
        <v>53</v>
      </c>
      <c r="P58" s="50">
        <v>185</v>
      </c>
      <c r="Q58" s="36" t="s">
        <v>51</v>
      </c>
      <c r="R58" s="36" t="s">
        <v>98</v>
      </c>
      <c r="S58" s="62" t="s">
        <v>53</v>
      </c>
      <c r="T58" s="65" t="s">
        <v>25</v>
      </c>
      <c r="U58" s="58" t="s">
        <v>109</v>
      </c>
      <c r="V58" s="59"/>
    </row>
    <row r="59" s="11" customFormat="1" ht="60" spans="1:21">
      <c r="A59" s="31">
        <v>52</v>
      </c>
      <c r="B59" s="32"/>
      <c r="C59" s="32" t="s">
        <v>47</v>
      </c>
      <c r="D59" s="32" t="s">
        <v>110</v>
      </c>
      <c r="E59" s="32"/>
      <c r="F59" s="32" t="s">
        <v>32</v>
      </c>
      <c r="G59" s="32" t="s">
        <v>104</v>
      </c>
      <c r="H59" s="32">
        <v>314</v>
      </c>
      <c r="I59" s="32" t="s">
        <v>111</v>
      </c>
      <c r="J59" s="47">
        <v>6.28</v>
      </c>
      <c r="K59" s="47">
        <v>2.78</v>
      </c>
      <c r="L59" s="47">
        <v>2</v>
      </c>
      <c r="M59" s="47">
        <v>1.5</v>
      </c>
      <c r="N59" s="32" t="s">
        <v>50</v>
      </c>
      <c r="O59" s="48">
        <v>7</v>
      </c>
      <c r="P59" s="48">
        <v>33</v>
      </c>
      <c r="Q59" s="32" t="s">
        <v>112</v>
      </c>
      <c r="R59" s="31" t="s">
        <v>113</v>
      </c>
      <c r="S59" s="31" t="s">
        <v>53</v>
      </c>
      <c r="T59" s="53">
        <v>197</v>
      </c>
      <c r="U59" s="66"/>
    </row>
    <row r="60" s="9" customFormat="1" ht="60" spans="1:21">
      <c r="A60" s="31">
        <v>53</v>
      </c>
      <c r="B60" s="35"/>
      <c r="C60" s="35" t="s">
        <v>47</v>
      </c>
      <c r="D60" s="35" t="s">
        <v>114</v>
      </c>
      <c r="E60" s="35"/>
      <c r="F60" s="36" t="s">
        <v>32</v>
      </c>
      <c r="G60" s="36" t="s">
        <v>104</v>
      </c>
      <c r="H60" s="36">
        <v>313</v>
      </c>
      <c r="I60" s="36" t="s">
        <v>115</v>
      </c>
      <c r="J60" s="49">
        <v>6.26</v>
      </c>
      <c r="K60" s="49">
        <v>4.26</v>
      </c>
      <c r="L60" s="49">
        <v>1</v>
      </c>
      <c r="M60" s="49">
        <v>1</v>
      </c>
      <c r="N60" s="36" t="s">
        <v>50</v>
      </c>
      <c r="O60" s="50">
        <v>9</v>
      </c>
      <c r="P60" s="50">
        <v>32</v>
      </c>
      <c r="Q60" s="32" t="s">
        <v>116</v>
      </c>
      <c r="R60" s="31" t="s">
        <v>117</v>
      </c>
      <c r="S60" s="62" t="s">
        <v>53</v>
      </c>
      <c r="T60" s="53">
        <v>198</v>
      </c>
      <c r="U60" s="63"/>
    </row>
    <row r="61" s="9" customFormat="1" ht="60" spans="1:21">
      <c r="A61" s="31">
        <v>54</v>
      </c>
      <c r="B61" s="35"/>
      <c r="C61" s="35" t="s">
        <v>47</v>
      </c>
      <c r="D61" s="35" t="s">
        <v>58</v>
      </c>
      <c r="E61" s="35"/>
      <c r="F61" s="36" t="s">
        <v>32</v>
      </c>
      <c r="G61" s="36" t="s">
        <v>104</v>
      </c>
      <c r="H61" s="36">
        <v>380</v>
      </c>
      <c r="I61" s="36" t="s">
        <v>118</v>
      </c>
      <c r="J61" s="49">
        <v>7.6</v>
      </c>
      <c r="K61" s="49">
        <v>2.6</v>
      </c>
      <c r="L61" s="49">
        <v>2</v>
      </c>
      <c r="M61" s="49">
        <v>3</v>
      </c>
      <c r="N61" s="36" t="s">
        <v>50</v>
      </c>
      <c r="O61" s="50">
        <v>6</v>
      </c>
      <c r="P61" s="50">
        <v>31</v>
      </c>
      <c r="Q61" s="67" t="s">
        <v>112</v>
      </c>
      <c r="R61" s="67" t="s">
        <v>119</v>
      </c>
      <c r="S61" s="62" t="s">
        <v>53</v>
      </c>
      <c r="T61" s="53">
        <v>199</v>
      </c>
      <c r="U61" s="63"/>
    </row>
    <row r="62" s="9" customFormat="1" ht="60" spans="1:21">
      <c r="A62" s="31">
        <v>55</v>
      </c>
      <c r="B62" s="35"/>
      <c r="C62" s="35" t="s">
        <v>47</v>
      </c>
      <c r="D62" s="35" t="s">
        <v>62</v>
      </c>
      <c r="E62" s="35"/>
      <c r="F62" s="36" t="s">
        <v>32</v>
      </c>
      <c r="G62" s="36" t="s">
        <v>104</v>
      </c>
      <c r="H62" s="36">
        <v>13</v>
      </c>
      <c r="I62" s="35" t="s">
        <v>120</v>
      </c>
      <c r="J62" s="49">
        <v>0.26</v>
      </c>
      <c r="K62" s="49">
        <v>0.12</v>
      </c>
      <c r="L62" s="49">
        <v>0.08</v>
      </c>
      <c r="M62" s="49">
        <v>0.06</v>
      </c>
      <c r="N62" s="36" t="s">
        <v>50</v>
      </c>
      <c r="O62" s="50">
        <v>3</v>
      </c>
      <c r="P62" s="50">
        <v>10</v>
      </c>
      <c r="Q62" s="32" t="s">
        <v>116</v>
      </c>
      <c r="R62" s="31" t="s">
        <v>121</v>
      </c>
      <c r="S62" s="62" t="s">
        <v>53</v>
      </c>
      <c r="T62" s="53">
        <v>200</v>
      </c>
      <c r="U62" s="63"/>
    </row>
    <row r="63" s="9" customFormat="1" ht="60" spans="1:21">
      <c r="A63" s="31">
        <v>56</v>
      </c>
      <c r="B63" s="35"/>
      <c r="C63" s="35" t="s">
        <v>47</v>
      </c>
      <c r="D63" s="35" t="s">
        <v>48</v>
      </c>
      <c r="E63" s="35"/>
      <c r="F63" s="36" t="s">
        <v>32</v>
      </c>
      <c r="G63" s="36" t="s">
        <v>104</v>
      </c>
      <c r="H63" s="36">
        <v>12</v>
      </c>
      <c r="I63" s="36" t="s">
        <v>122</v>
      </c>
      <c r="J63" s="49">
        <v>0.24</v>
      </c>
      <c r="K63" s="49">
        <v>0.1</v>
      </c>
      <c r="L63" s="49">
        <v>0.14</v>
      </c>
      <c r="M63" s="49">
        <v>0</v>
      </c>
      <c r="N63" s="36" t="s">
        <v>50</v>
      </c>
      <c r="O63" s="50">
        <v>2</v>
      </c>
      <c r="P63" s="50">
        <v>6</v>
      </c>
      <c r="Q63" s="32" t="s">
        <v>116</v>
      </c>
      <c r="R63" s="31" t="s">
        <v>123</v>
      </c>
      <c r="S63" s="62" t="s">
        <v>53</v>
      </c>
      <c r="T63" s="53">
        <v>201</v>
      </c>
      <c r="U63" s="63"/>
    </row>
    <row r="64" s="9" customFormat="1" ht="60" spans="1:21">
      <c r="A64" s="31">
        <v>57</v>
      </c>
      <c r="B64" s="35"/>
      <c r="C64" s="35" t="s">
        <v>47</v>
      </c>
      <c r="D64" s="35" t="s">
        <v>124</v>
      </c>
      <c r="E64" s="35"/>
      <c r="F64" s="36" t="s">
        <v>32</v>
      </c>
      <c r="G64" s="36" t="s">
        <v>104</v>
      </c>
      <c r="H64" s="36">
        <v>70</v>
      </c>
      <c r="I64" s="35" t="s">
        <v>125</v>
      </c>
      <c r="J64" s="49">
        <v>1.4</v>
      </c>
      <c r="K64" s="49">
        <v>0</v>
      </c>
      <c r="L64" s="49">
        <v>0.6</v>
      </c>
      <c r="M64" s="49">
        <v>0.8</v>
      </c>
      <c r="N64" s="32" t="s">
        <v>50</v>
      </c>
      <c r="O64" s="50">
        <v>3</v>
      </c>
      <c r="P64" s="50">
        <v>10</v>
      </c>
      <c r="Q64" s="32" t="s">
        <v>112</v>
      </c>
      <c r="R64" s="31" t="s">
        <v>121</v>
      </c>
      <c r="S64" s="62" t="s">
        <v>53</v>
      </c>
      <c r="T64" s="53">
        <v>202</v>
      </c>
      <c r="U64" s="63"/>
    </row>
    <row r="65" s="6" customFormat="1" ht="24" spans="1:21">
      <c r="A65" s="31">
        <v>58</v>
      </c>
      <c r="B65" s="32" t="s">
        <v>126</v>
      </c>
      <c r="C65" s="32" t="s">
        <v>29</v>
      </c>
      <c r="D65" s="32"/>
      <c r="E65" s="32"/>
      <c r="F65" s="31" t="s">
        <v>32</v>
      </c>
      <c r="G65" s="31" t="s">
        <v>104</v>
      </c>
      <c r="H65" s="31">
        <f t="shared" ref="H65:M65" si="16">SUM(H66:H66)</f>
        <v>60</v>
      </c>
      <c r="I65" s="31" t="s">
        <v>38</v>
      </c>
      <c r="J65" s="30">
        <f t="shared" si="16"/>
        <v>1.2</v>
      </c>
      <c r="K65" s="30">
        <f t="shared" si="16"/>
        <v>0.2</v>
      </c>
      <c r="L65" s="30">
        <f t="shared" si="16"/>
        <v>0.5</v>
      </c>
      <c r="M65" s="30">
        <f t="shared" si="16"/>
        <v>0.5</v>
      </c>
      <c r="N65" s="30" t="s">
        <v>38</v>
      </c>
      <c r="O65" s="43">
        <f>SUM(O66:O66)</f>
        <v>1</v>
      </c>
      <c r="P65" s="43">
        <f>SUM(P66:P66)</f>
        <v>3</v>
      </c>
      <c r="Q65" s="31"/>
      <c r="R65" s="31"/>
      <c r="S65" s="53"/>
      <c r="T65" s="53">
        <v>217</v>
      </c>
      <c r="U65" s="54"/>
    </row>
    <row r="66" s="9" customFormat="1" ht="84" spans="1:21">
      <c r="A66" s="31">
        <v>59</v>
      </c>
      <c r="B66" s="35"/>
      <c r="C66" s="35" t="s">
        <v>47</v>
      </c>
      <c r="D66" s="35" t="s">
        <v>58</v>
      </c>
      <c r="E66" s="35"/>
      <c r="F66" s="36" t="s">
        <v>32</v>
      </c>
      <c r="G66" s="36" t="s">
        <v>104</v>
      </c>
      <c r="H66" s="36">
        <v>60</v>
      </c>
      <c r="I66" s="36" t="s">
        <v>127</v>
      </c>
      <c r="J66" s="49">
        <v>1.2</v>
      </c>
      <c r="K66" s="49">
        <v>0.2</v>
      </c>
      <c r="L66" s="49">
        <v>0.5</v>
      </c>
      <c r="M66" s="49">
        <v>0.5</v>
      </c>
      <c r="N66" s="36" t="s">
        <v>50</v>
      </c>
      <c r="O66" s="50">
        <v>1</v>
      </c>
      <c r="P66" s="50">
        <v>3</v>
      </c>
      <c r="Q66" s="67" t="s">
        <v>128</v>
      </c>
      <c r="R66" s="67" t="s">
        <v>129</v>
      </c>
      <c r="S66" s="62" t="s">
        <v>53</v>
      </c>
      <c r="T66" s="53">
        <v>222</v>
      </c>
      <c r="U66" s="63"/>
    </row>
    <row r="67" s="6" customFormat="1" ht="24" spans="1:21">
      <c r="A67" s="31">
        <v>60</v>
      </c>
      <c r="B67" s="32" t="s">
        <v>130</v>
      </c>
      <c r="C67" s="32"/>
      <c r="D67" s="32"/>
      <c r="E67" s="32"/>
      <c r="F67" s="32"/>
      <c r="G67" s="32"/>
      <c r="H67" s="32"/>
      <c r="I67" s="32"/>
      <c r="J67" s="47"/>
      <c r="K67" s="47"/>
      <c r="L67" s="47"/>
      <c r="M67" s="47"/>
      <c r="N67" s="32"/>
      <c r="O67" s="48"/>
      <c r="P67" s="48"/>
      <c r="Q67" s="32"/>
      <c r="R67" s="32"/>
      <c r="S67" s="32"/>
      <c r="T67" s="53"/>
      <c r="U67" s="54"/>
    </row>
    <row r="68" s="6" customFormat="1" ht="13.5" spans="1:21">
      <c r="A68" s="31">
        <v>61</v>
      </c>
      <c r="B68" s="32" t="s">
        <v>131</v>
      </c>
      <c r="C68" s="32"/>
      <c r="D68" s="32"/>
      <c r="E68" s="32"/>
      <c r="F68" s="31" t="s">
        <v>32</v>
      </c>
      <c r="G68" s="31" t="s">
        <v>104</v>
      </c>
      <c r="H68" s="31">
        <f t="shared" ref="H68:M68" si="17">SUM(H69:H73)</f>
        <v>76</v>
      </c>
      <c r="I68" s="31" t="s">
        <v>38</v>
      </c>
      <c r="J68" s="30">
        <f t="shared" si="17"/>
        <v>7.6</v>
      </c>
      <c r="K68" s="30">
        <f t="shared" si="17"/>
        <v>3</v>
      </c>
      <c r="L68" s="30">
        <f t="shared" si="17"/>
        <v>2.1</v>
      </c>
      <c r="M68" s="30">
        <f t="shared" si="17"/>
        <v>2.5</v>
      </c>
      <c r="N68" s="30" t="s">
        <v>38</v>
      </c>
      <c r="O68" s="43">
        <f>SUM(O69:O73)</f>
        <v>13</v>
      </c>
      <c r="P68" s="43">
        <f>SUM(P69:P73)</f>
        <v>41</v>
      </c>
      <c r="Q68" s="31"/>
      <c r="R68" s="31"/>
      <c r="S68" s="53"/>
      <c r="T68" s="53">
        <v>234</v>
      </c>
      <c r="U68" s="54"/>
    </row>
    <row r="69" s="9" customFormat="1" ht="60" spans="1:21">
      <c r="A69" s="31">
        <v>62</v>
      </c>
      <c r="B69" s="35"/>
      <c r="C69" s="35" t="s">
        <v>47</v>
      </c>
      <c r="D69" s="35" t="s">
        <v>48</v>
      </c>
      <c r="E69" s="35"/>
      <c r="F69" s="36" t="s">
        <v>32</v>
      </c>
      <c r="G69" s="36" t="s">
        <v>104</v>
      </c>
      <c r="H69" s="36">
        <v>12</v>
      </c>
      <c r="I69" s="36" t="s">
        <v>132</v>
      </c>
      <c r="J69" s="49">
        <v>1.2</v>
      </c>
      <c r="K69" s="49">
        <v>0.4</v>
      </c>
      <c r="L69" s="49">
        <v>0.8</v>
      </c>
      <c r="M69" s="49">
        <v>0</v>
      </c>
      <c r="N69" s="36" t="s">
        <v>50</v>
      </c>
      <c r="O69" s="50">
        <v>4</v>
      </c>
      <c r="P69" s="50">
        <v>15</v>
      </c>
      <c r="Q69" s="32" t="s">
        <v>51</v>
      </c>
      <c r="R69" s="31" t="s">
        <v>133</v>
      </c>
      <c r="S69" s="62" t="s">
        <v>53</v>
      </c>
      <c r="T69" s="53">
        <v>243</v>
      </c>
      <c r="U69" s="63"/>
    </row>
    <row r="70" s="9" customFormat="1" ht="60" spans="1:21">
      <c r="A70" s="31">
        <v>63</v>
      </c>
      <c r="B70" s="35"/>
      <c r="C70" s="35" t="s">
        <v>47</v>
      </c>
      <c r="D70" s="35" t="s">
        <v>62</v>
      </c>
      <c r="E70" s="35"/>
      <c r="F70" s="36" t="s">
        <v>32</v>
      </c>
      <c r="G70" s="36" t="s">
        <v>104</v>
      </c>
      <c r="H70" s="36">
        <v>15</v>
      </c>
      <c r="I70" s="36" t="s">
        <v>134</v>
      </c>
      <c r="J70" s="49">
        <v>1.5</v>
      </c>
      <c r="K70" s="49">
        <v>1.2</v>
      </c>
      <c r="L70" s="49">
        <v>0.3</v>
      </c>
      <c r="M70" s="49">
        <v>0</v>
      </c>
      <c r="N70" s="36" t="s">
        <v>50</v>
      </c>
      <c r="O70" s="50">
        <v>4</v>
      </c>
      <c r="P70" s="50">
        <v>14</v>
      </c>
      <c r="Q70" s="32" t="s">
        <v>51</v>
      </c>
      <c r="R70" s="31" t="s">
        <v>135</v>
      </c>
      <c r="S70" s="62" t="s">
        <v>53</v>
      </c>
      <c r="T70" s="53">
        <v>246</v>
      </c>
      <c r="U70" s="63"/>
    </row>
    <row r="71" s="11" customFormat="1" ht="60" spans="1:21">
      <c r="A71" s="31">
        <v>64</v>
      </c>
      <c r="B71" s="32"/>
      <c r="C71" s="32" t="s">
        <v>47</v>
      </c>
      <c r="D71" s="32" t="s">
        <v>110</v>
      </c>
      <c r="E71" s="32"/>
      <c r="F71" s="32" t="s">
        <v>32</v>
      </c>
      <c r="G71" s="32" t="s">
        <v>104</v>
      </c>
      <c r="H71" s="32">
        <v>14</v>
      </c>
      <c r="I71" s="32" t="s">
        <v>136</v>
      </c>
      <c r="J71" s="47">
        <v>1.4</v>
      </c>
      <c r="K71" s="47">
        <v>0.4</v>
      </c>
      <c r="L71" s="47">
        <v>0.5</v>
      </c>
      <c r="M71" s="47">
        <v>0.5</v>
      </c>
      <c r="N71" s="32" t="s">
        <v>50</v>
      </c>
      <c r="O71" s="48">
        <v>1</v>
      </c>
      <c r="P71" s="48">
        <v>3</v>
      </c>
      <c r="Q71" s="32" t="s">
        <v>51</v>
      </c>
      <c r="R71" s="31" t="s">
        <v>137</v>
      </c>
      <c r="S71" s="31" t="s">
        <v>53</v>
      </c>
      <c r="T71" s="53">
        <v>244</v>
      </c>
      <c r="U71" s="66"/>
    </row>
    <row r="72" s="9" customFormat="1" ht="48" spans="1:22">
      <c r="A72" s="31">
        <v>65</v>
      </c>
      <c r="B72" s="35"/>
      <c r="C72" s="35" t="s">
        <v>47</v>
      </c>
      <c r="D72" s="35" t="s">
        <v>124</v>
      </c>
      <c r="E72" s="35"/>
      <c r="F72" s="36" t="s">
        <v>32</v>
      </c>
      <c r="G72" s="36" t="s">
        <v>104</v>
      </c>
      <c r="H72" s="36">
        <v>10</v>
      </c>
      <c r="I72" s="36" t="s">
        <v>138</v>
      </c>
      <c r="J72" s="49">
        <v>1</v>
      </c>
      <c r="K72" s="49">
        <v>0</v>
      </c>
      <c r="L72" s="49">
        <v>0</v>
      </c>
      <c r="M72" s="49">
        <v>1</v>
      </c>
      <c r="N72" s="32" t="s">
        <v>50</v>
      </c>
      <c r="O72" s="50">
        <v>2</v>
      </c>
      <c r="P72" s="50">
        <v>4</v>
      </c>
      <c r="Q72" s="32" t="s">
        <v>51</v>
      </c>
      <c r="R72" s="31" t="s">
        <v>139</v>
      </c>
      <c r="S72" s="62" t="s">
        <v>53</v>
      </c>
      <c r="T72" s="75" t="s">
        <v>25</v>
      </c>
      <c r="U72" s="58" t="s">
        <v>140</v>
      </c>
      <c r="V72" s="59"/>
    </row>
    <row r="73" s="9" customFormat="1" ht="48" spans="1:21">
      <c r="A73" s="31">
        <v>66</v>
      </c>
      <c r="B73" s="35"/>
      <c r="C73" s="35" t="s">
        <v>47</v>
      </c>
      <c r="D73" s="35" t="s">
        <v>58</v>
      </c>
      <c r="E73" s="35"/>
      <c r="F73" s="36" t="s">
        <v>32</v>
      </c>
      <c r="G73" s="36" t="s">
        <v>104</v>
      </c>
      <c r="H73" s="36">
        <v>25</v>
      </c>
      <c r="I73" s="36" t="s">
        <v>141</v>
      </c>
      <c r="J73" s="49">
        <v>2.5</v>
      </c>
      <c r="K73" s="49">
        <v>1</v>
      </c>
      <c r="L73" s="49">
        <v>0.5</v>
      </c>
      <c r="M73" s="49">
        <v>1</v>
      </c>
      <c r="N73" s="36" t="s">
        <v>50</v>
      </c>
      <c r="O73" s="50">
        <v>2</v>
      </c>
      <c r="P73" s="50">
        <v>5</v>
      </c>
      <c r="Q73" s="67" t="s">
        <v>51</v>
      </c>
      <c r="R73" s="67" t="s">
        <v>142</v>
      </c>
      <c r="S73" s="62" t="s">
        <v>53</v>
      </c>
      <c r="T73" s="53">
        <v>245</v>
      </c>
      <c r="U73" s="63"/>
    </row>
    <row r="74" s="6" customFormat="1" ht="13.5" spans="1:21">
      <c r="A74" s="31">
        <v>67</v>
      </c>
      <c r="B74" s="32" t="s">
        <v>143</v>
      </c>
      <c r="C74" s="32"/>
      <c r="D74" s="32"/>
      <c r="E74" s="32"/>
      <c r="F74" s="31" t="s">
        <v>32</v>
      </c>
      <c r="G74" s="31" t="s">
        <v>144</v>
      </c>
      <c r="H74" s="31">
        <f t="shared" ref="H74:M74" si="18">H75</f>
        <v>10</v>
      </c>
      <c r="I74" s="31" t="s">
        <v>38</v>
      </c>
      <c r="J74" s="30">
        <f t="shared" si="18"/>
        <v>1</v>
      </c>
      <c r="K74" s="30">
        <f t="shared" si="18"/>
        <v>1</v>
      </c>
      <c r="L74" s="30">
        <f t="shared" si="18"/>
        <v>0</v>
      </c>
      <c r="M74" s="30">
        <f t="shared" si="18"/>
        <v>0</v>
      </c>
      <c r="N74" s="31" t="s">
        <v>38</v>
      </c>
      <c r="O74" s="43">
        <f>O75</f>
        <v>1</v>
      </c>
      <c r="P74" s="43">
        <f>P75</f>
        <v>4</v>
      </c>
      <c r="Q74" s="31"/>
      <c r="R74" s="31"/>
      <c r="S74" s="53"/>
      <c r="T74" s="53">
        <v>261</v>
      </c>
      <c r="U74" s="54"/>
    </row>
    <row r="75" s="6" customFormat="1" ht="24" spans="1:21">
      <c r="A75" s="31">
        <v>68</v>
      </c>
      <c r="B75" s="32" t="s">
        <v>145</v>
      </c>
      <c r="C75" s="32" t="s">
        <v>29</v>
      </c>
      <c r="D75" s="32"/>
      <c r="E75" s="32"/>
      <c r="F75" s="31" t="s">
        <v>32</v>
      </c>
      <c r="G75" s="31" t="s">
        <v>104</v>
      </c>
      <c r="H75" s="31">
        <f t="shared" ref="H75:M75" si="19">SUM(H76:H76)</f>
        <v>10</v>
      </c>
      <c r="I75" s="31" t="s">
        <v>38</v>
      </c>
      <c r="J75" s="30">
        <f t="shared" si="19"/>
        <v>1</v>
      </c>
      <c r="K75" s="30">
        <f t="shared" si="19"/>
        <v>1</v>
      </c>
      <c r="L75" s="30">
        <f t="shared" si="19"/>
        <v>0</v>
      </c>
      <c r="M75" s="30">
        <f t="shared" si="19"/>
        <v>0</v>
      </c>
      <c r="N75" s="30" t="s">
        <v>38</v>
      </c>
      <c r="O75" s="43">
        <f>SUM(O76:O76)</f>
        <v>1</v>
      </c>
      <c r="P75" s="43">
        <f>SUM(P76:P76)</f>
        <v>4</v>
      </c>
      <c r="Q75" s="31"/>
      <c r="R75" s="31"/>
      <c r="S75" s="53"/>
      <c r="T75" s="53">
        <v>262</v>
      </c>
      <c r="U75" s="54"/>
    </row>
    <row r="76" s="6" customFormat="1" ht="48" spans="1:21">
      <c r="A76" s="31">
        <v>69</v>
      </c>
      <c r="B76" s="32"/>
      <c r="C76" s="32" t="s">
        <v>47</v>
      </c>
      <c r="D76" s="32" t="s">
        <v>114</v>
      </c>
      <c r="E76" s="32"/>
      <c r="F76" s="31" t="s">
        <v>32</v>
      </c>
      <c r="G76" s="31" t="s">
        <v>104</v>
      </c>
      <c r="H76" s="31">
        <v>10</v>
      </c>
      <c r="I76" s="31" t="s">
        <v>146</v>
      </c>
      <c r="J76" s="30">
        <v>1</v>
      </c>
      <c r="K76" s="30">
        <v>1</v>
      </c>
      <c r="L76" s="30">
        <v>0</v>
      </c>
      <c r="M76" s="30">
        <v>0</v>
      </c>
      <c r="N76" s="31" t="s">
        <v>50</v>
      </c>
      <c r="O76" s="43">
        <v>1</v>
      </c>
      <c r="P76" s="43">
        <v>4</v>
      </c>
      <c r="Q76" s="31" t="s">
        <v>51</v>
      </c>
      <c r="R76" s="31" t="s">
        <v>147</v>
      </c>
      <c r="S76" s="31" t="s">
        <v>53</v>
      </c>
      <c r="T76" s="53">
        <v>266</v>
      </c>
      <c r="U76" s="76"/>
    </row>
    <row r="77" s="6" customFormat="1" ht="13.5" spans="1:21">
      <c r="A77" s="31">
        <v>70</v>
      </c>
      <c r="B77" s="32" t="s">
        <v>148</v>
      </c>
      <c r="C77" s="32"/>
      <c r="D77" s="32"/>
      <c r="E77" s="32"/>
      <c r="F77" s="31" t="s">
        <v>32</v>
      </c>
      <c r="G77" s="31" t="s">
        <v>149</v>
      </c>
      <c r="H77" s="31">
        <f t="shared" ref="H77:M77" si="20">H78+H85+H86</f>
        <v>7452</v>
      </c>
      <c r="I77" s="31" t="s">
        <v>38</v>
      </c>
      <c r="J77" s="30">
        <f t="shared" si="20"/>
        <v>7.452</v>
      </c>
      <c r="K77" s="30">
        <f t="shared" si="20"/>
        <v>1.302</v>
      </c>
      <c r="L77" s="30">
        <f t="shared" si="20"/>
        <v>3.15</v>
      </c>
      <c r="M77" s="30">
        <f t="shared" si="20"/>
        <v>3</v>
      </c>
      <c r="N77" s="30" t="s">
        <v>38</v>
      </c>
      <c r="O77" s="43">
        <f>O78+O85+O86</f>
        <v>40</v>
      </c>
      <c r="P77" s="43">
        <f>P78+P85+P86</f>
        <v>130</v>
      </c>
      <c r="Q77" s="31"/>
      <c r="R77" s="31"/>
      <c r="S77" s="53"/>
      <c r="T77" s="53">
        <v>272</v>
      </c>
      <c r="U77" s="54"/>
    </row>
    <row r="78" s="6" customFormat="1" ht="24" spans="1:21">
      <c r="A78" s="31">
        <v>71</v>
      </c>
      <c r="B78" s="32" t="s">
        <v>150</v>
      </c>
      <c r="C78" s="32" t="s">
        <v>29</v>
      </c>
      <c r="D78" s="32"/>
      <c r="E78" s="32"/>
      <c r="F78" s="31" t="s">
        <v>32</v>
      </c>
      <c r="G78" s="31" t="s">
        <v>151</v>
      </c>
      <c r="H78" s="31">
        <f t="shared" ref="H78:M78" si="21">SUM(H79:H84)</f>
        <v>6372</v>
      </c>
      <c r="I78" s="31" t="s">
        <v>38</v>
      </c>
      <c r="J78" s="30">
        <f t="shared" si="21"/>
        <v>6.372</v>
      </c>
      <c r="K78" s="30">
        <f t="shared" si="21"/>
        <v>1.302</v>
      </c>
      <c r="L78" s="30">
        <f t="shared" si="21"/>
        <v>2.37</v>
      </c>
      <c r="M78" s="30">
        <f t="shared" si="21"/>
        <v>2.7</v>
      </c>
      <c r="N78" s="31" t="s">
        <v>38</v>
      </c>
      <c r="O78" s="43">
        <f>SUM(O79:O84)</f>
        <v>36</v>
      </c>
      <c r="P78" s="43">
        <f>SUM(P79:P84)</f>
        <v>117</v>
      </c>
      <c r="Q78" s="31"/>
      <c r="R78" s="31"/>
      <c r="S78" s="53"/>
      <c r="T78" s="53">
        <v>273</v>
      </c>
      <c r="U78" s="54"/>
    </row>
    <row r="79" s="9" customFormat="1" ht="48" spans="1:21">
      <c r="A79" s="31">
        <v>72</v>
      </c>
      <c r="B79" s="35"/>
      <c r="C79" s="35" t="s">
        <v>47</v>
      </c>
      <c r="D79" s="35" t="s">
        <v>48</v>
      </c>
      <c r="E79" s="35"/>
      <c r="F79" s="36" t="s">
        <v>32</v>
      </c>
      <c r="G79" s="36" t="s">
        <v>151</v>
      </c>
      <c r="H79" s="36">
        <v>180</v>
      </c>
      <c r="I79" s="36" t="s">
        <v>152</v>
      </c>
      <c r="J79" s="30">
        <f t="shared" ref="J79:J84" si="22">SUM(K79:M79)</f>
        <v>0.18</v>
      </c>
      <c r="K79" s="49">
        <v>0</v>
      </c>
      <c r="L79" s="49">
        <v>0.18</v>
      </c>
      <c r="M79" s="49">
        <v>0</v>
      </c>
      <c r="N79" s="36" t="s">
        <v>50</v>
      </c>
      <c r="O79" s="50">
        <v>2</v>
      </c>
      <c r="P79" s="50">
        <v>7</v>
      </c>
      <c r="Q79" s="35" t="s">
        <v>51</v>
      </c>
      <c r="R79" s="35" t="s">
        <v>153</v>
      </c>
      <c r="S79" s="62" t="s">
        <v>53</v>
      </c>
      <c r="T79" s="53">
        <v>282</v>
      </c>
      <c r="U79" s="63"/>
    </row>
    <row r="80" s="9" customFormat="1" ht="60" spans="1:21">
      <c r="A80" s="31">
        <v>73</v>
      </c>
      <c r="B80" s="35"/>
      <c r="C80" s="35" t="s">
        <v>47</v>
      </c>
      <c r="D80" s="35" t="s">
        <v>58</v>
      </c>
      <c r="E80" s="35"/>
      <c r="F80" s="36" t="s">
        <v>32</v>
      </c>
      <c r="G80" s="36" t="s">
        <v>151</v>
      </c>
      <c r="H80" s="36">
        <v>220</v>
      </c>
      <c r="I80" s="36" t="s">
        <v>154</v>
      </c>
      <c r="J80" s="30">
        <f t="shared" si="22"/>
        <v>0.22</v>
      </c>
      <c r="K80" s="49">
        <v>0.03</v>
      </c>
      <c r="L80" s="49">
        <v>0.04</v>
      </c>
      <c r="M80" s="49">
        <v>0.15</v>
      </c>
      <c r="N80" s="36" t="s">
        <v>50</v>
      </c>
      <c r="O80" s="50">
        <v>3</v>
      </c>
      <c r="P80" s="50">
        <v>10</v>
      </c>
      <c r="Q80" s="67" t="s">
        <v>51</v>
      </c>
      <c r="R80" s="67" t="s">
        <v>155</v>
      </c>
      <c r="S80" s="62" t="s">
        <v>53</v>
      </c>
      <c r="T80" s="53">
        <v>283</v>
      </c>
      <c r="U80" s="63"/>
    </row>
    <row r="81" s="11" customFormat="1" ht="60" spans="1:21">
      <c r="A81" s="31">
        <v>74</v>
      </c>
      <c r="B81" s="32"/>
      <c r="C81" s="32" t="s">
        <v>47</v>
      </c>
      <c r="D81" s="32" t="s">
        <v>110</v>
      </c>
      <c r="E81" s="32"/>
      <c r="F81" s="32" t="s">
        <v>32</v>
      </c>
      <c r="G81" s="32" t="s">
        <v>151</v>
      </c>
      <c r="H81" s="32">
        <v>1860</v>
      </c>
      <c r="I81" s="32" t="s">
        <v>156</v>
      </c>
      <c r="J81" s="30">
        <f t="shared" si="22"/>
        <v>1.86</v>
      </c>
      <c r="K81" s="47">
        <v>0.21</v>
      </c>
      <c r="L81" s="47">
        <v>0.35</v>
      </c>
      <c r="M81" s="47">
        <v>1.3</v>
      </c>
      <c r="N81" s="32" t="s">
        <v>50</v>
      </c>
      <c r="O81" s="48">
        <v>5</v>
      </c>
      <c r="P81" s="48">
        <v>17</v>
      </c>
      <c r="Q81" s="32" t="s">
        <v>51</v>
      </c>
      <c r="R81" s="32" t="s">
        <v>142</v>
      </c>
      <c r="S81" s="31" t="s">
        <v>53</v>
      </c>
      <c r="T81" s="53">
        <v>284</v>
      </c>
      <c r="U81" s="66"/>
    </row>
    <row r="82" s="9" customFormat="1" ht="60" spans="1:21">
      <c r="A82" s="31">
        <v>75</v>
      </c>
      <c r="B82" s="35"/>
      <c r="C82" s="35" t="s">
        <v>47</v>
      </c>
      <c r="D82" s="35" t="s">
        <v>62</v>
      </c>
      <c r="E82" s="35"/>
      <c r="F82" s="36" t="s">
        <v>32</v>
      </c>
      <c r="G82" s="36" t="s">
        <v>151</v>
      </c>
      <c r="H82" s="36">
        <v>1912</v>
      </c>
      <c r="I82" s="36" t="s">
        <v>157</v>
      </c>
      <c r="J82" s="30">
        <f t="shared" si="22"/>
        <v>1.912</v>
      </c>
      <c r="K82" s="49">
        <v>0.562</v>
      </c>
      <c r="L82" s="49">
        <v>1.1</v>
      </c>
      <c r="M82" s="49">
        <v>0.25</v>
      </c>
      <c r="N82" s="36" t="s">
        <v>50</v>
      </c>
      <c r="O82" s="50">
        <v>20</v>
      </c>
      <c r="P82" s="50">
        <v>66</v>
      </c>
      <c r="Q82" s="35" t="s">
        <v>51</v>
      </c>
      <c r="R82" s="35" t="s">
        <v>158</v>
      </c>
      <c r="S82" s="62" t="s">
        <v>53</v>
      </c>
      <c r="T82" s="53">
        <v>285</v>
      </c>
      <c r="U82" s="63"/>
    </row>
    <row r="83" s="9" customFormat="1" ht="48" spans="1:21">
      <c r="A83" s="31">
        <v>76</v>
      </c>
      <c r="B83" s="35"/>
      <c r="C83" s="35" t="s">
        <v>47</v>
      </c>
      <c r="D83" s="35" t="s">
        <v>114</v>
      </c>
      <c r="E83" s="35"/>
      <c r="F83" s="36" t="s">
        <v>32</v>
      </c>
      <c r="G83" s="36" t="s">
        <v>151</v>
      </c>
      <c r="H83" s="67">
        <v>1900</v>
      </c>
      <c r="I83" s="36" t="s">
        <v>159</v>
      </c>
      <c r="J83" s="30">
        <f t="shared" si="22"/>
        <v>1.9</v>
      </c>
      <c r="K83" s="49">
        <v>0.5</v>
      </c>
      <c r="L83" s="49">
        <v>0.7</v>
      </c>
      <c r="M83" s="49">
        <v>0.7</v>
      </c>
      <c r="N83" s="36" t="s">
        <v>50</v>
      </c>
      <c r="O83" s="50">
        <v>2</v>
      </c>
      <c r="P83" s="50">
        <v>3</v>
      </c>
      <c r="Q83" s="35" t="s">
        <v>51</v>
      </c>
      <c r="R83" s="35" t="s">
        <v>160</v>
      </c>
      <c r="S83" s="62" t="s">
        <v>53</v>
      </c>
      <c r="T83" s="53">
        <v>286</v>
      </c>
      <c r="U83" s="63"/>
    </row>
    <row r="84" s="12" customFormat="1" ht="48" spans="1:22">
      <c r="A84" s="31">
        <v>77</v>
      </c>
      <c r="B84" s="32"/>
      <c r="C84" s="35" t="s">
        <v>47</v>
      </c>
      <c r="D84" s="65" t="s">
        <v>161</v>
      </c>
      <c r="E84" s="65"/>
      <c r="F84" s="65" t="s">
        <v>32</v>
      </c>
      <c r="G84" s="65" t="s">
        <v>144</v>
      </c>
      <c r="H84" s="65">
        <v>300</v>
      </c>
      <c r="I84" s="50" t="s">
        <v>162</v>
      </c>
      <c r="J84" s="30">
        <f t="shared" si="22"/>
        <v>0.3</v>
      </c>
      <c r="K84" s="49">
        <v>0</v>
      </c>
      <c r="L84" s="49">
        <v>0</v>
      </c>
      <c r="M84" s="49">
        <v>0.3</v>
      </c>
      <c r="N84" s="36" t="s">
        <v>50</v>
      </c>
      <c r="O84" s="50">
        <v>4</v>
      </c>
      <c r="P84" s="50">
        <v>14</v>
      </c>
      <c r="Q84" s="35" t="s">
        <v>51</v>
      </c>
      <c r="R84" s="35" t="s">
        <v>163</v>
      </c>
      <c r="S84" s="62" t="s">
        <v>53</v>
      </c>
      <c r="T84" s="77" t="s">
        <v>25</v>
      </c>
      <c r="U84" s="58" t="s">
        <v>164</v>
      </c>
      <c r="V84" s="59"/>
    </row>
    <row r="85" s="6" customFormat="1" ht="24" spans="1:21">
      <c r="A85" s="31">
        <v>78</v>
      </c>
      <c r="B85" s="32" t="s">
        <v>165</v>
      </c>
      <c r="C85" s="32" t="s">
        <v>29</v>
      </c>
      <c r="D85" s="32"/>
      <c r="E85" s="32"/>
      <c r="F85" s="31" t="s">
        <v>32</v>
      </c>
      <c r="G85" s="31" t="s">
        <v>151</v>
      </c>
      <c r="H85" s="31"/>
      <c r="I85" s="31"/>
      <c r="J85" s="30"/>
      <c r="K85" s="30"/>
      <c r="L85" s="30"/>
      <c r="M85" s="30"/>
      <c r="N85" s="30"/>
      <c r="O85" s="43"/>
      <c r="P85" s="43"/>
      <c r="Q85" s="31"/>
      <c r="R85" s="31"/>
      <c r="S85" s="53"/>
      <c r="T85" s="53">
        <v>299</v>
      </c>
      <c r="U85" s="54"/>
    </row>
    <row r="86" s="6" customFormat="1" ht="24" spans="1:21">
      <c r="A86" s="31">
        <v>79</v>
      </c>
      <c r="B86" s="32" t="s">
        <v>166</v>
      </c>
      <c r="C86" s="32" t="s">
        <v>29</v>
      </c>
      <c r="D86" s="32"/>
      <c r="E86" s="32"/>
      <c r="F86" s="31" t="s">
        <v>32</v>
      </c>
      <c r="G86" s="31" t="s">
        <v>151</v>
      </c>
      <c r="H86" s="31">
        <f t="shared" ref="H86:M86" si="23">SUM(H87:H88)</f>
        <v>1080</v>
      </c>
      <c r="I86" s="31" t="s">
        <v>38</v>
      </c>
      <c r="J86" s="30">
        <f t="shared" si="23"/>
        <v>1.08</v>
      </c>
      <c r="K86" s="30">
        <f t="shared" si="23"/>
        <v>0</v>
      </c>
      <c r="L86" s="30">
        <f t="shared" si="23"/>
        <v>0.78</v>
      </c>
      <c r="M86" s="30">
        <f t="shared" si="23"/>
        <v>0.3</v>
      </c>
      <c r="N86" s="31" t="s">
        <v>38</v>
      </c>
      <c r="O86" s="43">
        <f>SUM(O87:O88)</f>
        <v>4</v>
      </c>
      <c r="P86" s="43">
        <f>SUM(P87:P88)</f>
        <v>13</v>
      </c>
      <c r="Q86" s="31"/>
      <c r="R86" s="31"/>
      <c r="S86" s="31"/>
      <c r="T86" s="53">
        <v>310</v>
      </c>
      <c r="U86" s="54"/>
    </row>
    <row r="87" s="9" customFormat="1" ht="60" spans="1:21">
      <c r="A87" s="31">
        <v>80</v>
      </c>
      <c r="B87" s="35"/>
      <c r="C87" s="35" t="s">
        <v>47</v>
      </c>
      <c r="D87" s="35" t="s">
        <v>62</v>
      </c>
      <c r="E87" s="35"/>
      <c r="F87" s="36" t="s">
        <v>32</v>
      </c>
      <c r="G87" s="36" t="s">
        <v>151</v>
      </c>
      <c r="H87" s="36">
        <v>280</v>
      </c>
      <c r="I87" s="36" t="s">
        <v>167</v>
      </c>
      <c r="J87" s="49">
        <v>0.28</v>
      </c>
      <c r="K87" s="49">
        <v>0</v>
      </c>
      <c r="L87" s="49">
        <v>0.28</v>
      </c>
      <c r="M87" s="49">
        <v>0</v>
      </c>
      <c r="N87" s="36" t="s">
        <v>50</v>
      </c>
      <c r="O87" s="50">
        <v>3</v>
      </c>
      <c r="P87" s="50">
        <v>9</v>
      </c>
      <c r="Q87" s="67" t="s">
        <v>51</v>
      </c>
      <c r="R87" s="67" t="s">
        <v>168</v>
      </c>
      <c r="S87" s="62" t="s">
        <v>53</v>
      </c>
      <c r="T87" s="53">
        <v>315</v>
      </c>
      <c r="U87" s="63"/>
    </row>
    <row r="88" s="11" customFormat="1" ht="60" spans="1:21">
      <c r="A88" s="31">
        <v>81</v>
      </c>
      <c r="B88" s="32"/>
      <c r="C88" s="31" t="s">
        <v>47</v>
      </c>
      <c r="D88" s="31" t="s">
        <v>110</v>
      </c>
      <c r="E88" s="31"/>
      <c r="F88" s="32" t="s">
        <v>32</v>
      </c>
      <c r="G88" s="32" t="s">
        <v>151</v>
      </c>
      <c r="H88" s="32">
        <v>800</v>
      </c>
      <c r="I88" s="32" t="s">
        <v>169</v>
      </c>
      <c r="J88" s="47">
        <v>0.8</v>
      </c>
      <c r="K88" s="47">
        <v>0</v>
      </c>
      <c r="L88" s="47">
        <v>0.5</v>
      </c>
      <c r="M88" s="47">
        <v>0.3</v>
      </c>
      <c r="N88" s="32" t="s">
        <v>50</v>
      </c>
      <c r="O88" s="48">
        <v>1</v>
      </c>
      <c r="P88" s="48">
        <v>4</v>
      </c>
      <c r="Q88" s="67" t="s">
        <v>51</v>
      </c>
      <c r="R88" s="67" t="s">
        <v>147</v>
      </c>
      <c r="S88" s="31" t="s">
        <v>53</v>
      </c>
      <c r="T88" s="53">
        <v>316</v>
      </c>
      <c r="U88" s="66"/>
    </row>
    <row r="89" s="6" customFormat="1" ht="13.5" spans="1:21">
      <c r="A89" s="31">
        <v>82</v>
      </c>
      <c r="B89" s="32" t="s">
        <v>170</v>
      </c>
      <c r="C89" s="32"/>
      <c r="D89" s="32"/>
      <c r="E89" s="32"/>
      <c r="F89" s="31" t="s">
        <v>32</v>
      </c>
      <c r="G89" s="31" t="s">
        <v>42</v>
      </c>
      <c r="H89" s="31">
        <f t="shared" ref="H89:P89" si="24">H90</f>
        <v>12.6</v>
      </c>
      <c r="I89" s="31" t="str">
        <f t="shared" si="24"/>
        <v>-</v>
      </c>
      <c r="J89" s="30">
        <f t="shared" si="24"/>
        <v>0.63</v>
      </c>
      <c r="K89" s="30">
        <f t="shared" si="24"/>
        <v>0</v>
      </c>
      <c r="L89" s="30">
        <f t="shared" si="24"/>
        <v>0.38</v>
      </c>
      <c r="M89" s="30">
        <f t="shared" si="24"/>
        <v>0.25</v>
      </c>
      <c r="N89" s="31" t="str">
        <f t="shared" si="24"/>
        <v>-</v>
      </c>
      <c r="O89" s="43">
        <f t="shared" si="24"/>
        <v>2</v>
      </c>
      <c r="P89" s="43">
        <f t="shared" si="24"/>
        <v>9</v>
      </c>
      <c r="Q89" s="31"/>
      <c r="R89" s="31"/>
      <c r="S89" s="53"/>
      <c r="T89" s="53">
        <v>326</v>
      </c>
      <c r="U89" s="54"/>
    </row>
    <row r="90" s="6" customFormat="1" ht="24" spans="1:21">
      <c r="A90" s="31">
        <v>83</v>
      </c>
      <c r="B90" s="32" t="s">
        <v>171</v>
      </c>
      <c r="C90" s="32" t="s">
        <v>29</v>
      </c>
      <c r="D90" s="32"/>
      <c r="E90" s="32"/>
      <c r="F90" s="31" t="s">
        <v>32</v>
      </c>
      <c r="G90" s="31" t="s">
        <v>42</v>
      </c>
      <c r="H90" s="31">
        <f t="shared" ref="H90:M90" si="25">SUM(H91:H92)</f>
        <v>12.6</v>
      </c>
      <c r="I90" s="31" t="s">
        <v>38</v>
      </c>
      <c r="J90" s="30">
        <f t="shared" si="25"/>
        <v>0.63</v>
      </c>
      <c r="K90" s="30">
        <f t="shared" si="25"/>
        <v>0</v>
      </c>
      <c r="L90" s="30">
        <f t="shared" si="25"/>
        <v>0.38</v>
      </c>
      <c r="M90" s="30">
        <f t="shared" si="25"/>
        <v>0.25</v>
      </c>
      <c r="N90" s="30" t="s">
        <v>38</v>
      </c>
      <c r="O90" s="43">
        <f>SUM(O91:O92)</f>
        <v>2</v>
      </c>
      <c r="P90" s="43">
        <f>SUM(P91:P92)</f>
        <v>9</v>
      </c>
      <c r="Q90" s="31"/>
      <c r="R90" s="31"/>
      <c r="S90" s="53"/>
      <c r="T90" s="53">
        <v>327</v>
      </c>
      <c r="U90" s="54"/>
    </row>
    <row r="91" s="9" customFormat="1" ht="60" spans="1:22">
      <c r="A91" s="31">
        <v>84</v>
      </c>
      <c r="B91" s="35"/>
      <c r="C91" s="35" t="s">
        <v>47</v>
      </c>
      <c r="D91" s="35" t="s">
        <v>62</v>
      </c>
      <c r="E91" s="35"/>
      <c r="F91" s="36" t="s">
        <v>32</v>
      </c>
      <c r="G91" s="36" t="s">
        <v>42</v>
      </c>
      <c r="H91" s="36">
        <v>7.6</v>
      </c>
      <c r="I91" s="36" t="s">
        <v>172</v>
      </c>
      <c r="J91" s="49">
        <v>0.38</v>
      </c>
      <c r="K91" s="49">
        <v>0</v>
      </c>
      <c r="L91" s="49">
        <v>0.38</v>
      </c>
      <c r="M91" s="49">
        <v>0</v>
      </c>
      <c r="N91" s="36" t="s">
        <v>50</v>
      </c>
      <c r="O91" s="50">
        <v>1</v>
      </c>
      <c r="P91" s="50">
        <v>4</v>
      </c>
      <c r="Q91" s="67" t="s">
        <v>51</v>
      </c>
      <c r="R91" s="67" t="s">
        <v>173</v>
      </c>
      <c r="S91" s="62" t="s">
        <v>53</v>
      </c>
      <c r="T91" s="65" t="s">
        <v>25</v>
      </c>
      <c r="U91" s="58" t="s">
        <v>174</v>
      </c>
      <c r="V91" s="59"/>
    </row>
    <row r="92" s="9" customFormat="1" ht="48" spans="1:22">
      <c r="A92" s="31">
        <v>85</v>
      </c>
      <c r="B92" s="35"/>
      <c r="C92" s="35" t="s">
        <v>47</v>
      </c>
      <c r="D92" s="35" t="s">
        <v>58</v>
      </c>
      <c r="E92" s="35" t="s">
        <v>175</v>
      </c>
      <c r="F92" s="36" t="s">
        <v>32</v>
      </c>
      <c r="G92" s="36" t="s">
        <v>42</v>
      </c>
      <c r="H92" s="36">
        <v>5</v>
      </c>
      <c r="I92" s="36" t="s">
        <v>176</v>
      </c>
      <c r="J92" s="49">
        <v>0.25</v>
      </c>
      <c r="K92" s="49">
        <v>0</v>
      </c>
      <c r="L92" s="49">
        <v>0</v>
      </c>
      <c r="M92" s="49">
        <v>0.25</v>
      </c>
      <c r="N92" s="36" t="s">
        <v>50</v>
      </c>
      <c r="O92" s="50">
        <v>1</v>
      </c>
      <c r="P92" s="50">
        <v>5</v>
      </c>
      <c r="Q92" s="67" t="s">
        <v>51</v>
      </c>
      <c r="R92" s="67" t="s">
        <v>177</v>
      </c>
      <c r="S92" s="62" t="s">
        <v>53</v>
      </c>
      <c r="T92" s="65" t="s">
        <v>25</v>
      </c>
      <c r="U92" s="58" t="s">
        <v>178</v>
      </c>
      <c r="V92" s="59"/>
    </row>
    <row r="93" s="6" customFormat="1" ht="13.5" spans="1:21">
      <c r="A93" s="31">
        <v>86</v>
      </c>
      <c r="B93" s="32" t="s">
        <v>179</v>
      </c>
      <c r="C93" s="32"/>
      <c r="D93" s="32"/>
      <c r="E93" s="32"/>
      <c r="F93" s="31" t="s">
        <v>32</v>
      </c>
      <c r="G93" s="31" t="s">
        <v>29</v>
      </c>
      <c r="H93" s="31"/>
      <c r="I93" s="31"/>
      <c r="J93" s="30">
        <f t="shared" ref="J93:M93" si="26">J94+J101</f>
        <v>2.2</v>
      </c>
      <c r="K93" s="30">
        <f t="shared" si="26"/>
        <v>1.5</v>
      </c>
      <c r="L93" s="30">
        <f t="shared" si="26"/>
        <v>0.7</v>
      </c>
      <c r="M93" s="30">
        <f t="shared" si="26"/>
        <v>0</v>
      </c>
      <c r="N93" s="70" t="s">
        <v>38</v>
      </c>
      <c r="O93" s="43">
        <f>O94+O101</f>
        <v>3</v>
      </c>
      <c r="P93" s="43">
        <f>P94+P101</f>
        <v>9</v>
      </c>
      <c r="Q93" s="31"/>
      <c r="R93" s="31"/>
      <c r="S93" s="53"/>
      <c r="T93" s="53">
        <v>339</v>
      </c>
      <c r="U93" s="54"/>
    </row>
    <row r="94" s="6" customFormat="1" ht="13.5" spans="1:21">
      <c r="A94" s="31">
        <v>87</v>
      </c>
      <c r="B94" s="32" t="s">
        <v>180</v>
      </c>
      <c r="C94" s="32"/>
      <c r="D94" s="32"/>
      <c r="E94" s="32"/>
      <c r="F94" s="31" t="s">
        <v>32</v>
      </c>
      <c r="G94" s="31" t="s">
        <v>181</v>
      </c>
      <c r="H94" s="31"/>
      <c r="I94" s="31"/>
      <c r="J94" s="30"/>
      <c r="K94" s="30"/>
      <c r="L94" s="30"/>
      <c r="M94" s="30"/>
      <c r="N94" s="30"/>
      <c r="O94" s="43"/>
      <c r="P94" s="43"/>
      <c r="Q94" s="31"/>
      <c r="R94" s="31"/>
      <c r="S94" s="53"/>
      <c r="T94" s="53">
        <v>340</v>
      </c>
      <c r="U94" s="54"/>
    </row>
    <row r="95" s="6" customFormat="1" ht="24" spans="1:21">
      <c r="A95" s="31">
        <v>88</v>
      </c>
      <c r="B95" s="32" t="s">
        <v>182</v>
      </c>
      <c r="C95" s="32" t="s">
        <v>29</v>
      </c>
      <c r="D95" s="32"/>
      <c r="E95" s="32"/>
      <c r="F95" s="31" t="s">
        <v>32</v>
      </c>
      <c r="G95" s="31" t="s">
        <v>183</v>
      </c>
      <c r="H95" s="31"/>
      <c r="I95" s="31"/>
      <c r="J95" s="30"/>
      <c r="K95" s="30"/>
      <c r="L95" s="30"/>
      <c r="M95" s="30"/>
      <c r="N95" s="31"/>
      <c r="O95" s="43"/>
      <c r="P95" s="43"/>
      <c r="Q95" s="31"/>
      <c r="R95" s="31"/>
      <c r="S95" s="53"/>
      <c r="T95" s="53">
        <v>341</v>
      </c>
      <c r="U95" s="54"/>
    </row>
    <row r="96" s="6" customFormat="1" ht="24" spans="1:21">
      <c r="A96" s="31">
        <v>89</v>
      </c>
      <c r="B96" s="32" t="s">
        <v>184</v>
      </c>
      <c r="C96" s="32" t="s">
        <v>29</v>
      </c>
      <c r="D96" s="32"/>
      <c r="E96" s="32"/>
      <c r="F96" s="31" t="s">
        <v>32</v>
      </c>
      <c r="G96" s="31" t="s">
        <v>185</v>
      </c>
      <c r="H96" s="31">
        <f t="shared" ref="H96:M96" si="27">SUM(H97:H97)</f>
        <v>20</v>
      </c>
      <c r="I96" s="31" t="s">
        <v>38</v>
      </c>
      <c r="J96" s="30">
        <f t="shared" si="27"/>
        <v>0.4</v>
      </c>
      <c r="K96" s="30">
        <f t="shared" si="27"/>
        <v>0</v>
      </c>
      <c r="L96" s="30">
        <f t="shared" si="27"/>
        <v>0</v>
      </c>
      <c r="M96" s="30">
        <f t="shared" si="27"/>
        <v>0.4</v>
      </c>
      <c r="N96" s="30" t="s">
        <v>38</v>
      </c>
      <c r="O96" s="43">
        <f>SUM(O97:O97)</f>
        <v>1</v>
      </c>
      <c r="P96" s="43">
        <f>SUM(P97:P97)</f>
        <v>3</v>
      </c>
      <c r="Q96" s="31"/>
      <c r="R96" s="31"/>
      <c r="S96" s="53"/>
      <c r="T96" s="53">
        <v>344</v>
      </c>
      <c r="U96" s="54"/>
    </row>
    <row r="97" s="6" customFormat="1" ht="48" spans="1:21">
      <c r="A97" s="31">
        <v>90</v>
      </c>
      <c r="B97" s="32"/>
      <c r="C97" s="32" t="s">
        <v>47</v>
      </c>
      <c r="D97" s="32" t="s">
        <v>58</v>
      </c>
      <c r="E97" s="32"/>
      <c r="F97" s="32" t="s">
        <v>32</v>
      </c>
      <c r="G97" s="32" t="s">
        <v>185</v>
      </c>
      <c r="H97" s="32">
        <v>20</v>
      </c>
      <c r="I97" s="32" t="s">
        <v>186</v>
      </c>
      <c r="J97" s="47">
        <v>0.4</v>
      </c>
      <c r="K97" s="47">
        <v>0</v>
      </c>
      <c r="L97" s="47">
        <v>0</v>
      </c>
      <c r="M97" s="47">
        <v>0.4</v>
      </c>
      <c r="N97" s="32" t="s">
        <v>50</v>
      </c>
      <c r="O97" s="48">
        <v>1</v>
      </c>
      <c r="P97" s="48">
        <v>3</v>
      </c>
      <c r="Q97" s="32" t="s">
        <v>51</v>
      </c>
      <c r="R97" s="31" t="s">
        <v>187</v>
      </c>
      <c r="S97" s="53" t="s">
        <v>53</v>
      </c>
      <c r="T97" s="53">
        <v>354</v>
      </c>
      <c r="U97" s="54"/>
    </row>
    <row r="98" s="6" customFormat="1" ht="24" spans="1:21">
      <c r="A98" s="31">
        <v>91</v>
      </c>
      <c r="B98" s="32" t="s">
        <v>188</v>
      </c>
      <c r="C98" s="32" t="s">
        <v>29</v>
      </c>
      <c r="D98" s="32"/>
      <c r="E98" s="32"/>
      <c r="F98" s="31" t="s">
        <v>32</v>
      </c>
      <c r="G98" s="31" t="s">
        <v>183</v>
      </c>
      <c r="H98" s="31"/>
      <c r="I98" s="31"/>
      <c r="J98" s="30"/>
      <c r="K98" s="30"/>
      <c r="L98" s="30"/>
      <c r="M98" s="30"/>
      <c r="N98" s="30"/>
      <c r="O98" s="43"/>
      <c r="P98" s="43"/>
      <c r="Q98" s="31"/>
      <c r="R98" s="31"/>
      <c r="S98" s="53"/>
      <c r="T98" s="53">
        <v>362</v>
      </c>
      <c r="U98" s="54"/>
    </row>
    <row r="99" s="6" customFormat="1" ht="13.5" spans="1:21">
      <c r="A99" s="31">
        <v>92</v>
      </c>
      <c r="B99" s="32" t="s">
        <v>189</v>
      </c>
      <c r="C99" s="32"/>
      <c r="D99" s="32"/>
      <c r="E99" s="32"/>
      <c r="F99" s="31" t="s">
        <v>32</v>
      </c>
      <c r="G99" s="31" t="s">
        <v>190</v>
      </c>
      <c r="H99" s="31"/>
      <c r="I99" s="31"/>
      <c r="J99" s="30"/>
      <c r="K99" s="30"/>
      <c r="L99" s="30"/>
      <c r="M99" s="30"/>
      <c r="N99" s="31"/>
      <c r="O99" s="43"/>
      <c r="P99" s="43"/>
      <c r="Q99" s="31"/>
      <c r="R99" s="31"/>
      <c r="S99" s="53"/>
      <c r="T99" s="53">
        <v>371</v>
      </c>
      <c r="U99" s="54"/>
    </row>
    <row r="100" s="6" customFormat="1" ht="13.5" spans="1:21">
      <c r="A100" s="31">
        <v>93</v>
      </c>
      <c r="B100" s="32" t="s">
        <v>191</v>
      </c>
      <c r="C100" s="32"/>
      <c r="D100" s="32"/>
      <c r="E100" s="32"/>
      <c r="F100" s="31" t="s">
        <v>32</v>
      </c>
      <c r="G100" s="31" t="s">
        <v>104</v>
      </c>
      <c r="H100" s="31"/>
      <c r="I100" s="31"/>
      <c r="J100" s="30"/>
      <c r="K100" s="30"/>
      <c r="L100" s="30"/>
      <c r="M100" s="30"/>
      <c r="N100" s="31"/>
      <c r="O100" s="43"/>
      <c r="P100" s="43"/>
      <c r="Q100" s="31"/>
      <c r="R100" s="31"/>
      <c r="S100" s="53"/>
      <c r="T100" s="53">
        <v>372</v>
      </c>
      <c r="U100" s="54"/>
    </row>
    <row r="101" s="6" customFormat="1" ht="13.5" spans="1:21">
      <c r="A101" s="31">
        <v>94</v>
      </c>
      <c r="B101" s="32" t="s">
        <v>192</v>
      </c>
      <c r="C101" s="32"/>
      <c r="D101" s="32"/>
      <c r="E101" s="32"/>
      <c r="F101" s="31" t="s">
        <v>32</v>
      </c>
      <c r="G101" s="31" t="s">
        <v>144</v>
      </c>
      <c r="H101" s="31">
        <f t="shared" ref="H101:M101" si="28">SUM(H102:H102)</f>
        <v>370</v>
      </c>
      <c r="I101" s="31" t="s">
        <v>38</v>
      </c>
      <c r="J101" s="30">
        <f t="shared" si="28"/>
        <v>2.2</v>
      </c>
      <c r="K101" s="30">
        <f t="shared" si="28"/>
        <v>1.5</v>
      </c>
      <c r="L101" s="30">
        <f t="shared" si="28"/>
        <v>0.7</v>
      </c>
      <c r="M101" s="30">
        <f t="shared" si="28"/>
        <v>0</v>
      </c>
      <c r="N101" s="30" t="s">
        <v>38</v>
      </c>
      <c r="O101" s="43">
        <f>SUM(O102:O102)</f>
        <v>3</v>
      </c>
      <c r="P101" s="43">
        <f>SUM(P102:P102)</f>
        <v>9</v>
      </c>
      <c r="Q101" s="31"/>
      <c r="R101" s="31"/>
      <c r="S101" s="53"/>
      <c r="T101" s="53">
        <v>373</v>
      </c>
      <c r="U101" s="54"/>
    </row>
    <row r="102" s="6" customFormat="1" ht="60" spans="1:21">
      <c r="A102" s="31">
        <v>95</v>
      </c>
      <c r="B102" s="32"/>
      <c r="C102" s="32" t="s">
        <v>47</v>
      </c>
      <c r="D102" s="32" t="s">
        <v>58</v>
      </c>
      <c r="E102" s="32"/>
      <c r="F102" s="32" t="s">
        <v>32</v>
      </c>
      <c r="G102" s="32" t="s">
        <v>193</v>
      </c>
      <c r="H102" s="32">
        <v>370</v>
      </c>
      <c r="I102" s="32" t="s">
        <v>194</v>
      </c>
      <c r="J102" s="47">
        <v>2.2</v>
      </c>
      <c r="K102" s="47">
        <v>1.5</v>
      </c>
      <c r="L102" s="47">
        <v>0.7</v>
      </c>
      <c r="M102" s="47">
        <v>0</v>
      </c>
      <c r="N102" s="32" t="s">
        <v>50</v>
      </c>
      <c r="O102" s="48">
        <v>3</v>
      </c>
      <c r="P102" s="48">
        <v>9</v>
      </c>
      <c r="Q102" s="32" t="s">
        <v>195</v>
      </c>
      <c r="R102" s="32" t="s">
        <v>196</v>
      </c>
      <c r="S102" s="32" t="s">
        <v>53</v>
      </c>
      <c r="T102" s="61">
        <v>377</v>
      </c>
      <c r="U102" s="32"/>
    </row>
    <row r="103" s="6" customFormat="1" ht="24" spans="1:21">
      <c r="A103" s="31">
        <v>96</v>
      </c>
      <c r="B103" s="32" t="s">
        <v>197</v>
      </c>
      <c r="C103" s="32"/>
      <c r="D103" s="32"/>
      <c r="E103" s="32"/>
      <c r="F103" s="31" t="s">
        <v>32</v>
      </c>
      <c r="G103" s="31" t="s">
        <v>198</v>
      </c>
      <c r="H103" s="31" t="s">
        <v>38</v>
      </c>
      <c r="I103" s="31" t="s">
        <v>38</v>
      </c>
      <c r="J103" s="30">
        <f t="shared" ref="J103:M103" si="29">J105+J104+J114+J115+J116+J117+J118</f>
        <v>760</v>
      </c>
      <c r="K103" s="30">
        <f t="shared" si="29"/>
        <v>110</v>
      </c>
      <c r="L103" s="30">
        <f t="shared" si="29"/>
        <v>350</v>
      </c>
      <c r="M103" s="30">
        <f t="shared" si="29"/>
        <v>300</v>
      </c>
      <c r="N103" s="31" t="s">
        <v>38</v>
      </c>
      <c r="O103" s="43" t="s">
        <v>29</v>
      </c>
      <c r="P103" s="43" t="s">
        <v>38</v>
      </c>
      <c r="Q103" s="31"/>
      <c r="R103" s="31"/>
      <c r="S103" s="53"/>
      <c r="T103" s="53">
        <v>381</v>
      </c>
      <c r="U103" s="54"/>
    </row>
    <row r="104" s="6" customFormat="1" ht="24" spans="1:21">
      <c r="A104" s="31">
        <v>97</v>
      </c>
      <c r="B104" s="32" t="s">
        <v>199</v>
      </c>
      <c r="C104" s="32"/>
      <c r="D104" s="32"/>
      <c r="E104" s="32"/>
      <c r="F104" s="31" t="s">
        <v>32</v>
      </c>
      <c r="G104" s="31" t="s">
        <v>198</v>
      </c>
      <c r="H104" s="31"/>
      <c r="I104" s="31"/>
      <c r="J104" s="30"/>
      <c r="K104" s="30"/>
      <c r="L104" s="30"/>
      <c r="M104" s="30"/>
      <c r="N104" s="30"/>
      <c r="O104" s="43"/>
      <c r="P104" s="43"/>
      <c r="Q104" s="31"/>
      <c r="R104" s="31"/>
      <c r="S104" s="53"/>
      <c r="T104" s="53">
        <v>382</v>
      </c>
      <c r="U104" s="54"/>
    </row>
    <row r="105" s="6" customFormat="1" ht="24" spans="1:21">
      <c r="A105" s="31">
        <v>98</v>
      </c>
      <c r="B105" s="32" t="s">
        <v>200</v>
      </c>
      <c r="C105" s="32"/>
      <c r="D105" s="32"/>
      <c r="E105" s="32"/>
      <c r="F105" s="31" t="s">
        <v>32</v>
      </c>
      <c r="G105" s="31" t="s">
        <v>198</v>
      </c>
      <c r="H105" s="31">
        <v>34</v>
      </c>
      <c r="I105" s="31" t="s">
        <v>38</v>
      </c>
      <c r="J105" s="30">
        <f t="shared" ref="J105:M105" si="30">SUM(J106:J113)</f>
        <v>660</v>
      </c>
      <c r="K105" s="30">
        <f t="shared" si="30"/>
        <v>10</v>
      </c>
      <c r="L105" s="30">
        <f t="shared" si="30"/>
        <v>350</v>
      </c>
      <c r="M105" s="30">
        <f t="shared" si="30"/>
        <v>300</v>
      </c>
      <c r="N105" s="30" t="s">
        <v>38</v>
      </c>
      <c r="O105" s="43">
        <f>SUM(O106:O113)</f>
        <v>666</v>
      </c>
      <c r="P105" s="43">
        <f>SUM(P106:P113)</f>
        <v>4107</v>
      </c>
      <c r="Q105" s="31"/>
      <c r="R105" s="31"/>
      <c r="S105" s="53"/>
      <c r="T105" s="53">
        <v>383</v>
      </c>
      <c r="U105" s="54"/>
    </row>
    <row r="106" s="6" customFormat="1" ht="72" spans="1:21">
      <c r="A106" s="31">
        <v>99</v>
      </c>
      <c r="B106" s="32" t="s">
        <v>201</v>
      </c>
      <c r="C106" s="32" t="s">
        <v>47</v>
      </c>
      <c r="D106" s="32" t="s">
        <v>48</v>
      </c>
      <c r="E106" s="32"/>
      <c r="F106" s="32" t="s">
        <v>32</v>
      </c>
      <c r="G106" s="32" t="s">
        <v>198</v>
      </c>
      <c r="H106" s="32">
        <v>1</v>
      </c>
      <c r="I106" s="32" t="s">
        <v>202</v>
      </c>
      <c r="J106" s="47">
        <v>50</v>
      </c>
      <c r="K106" s="30">
        <v>0</v>
      </c>
      <c r="L106" s="47">
        <v>50</v>
      </c>
      <c r="M106" s="30">
        <v>0</v>
      </c>
      <c r="N106" s="32" t="s">
        <v>50</v>
      </c>
      <c r="O106" s="48">
        <v>65</v>
      </c>
      <c r="P106" s="48">
        <v>207</v>
      </c>
      <c r="Q106" s="32" t="s">
        <v>203</v>
      </c>
      <c r="R106" s="32" t="s">
        <v>204</v>
      </c>
      <c r="S106" s="32" t="s">
        <v>205</v>
      </c>
      <c r="T106" s="53">
        <v>393</v>
      </c>
      <c r="U106" s="32"/>
    </row>
    <row r="107" s="6" customFormat="1" ht="72" spans="1:21">
      <c r="A107" s="31">
        <v>100</v>
      </c>
      <c r="B107" s="32" t="s">
        <v>206</v>
      </c>
      <c r="C107" s="32" t="s">
        <v>47</v>
      </c>
      <c r="D107" s="32" t="s">
        <v>161</v>
      </c>
      <c r="E107" s="32"/>
      <c r="F107" s="32" t="s">
        <v>32</v>
      </c>
      <c r="G107" s="32" t="s">
        <v>198</v>
      </c>
      <c r="H107" s="32">
        <v>1</v>
      </c>
      <c r="I107" s="32" t="s">
        <v>202</v>
      </c>
      <c r="J107" s="47">
        <v>50</v>
      </c>
      <c r="K107" s="30">
        <v>0</v>
      </c>
      <c r="L107" s="47">
        <v>50</v>
      </c>
      <c r="M107" s="30">
        <v>0</v>
      </c>
      <c r="N107" s="32" t="s">
        <v>50</v>
      </c>
      <c r="O107" s="48">
        <v>46</v>
      </c>
      <c r="P107" s="48">
        <v>147</v>
      </c>
      <c r="Q107" s="32" t="s">
        <v>203</v>
      </c>
      <c r="R107" s="32" t="s">
        <v>207</v>
      </c>
      <c r="S107" s="32" t="s">
        <v>205</v>
      </c>
      <c r="T107" s="53">
        <v>394</v>
      </c>
      <c r="U107" s="32"/>
    </row>
    <row r="108" s="13" customFormat="1" ht="72" spans="1:21">
      <c r="A108" s="31">
        <v>101</v>
      </c>
      <c r="B108" s="35" t="s">
        <v>208</v>
      </c>
      <c r="C108" s="35" t="s">
        <v>47</v>
      </c>
      <c r="D108" s="35" t="s">
        <v>124</v>
      </c>
      <c r="E108" s="35"/>
      <c r="F108" s="36" t="s">
        <v>32</v>
      </c>
      <c r="G108" s="36" t="s">
        <v>198</v>
      </c>
      <c r="H108" s="36">
        <v>1</v>
      </c>
      <c r="I108" s="36" t="s">
        <v>202</v>
      </c>
      <c r="J108" s="49">
        <v>250</v>
      </c>
      <c r="K108" s="49">
        <v>0</v>
      </c>
      <c r="L108" s="49">
        <v>50</v>
      </c>
      <c r="M108" s="49">
        <v>200</v>
      </c>
      <c r="N108" s="67" t="s">
        <v>50</v>
      </c>
      <c r="O108" s="50">
        <v>28</v>
      </c>
      <c r="P108" s="50">
        <v>94</v>
      </c>
      <c r="Q108" s="32" t="s">
        <v>203</v>
      </c>
      <c r="R108" s="32" t="s">
        <v>209</v>
      </c>
      <c r="S108" s="32" t="s">
        <v>205</v>
      </c>
      <c r="T108" s="53">
        <v>395</v>
      </c>
      <c r="U108" s="78"/>
    </row>
    <row r="109" s="6" customFormat="1" ht="72" spans="1:21">
      <c r="A109" s="31">
        <v>102</v>
      </c>
      <c r="B109" s="32" t="s">
        <v>210</v>
      </c>
      <c r="C109" s="32" t="s">
        <v>47</v>
      </c>
      <c r="D109" s="32" t="s">
        <v>110</v>
      </c>
      <c r="E109" s="32"/>
      <c r="F109" s="32" t="s">
        <v>32</v>
      </c>
      <c r="G109" s="32" t="s">
        <v>198</v>
      </c>
      <c r="H109" s="32">
        <v>1</v>
      </c>
      <c r="I109" s="32" t="s">
        <v>202</v>
      </c>
      <c r="J109" s="47">
        <v>50</v>
      </c>
      <c r="K109" s="30">
        <v>0</v>
      </c>
      <c r="L109" s="47">
        <v>50</v>
      </c>
      <c r="M109" s="30">
        <v>0</v>
      </c>
      <c r="N109" s="32" t="s">
        <v>50</v>
      </c>
      <c r="O109" s="48">
        <v>34</v>
      </c>
      <c r="P109" s="48">
        <v>114</v>
      </c>
      <c r="Q109" s="32" t="s">
        <v>203</v>
      </c>
      <c r="R109" s="32" t="s">
        <v>211</v>
      </c>
      <c r="S109" s="32" t="s">
        <v>205</v>
      </c>
      <c r="T109" s="53">
        <v>396</v>
      </c>
      <c r="U109" s="32"/>
    </row>
    <row r="110" s="6" customFormat="1" ht="72" spans="1:21">
      <c r="A110" s="31">
        <v>103</v>
      </c>
      <c r="B110" s="32" t="s">
        <v>212</v>
      </c>
      <c r="C110" s="32" t="s">
        <v>47</v>
      </c>
      <c r="D110" s="32" t="s">
        <v>58</v>
      </c>
      <c r="E110" s="32"/>
      <c r="F110" s="32" t="s">
        <v>32</v>
      </c>
      <c r="G110" s="32" t="s">
        <v>198</v>
      </c>
      <c r="H110" s="32">
        <v>1</v>
      </c>
      <c r="I110" s="32" t="s">
        <v>202</v>
      </c>
      <c r="J110" s="47">
        <v>50</v>
      </c>
      <c r="K110" s="30">
        <v>0</v>
      </c>
      <c r="L110" s="47">
        <v>50</v>
      </c>
      <c r="M110" s="30">
        <v>0</v>
      </c>
      <c r="N110" s="32" t="s">
        <v>50</v>
      </c>
      <c r="O110" s="48">
        <v>46</v>
      </c>
      <c r="P110" s="48">
        <v>141</v>
      </c>
      <c r="Q110" s="32" t="s">
        <v>203</v>
      </c>
      <c r="R110" s="32" t="s">
        <v>213</v>
      </c>
      <c r="S110" s="32" t="s">
        <v>205</v>
      </c>
      <c r="T110" s="53">
        <v>397</v>
      </c>
      <c r="U110" s="32"/>
    </row>
    <row r="111" s="9" customFormat="1" ht="60" spans="1:21">
      <c r="A111" s="31">
        <v>104</v>
      </c>
      <c r="B111" s="35" t="s">
        <v>214</v>
      </c>
      <c r="C111" s="35" t="s">
        <v>47</v>
      </c>
      <c r="D111" s="35" t="s">
        <v>58</v>
      </c>
      <c r="E111" s="35"/>
      <c r="F111" s="36" t="s">
        <v>32</v>
      </c>
      <c r="G111" s="36" t="s">
        <v>215</v>
      </c>
      <c r="H111" s="36">
        <v>1</v>
      </c>
      <c r="I111" s="36" t="s">
        <v>216</v>
      </c>
      <c r="J111" s="49">
        <v>110</v>
      </c>
      <c r="K111" s="49">
        <v>10</v>
      </c>
      <c r="L111" s="49">
        <v>0</v>
      </c>
      <c r="M111" s="49">
        <v>100</v>
      </c>
      <c r="N111" s="36" t="s">
        <v>217</v>
      </c>
      <c r="O111" s="50">
        <v>279</v>
      </c>
      <c r="P111" s="50">
        <v>2924</v>
      </c>
      <c r="Q111" s="36" t="s">
        <v>218</v>
      </c>
      <c r="R111" s="36" t="s">
        <v>218</v>
      </c>
      <c r="S111" s="62" t="s">
        <v>219</v>
      </c>
      <c r="T111" s="53">
        <v>438</v>
      </c>
      <c r="U111" s="63"/>
    </row>
    <row r="112" s="6" customFormat="1" ht="72" spans="1:21">
      <c r="A112" s="31">
        <v>105</v>
      </c>
      <c r="B112" s="32" t="s">
        <v>220</v>
      </c>
      <c r="C112" s="32" t="s">
        <v>47</v>
      </c>
      <c r="D112" s="32" t="s">
        <v>62</v>
      </c>
      <c r="E112" s="32"/>
      <c r="F112" s="32" t="s">
        <v>32</v>
      </c>
      <c r="G112" s="32" t="s">
        <v>198</v>
      </c>
      <c r="H112" s="32">
        <v>1</v>
      </c>
      <c r="I112" s="32" t="s">
        <v>202</v>
      </c>
      <c r="J112" s="47">
        <v>50</v>
      </c>
      <c r="K112" s="30">
        <v>0</v>
      </c>
      <c r="L112" s="47">
        <v>50</v>
      </c>
      <c r="M112" s="30">
        <v>0</v>
      </c>
      <c r="N112" s="32" t="s">
        <v>50</v>
      </c>
      <c r="O112" s="48">
        <v>154</v>
      </c>
      <c r="P112" s="48">
        <v>440</v>
      </c>
      <c r="Q112" s="32" t="s">
        <v>203</v>
      </c>
      <c r="R112" s="32" t="s">
        <v>221</v>
      </c>
      <c r="S112" s="32" t="s">
        <v>205</v>
      </c>
      <c r="T112" s="53">
        <v>398</v>
      </c>
      <c r="U112" s="32"/>
    </row>
    <row r="113" s="6" customFormat="1" ht="72" spans="1:21">
      <c r="A113" s="31">
        <v>106</v>
      </c>
      <c r="B113" s="32" t="s">
        <v>222</v>
      </c>
      <c r="C113" s="32" t="s">
        <v>47</v>
      </c>
      <c r="D113" s="32" t="s">
        <v>114</v>
      </c>
      <c r="E113" s="32"/>
      <c r="F113" s="32" t="s">
        <v>32</v>
      </c>
      <c r="G113" s="32" t="s">
        <v>198</v>
      </c>
      <c r="H113" s="32">
        <v>1</v>
      </c>
      <c r="I113" s="32" t="s">
        <v>202</v>
      </c>
      <c r="J113" s="47">
        <v>50</v>
      </c>
      <c r="K113" s="30">
        <v>0</v>
      </c>
      <c r="L113" s="47">
        <v>50</v>
      </c>
      <c r="M113" s="30">
        <v>0</v>
      </c>
      <c r="N113" s="32" t="s">
        <v>50</v>
      </c>
      <c r="O113" s="48">
        <v>14</v>
      </c>
      <c r="P113" s="48">
        <v>40</v>
      </c>
      <c r="Q113" s="32" t="s">
        <v>203</v>
      </c>
      <c r="R113" s="32" t="s">
        <v>223</v>
      </c>
      <c r="S113" s="32" t="s">
        <v>205</v>
      </c>
      <c r="T113" s="53">
        <v>399</v>
      </c>
      <c r="U113" s="32"/>
    </row>
    <row r="114" s="6" customFormat="1" ht="13.5" spans="1:21">
      <c r="A114" s="31">
        <v>107</v>
      </c>
      <c r="B114" s="68" t="s">
        <v>224</v>
      </c>
      <c r="C114" s="68"/>
      <c r="D114" s="68"/>
      <c r="E114" s="68"/>
      <c r="F114" s="69" t="s">
        <v>32</v>
      </c>
      <c r="G114" s="69" t="s">
        <v>198</v>
      </c>
      <c r="H114" s="69" t="s">
        <v>38</v>
      </c>
      <c r="I114" s="69" t="s">
        <v>38</v>
      </c>
      <c r="J114" s="71">
        <v>0</v>
      </c>
      <c r="K114" s="71">
        <v>0</v>
      </c>
      <c r="L114" s="71">
        <v>0</v>
      </c>
      <c r="M114" s="71">
        <v>0</v>
      </c>
      <c r="N114" s="71" t="s">
        <v>38</v>
      </c>
      <c r="O114" s="72"/>
      <c r="P114" s="72"/>
      <c r="Q114" s="69"/>
      <c r="R114" s="69"/>
      <c r="S114" s="79"/>
      <c r="T114" s="53">
        <v>411</v>
      </c>
      <c r="U114" s="54"/>
    </row>
    <row r="115" s="6" customFormat="1" ht="13.5" spans="1:21">
      <c r="A115" s="31">
        <v>108</v>
      </c>
      <c r="B115" s="32" t="s">
        <v>225</v>
      </c>
      <c r="C115" s="32"/>
      <c r="D115" s="32"/>
      <c r="E115" s="32"/>
      <c r="F115" s="31" t="s">
        <v>32</v>
      </c>
      <c r="G115" s="31" t="s">
        <v>198</v>
      </c>
      <c r="H115" s="31"/>
      <c r="I115" s="31"/>
      <c r="J115" s="30"/>
      <c r="K115" s="30"/>
      <c r="L115" s="30"/>
      <c r="M115" s="30"/>
      <c r="N115" s="30"/>
      <c r="O115" s="43"/>
      <c r="P115" s="43"/>
      <c r="Q115" s="31"/>
      <c r="R115" s="31"/>
      <c r="S115" s="53"/>
      <c r="T115" s="53">
        <v>412</v>
      </c>
      <c r="U115" s="54"/>
    </row>
    <row r="116" s="6" customFormat="1" ht="13.5" spans="1:21">
      <c r="A116" s="31">
        <v>109</v>
      </c>
      <c r="B116" s="32" t="s">
        <v>226</v>
      </c>
      <c r="C116" s="32"/>
      <c r="D116" s="32"/>
      <c r="E116" s="32"/>
      <c r="F116" s="31" t="s">
        <v>32</v>
      </c>
      <c r="G116" s="31" t="s">
        <v>198</v>
      </c>
      <c r="H116" s="31"/>
      <c r="I116" s="31"/>
      <c r="J116" s="30"/>
      <c r="K116" s="30"/>
      <c r="L116" s="30"/>
      <c r="M116" s="30"/>
      <c r="N116" s="31"/>
      <c r="O116" s="43"/>
      <c r="P116" s="43"/>
      <c r="Q116" s="31"/>
      <c r="R116" s="31"/>
      <c r="S116" s="53"/>
      <c r="T116" s="53">
        <v>417</v>
      </c>
      <c r="U116" s="54"/>
    </row>
    <row r="117" s="6" customFormat="1" ht="13.5" spans="1:21">
      <c r="A117" s="31">
        <v>110</v>
      </c>
      <c r="B117" s="32" t="s">
        <v>227</v>
      </c>
      <c r="C117" s="32"/>
      <c r="D117" s="32"/>
      <c r="E117" s="32"/>
      <c r="F117" s="31" t="s">
        <v>32</v>
      </c>
      <c r="G117" s="31" t="s">
        <v>198</v>
      </c>
      <c r="H117" s="31">
        <v>1</v>
      </c>
      <c r="I117" s="31" t="s">
        <v>38</v>
      </c>
      <c r="J117" s="30"/>
      <c r="K117" s="30"/>
      <c r="L117" s="30"/>
      <c r="M117" s="30"/>
      <c r="N117" s="31" t="s">
        <v>38</v>
      </c>
      <c r="O117" s="43" t="s">
        <v>38</v>
      </c>
      <c r="P117" s="43" t="s">
        <v>38</v>
      </c>
      <c r="Q117" s="31"/>
      <c r="R117" s="31"/>
      <c r="S117" s="53"/>
      <c r="T117" s="53">
        <v>418</v>
      </c>
      <c r="U117" s="54"/>
    </row>
    <row r="118" s="6" customFormat="1" ht="13.5" spans="1:21">
      <c r="A118" s="31">
        <v>111</v>
      </c>
      <c r="B118" s="32" t="s">
        <v>228</v>
      </c>
      <c r="C118" s="32"/>
      <c r="D118" s="32"/>
      <c r="E118" s="32"/>
      <c r="F118" s="31" t="s">
        <v>32</v>
      </c>
      <c r="G118" s="31" t="s">
        <v>215</v>
      </c>
      <c r="H118" s="31">
        <f t="shared" ref="H118:M118" si="31">SUM(H119:H119)</f>
        <v>1</v>
      </c>
      <c r="I118" s="31" t="s">
        <v>38</v>
      </c>
      <c r="J118" s="30">
        <f t="shared" si="31"/>
        <v>100</v>
      </c>
      <c r="K118" s="30">
        <f t="shared" si="31"/>
        <v>100</v>
      </c>
      <c r="L118" s="30">
        <f t="shared" si="31"/>
        <v>0</v>
      </c>
      <c r="M118" s="30">
        <f t="shared" si="31"/>
        <v>0</v>
      </c>
      <c r="N118" s="31" t="s">
        <v>38</v>
      </c>
      <c r="O118" s="43">
        <f>SUM(O119:O119)</f>
        <v>8</v>
      </c>
      <c r="P118" s="43">
        <f>SUM(P119:P119)</f>
        <v>25</v>
      </c>
      <c r="Q118" s="31"/>
      <c r="R118" s="31"/>
      <c r="S118" s="53"/>
      <c r="T118" s="53">
        <v>432</v>
      </c>
      <c r="U118" s="54"/>
    </row>
    <row r="119" s="6" customFormat="1" ht="72" spans="1:21">
      <c r="A119" s="31">
        <v>112</v>
      </c>
      <c r="B119" s="32" t="s">
        <v>229</v>
      </c>
      <c r="C119" s="32" t="s">
        <v>47</v>
      </c>
      <c r="D119" s="32" t="s">
        <v>62</v>
      </c>
      <c r="E119" s="32"/>
      <c r="F119" s="32" t="s">
        <v>32</v>
      </c>
      <c r="G119" s="32" t="s">
        <v>215</v>
      </c>
      <c r="H119" s="32">
        <v>1</v>
      </c>
      <c r="I119" s="31" t="s">
        <v>230</v>
      </c>
      <c r="J119" s="47">
        <v>100</v>
      </c>
      <c r="K119" s="47">
        <v>100</v>
      </c>
      <c r="L119" s="47">
        <v>0</v>
      </c>
      <c r="M119" s="47">
        <v>0</v>
      </c>
      <c r="N119" s="32" t="s">
        <v>231</v>
      </c>
      <c r="O119" s="48">
        <v>8</v>
      </c>
      <c r="P119" s="48">
        <v>25</v>
      </c>
      <c r="Q119" s="32" t="s">
        <v>218</v>
      </c>
      <c r="R119" s="31" t="s">
        <v>218</v>
      </c>
      <c r="S119" s="53" t="s">
        <v>232</v>
      </c>
      <c r="T119" s="53">
        <v>437</v>
      </c>
      <c r="U119" s="54"/>
    </row>
    <row r="120" s="6" customFormat="1" ht="13.5" spans="1:21">
      <c r="A120" s="31">
        <v>113</v>
      </c>
      <c r="B120" s="32" t="s">
        <v>233</v>
      </c>
      <c r="C120" s="32"/>
      <c r="D120" s="32"/>
      <c r="E120" s="32"/>
      <c r="F120" s="31"/>
      <c r="G120" s="31"/>
      <c r="H120" s="31"/>
      <c r="I120" s="31"/>
      <c r="J120" s="30"/>
      <c r="K120" s="30"/>
      <c r="L120" s="30"/>
      <c r="M120" s="30"/>
      <c r="N120" s="31"/>
      <c r="O120" s="43"/>
      <c r="P120" s="43"/>
      <c r="Q120" s="31"/>
      <c r="R120" s="31"/>
      <c r="S120" s="53"/>
      <c r="T120" s="53">
        <v>445</v>
      </c>
      <c r="U120" s="54"/>
    </row>
    <row r="121" s="6" customFormat="1" ht="36" spans="1:21">
      <c r="A121" s="31">
        <v>114</v>
      </c>
      <c r="B121" s="32" t="s">
        <v>234</v>
      </c>
      <c r="C121" s="32"/>
      <c r="D121" s="32"/>
      <c r="E121" s="32"/>
      <c r="F121" s="32" t="s">
        <v>41</v>
      </c>
      <c r="G121" s="32" t="s">
        <v>198</v>
      </c>
      <c r="H121" s="32">
        <f t="shared" ref="H121:M121" si="32">H122+H123+H126</f>
        <v>17</v>
      </c>
      <c r="I121" s="32" t="s">
        <v>38</v>
      </c>
      <c r="J121" s="47">
        <f t="shared" si="32"/>
        <v>40</v>
      </c>
      <c r="K121" s="47">
        <f t="shared" si="32"/>
        <v>0</v>
      </c>
      <c r="L121" s="47">
        <f t="shared" si="32"/>
        <v>0</v>
      </c>
      <c r="M121" s="47">
        <f t="shared" si="32"/>
        <v>40</v>
      </c>
      <c r="N121" s="32" t="s">
        <v>38</v>
      </c>
      <c r="O121" s="48"/>
      <c r="P121" s="48"/>
      <c r="Q121" s="32"/>
      <c r="R121" s="32"/>
      <c r="S121" s="32"/>
      <c r="T121" s="53">
        <v>446</v>
      </c>
      <c r="U121" s="32"/>
    </row>
    <row r="122" s="6" customFormat="1" ht="24" spans="1:21">
      <c r="A122" s="31">
        <v>115</v>
      </c>
      <c r="B122" s="32" t="s">
        <v>235</v>
      </c>
      <c r="C122" s="32"/>
      <c r="D122" s="32"/>
      <c r="E122" s="32"/>
      <c r="F122" s="32" t="s">
        <v>41</v>
      </c>
      <c r="G122" s="32" t="s">
        <v>198</v>
      </c>
      <c r="H122" s="32"/>
      <c r="I122" s="32"/>
      <c r="J122" s="47"/>
      <c r="K122" s="47"/>
      <c r="L122" s="47"/>
      <c r="M122" s="47"/>
      <c r="N122" s="47"/>
      <c r="O122" s="48"/>
      <c r="P122" s="48"/>
      <c r="Q122" s="32"/>
      <c r="R122" s="32"/>
      <c r="S122" s="32"/>
      <c r="T122" s="53">
        <v>447</v>
      </c>
      <c r="U122" s="32"/>
    </row>
    <row r="123" s="6" customFormat="1" ht="24" spans="1:21">
      <c r="A123" s="31">
        <v>116</v>
      </c>
      <c r="B123" s="32" t="s">
        <v>236</v>
      </c>
      <c r="C123" s="32"/>
      <c r="D123" s="32"/>
      <c r="E123" s="32"/>
      <c r="F123" s="32" t="s">
        <v>237</v>
      </c>
      <c r="G123" s="32" t="s">
        <v>198</v>
      </c>
      <c r="H123" s="32">
        <v>17</v>
      </c>
      <c r="I123" s="32" t="s">
        <v>38</v>
      </c>
      <c r="J123" s="47">
        <f t="shared" ref="J123:M123" si="33">SUM(J124:J125)</f>
        <v>40</v>
      </c>
      <c r="K123" s="47">
        <f t="shared" si="33"/>
        <v>0</v>
      </c>
      <c r="L123" s="47">
        <f t="shared" si="33"/>
        <v>0</v>
      </c>
      <c r="M123" s="47">
        <f t="shared" si="33"/>
        <v>40</v>
      </c>
      <c r="N123" s="47" t="s">
        <v>38</v>
      </c>
      <c r="O123" s="48">
        <f>SUM(O124:O125)</f>
        <v>29</v>
      </c>
      <c r="P123" s="48">
        <f>SUM(P124:P125)</f>
        <v>101</v>
      </c>
      <c r="Q123" s="32"/>
      <c r="R123" s="32"/>
      <c r="S123" s="32"/>
      <c r="T123" s="53">
        <v>468</v>
      </c>
      <c r="U123" s="54"/>
    </row>
    <row r="124" s="11" customFormat="1" ht="60" spans="1:21">
      <c r="A124" s="31">
        <v>117</v>
      </c>
      <c r="B124" s="32" t="s">
        <v>238</v>
      </c>
      <c r="C124" s="32" t="s">
        <v>47</v>
      </c>
      <c r="D124" s="32"/>
      <c r="E124" s="32"/>
      <c r="F124" s="31" t="s">
        <v>32</v>
      </c>
      <c r="G124" s="31" t="s">
        <v>215</v>
      </c>
      <c r="H124" s="31">
        <v>1</v>
      </c>
      <c r="I124" s="73" t="s">
        <v>239</v>
      </c>
      <c r="J124" s="74">
        <f>SUM(K124:M124)</f>
        <v>20</v>
      </c>
      <c r="K124" s="30">
        <v>0</v>
      </c>
      <c r="L124" s="30">
        <v>0</v>
      </c>
      <c r="M124" s="30">
        <v>20</v>
      </c>
      <c r="N124" s="32" t="s">
        <v>240</v>
      </c>
      <c r="O124" s="43">
        <v>28</v>
      </c>
      <c r="P124" s="43">
        <v>96</v>
      </c>
      <c r="Q124" s="31" t="s">
        <v>218</v>
      </c>
      <c r="R124" s="31" t="s">
        <v>241</v>
      </c>
      <c r="S124" s="31" t="s">
        <v>242</v>
      </c>
      <c r="T124" s="53">
        <v>471</v>
      </c>
      <c r="U124" s="66"/>
    </row>
    <row r="125" s="6" customFormat="1" ht="60" spans="1:21">
      <c r="A125" s="31">
        <v>118</v>
      </c>
      <c r="B125" s="32" t="s">
        <v>243</v>
      </c>
      <c r="C125" s="32" t="s">
        <v>47</v>
      </c>
      <c r="D125" s="32"/>
      <c r="E125" s="32"/>
      <c r="F125" s="32" t="s">
        <v>32</v>
      </c>
      <c r="G125" s="32" t="s">
        <v>215</v>
      </c>
      <c r="H125" s="32">
        <v>1</v>
      </c>
      <c r="I125" s="73" t="s">
        <v>239</v>
      </c>
      <c r="J125" s="74">
        <f>SUM(K125:M125)</f>
        <v>20</v>
      </c>
      <c r="K125" s="47">
        <v>0</v>
      </c>
      <c r="L125" s="47">
        <v>0</v>
      </c>
      <c r="M125" s="47">
        <v>20</v>
      </c>
      <c r="N125" s="32" t="s">
        <v>240</v>
      </c>
      <c r="O125" s="48">
        <v>1</v>
      </c>
      <c r="P125" s="48">
        <v>5</v>
      </c>
      <c r="Q125" s="32" t="s">
        <v>218</v>
      </c>
      <c r="R125" s="32" t="s">
        <v>244</v>
      </c>
      <c r="S125" s="32" t="s">
        <v>242</v>
      </c>
      <c r="T125" s="53">
        <v>473</v>
      </c>
      <c r="U125" s="54"/>
    </row>
    <row r="126" s="6" customFormat="1" ht="13.5" spans="1:21">
      <c r="A126" s="31">
        <v>119</v>
      </c>
      <c r="B126" s="32" t="s">
        <v>245</v>
      </c>
      <c r="C126" s="32"/>
      <c r="D126" s="32"/>
      <c r="E126" s="32"/>
      <c r="F126" s="31" t="s">
        <v>32</v>
      </c>
      <c r="G126" s="31" t="s">
        <v>198</v>
      </c>
      <c r="H126" s="31"/>
      <c r="I126" s="31"/>
      <c r="J126" s="30"/>
      <c r="K126" s="30"/>
      <c r="L126" s="30"/>
      <c r="M126" s="30"/>
      <c r="N126" s="31"/>
      <c r="O126" s="43"/>
      <c r="P126" s="43"/>
      <c r="Q126" s="31"/>
      <c r="R126" s="31"/>
      <c r="S126" s="53"/>
      <c r="T126" s="53">
        <v>485</v>
      </c>
      <c r="U126" s="54"/>
    </row>
    <row r="127" s="6" customFormat="1" ht="13.5" spans="1:21">
      <c r="A127" s="31">
        <v>120</v>
      </c>
      <c r="B127" s="32" t="s">
        <v>246</v>
      </c>
      <c r="C127" s="32"/>
      <c r="D127" s="32"/>
      <c r="E127" s="32"/>
      <c r="F127" s="31" t="s">
        <v>32</v>
      </c>
      <c r="G127" s="31" t="s">
        <v>33</v>
      </c>
      <c r="H127" s="31">
        <f t="shared" ref="H127:M127" si="34">H128+H135</f>
        <v>27</v>
      </c>
      <c r="I127" s="31" t="s">
        <v>38</v>
      </c>
      <c r="J127" s="31">
        <f t="shared" si="34"/>
        <v>24</v>
      </c>
      <c r="K127" s="31">
        <f t="shared" si="34"/>
        <v>1</v>
      </c>
      <c r="L127" s="31">
        <f t="shared" si="34"/>
        <v>10.5</v>
      </c>
      <c r="M127" s="31">
        <f t="shared" si="34"/>
        <v>12.5</v>
      </c>
      <c r="N127" s="31"/>
      <c r="O127" s="31">
        <f>O128+O135</f>
        <v>21</v>
      </c>
      <c r="P127" s="31">
        <f>P128+P135</f>
        <v>28</v>
      </c>
      <c r="Q127" s="31"/>
      <c r="R127" s="31"/>
      <c r="S127" s="53"/>
      <c r="T127" s="53">
        <v>486</v>
      </c>
      <c r="U127" s="54"/>
    </row>
    <row r="128" s="6" customFormat="1" ht="13.5" spans="1:21">
      <c r="A128" s="31">
        <v>121</v>
      </c>
      <c r="B128" s="32" t="s">
        <v>247</v>
      </c>
      <c r="C128" s="32"/>
      <c r="D128" s="32"/>
      <c r="E128" s="32"/>
      <c r="F128" s="31" t="s">
        <v>32</v>
      </c>
      <c r="G128" s="31" t="s">
        <v>33</v>
      </c>
      <c r="H128" s="31">
        <f t="shared" ref="H128:P128" si="35">H129</f>
        <v>12</v>
      </c>
      <c r="I128" s="31" t="str">
        <f t="shared" si="35"/>
        <v>-</v>
      </c>
      <c r="J128" s="30">
        <f t="shared" si="35"/>
        <v>1</v>
      </c>
      <c r="K128" s="30">
        <f t="shared" si="35"/>
        <v>0.4</v>
      </c>
      <c r="L128" s="30">
        <f t="shared" si="35"/>
        <v>0.3</v>
      </c>
      <c r="M128" s="30">
        <f t="shared" si="35"/>
        <v>0.3</v>
      </c>
      <c r="N128" s="31" t="str">
        <f t="shared" si="35"/>
        <v>-</v>
      </c>
      <c r="O128" s="43">
        <f t="shared" si="35"/>
        <v>8</v>
      </c>
      <c r="P128" s="43">
        <f t="shared" si="35"/>
        <v>9</v>
      </c>
      <c r="Q128" s="31"/>
      <c r="R128" s="31"/>
      <c r="S128" s="53"/>
      <c r="T128" s="53">
        <v>487</v>
      </c>
      <c r="U128" s="54"/>
    </row>
    <row r="129" s="6" customFormat="1" ht="24" spans="1:21">
      <c r="A129" s="31">
        <v>122</v>
      </c>
      <c r="B129" s="32" t="s">
        <v>248</v>
      </c>
      <c r="C129" s="32"/>
      <c r="D129" s="32" t="s">
        <v>106</v>
      </c>
      <c r="E129" s="32"/>
      <c r="F129" s="31" t="s">
        <v>29</v>
      </c>
      <c r="G129" s="31" t="s">
        <v>33</v>
      </c>
      <c r="H129" s="31">
        <f t="shared" ref="H129:M129" si="36">SUM(H130:H132)</f>
        <v>12</v>
      </c>
      <c r="I129" s="31" t="s">
        <v>38</v>
      </c>
      <c r="J129" s="30">
        <f t="shared" si="36"/>
        <v>1</v>
      </c>
      <c r="K129" s="30">
        <f t="shared" si="36"/>
        <v>0.4</v>
      </c>
      <c r="L129" s="30">
        <f t="shared" si="36"/>
        <v>0.3</v>
      </c>
      <c r="M129" s="30">
        <f t="shared" si="36"/>
        <v>0.3</v>
      </c>
      <c r="N129" s="31" t="s">
        <v>38</v>
      </c>
      <c r="O129" s="43">
        <f>SUM(O130:O132)</f>
        <v>8</v>
      </c>
      <c r="P129" s="43">
        <f>SUM(P130:P132)</f>
        <v>9</v>
      </c>
      <c r="Q129" s="31"/>
      <c r="R129" s="31"/>
      <c r="S129" s="53"/>
      <c r="T129" s="53">
        <v>488</v>
      </c>
      <c r="U129" s="54"/>
    </row>
    <row r="130" s="8" customFormat="1" ht="48" spans="1:21">
      <c r="A130" s="31">
        <v>123</v>
      </c>
      <c r="B130" s="80"/>
      <c r="C130" s="33" t="s">
        <v>47</v>
      </c>
      <c r="D130" s="33" t="s">
        <v>48</v>
      </c>
      <c r="E130" s="80"/>
      <c r="F130" s="34" t="s">
        <v>29</v>
      </c>
      <c r="G130" s="34" t="s">
        <v>33</v>
      </c>
      <c r="H130" s="34">
        <v>8</v>
      </c>
      <c r="I130" s="34" t="s">
        <v>249</v>
      </c>
      <c r="J130" s="44">
        <v>0.4</v>
      </c>
      <c r="K130" s="44">
        <v>0.2</v>
      </c>
      <c r="L130" s="44">
        <v>0.1</v>
      </c>
      <c r="M130" s="44">
        <v>0.1</v>
      </c>
      <c r="N130" s="34" t="s">
        <v>231</v>
      </c>
      <c r="O130" s="45">
        <v>4</v>
      </c>
      <c r="P130" s="45">
        <v>5</v>
      </c>
      <c r="Q130" s="73" t="s">
        <v>250</v>
      </c>
      <c r="R130" s="73" t="s">
        <v>251</v>
      </c>
      <c r="S130" s="56" t="s">
        <v>252</v>
      </c>
      <c r="T130" s="53">
        <v>497</v>
      </c>
      <c r="U130" s="60"/>
    </row>
    <row r="131" s="14" customFormat="1" ht="48" spans="1:21">
      <c r="A131" s="31">
        <v>124</v>
      </c>
      <c r="B131" s="81"/>
      <c r="C131" s="81" t="s">
        <v>47</v>
      </c>
      <c r="D131" s="81" t="s">
        <v>110</v>
      </c>
      <c r="E131" s="81"/>
      <c r="F131" s="73" t="s">
        <v>29</v>
      </c>
      <c r="G131" s="73" t="s">
        <v>33</v>
      </c>
      <c r="H131" s="73">
        <v>2</v>
      </c>
      <c r="I131" s="73" t="s">
        <v>253</v>
      </c>
      <c r="J131" s="74">
        <v>0.3</v>
      </c>
      <c r="K131" s="74">
        <v>0.1</v>
      </c>
      <c r="L131" s="74">
        <v>0.1</v>
      </c>
      <c r="M131" s="74">
        <v>0.1</v>
      </c>
      <c r="N131" s="73" t="s">
        <v>231</v>
      </c>
      <c r="O131" s="85">
        <v>2</v>
      </c>
      <c r="P131" s="85">
        <v>2</v>
      </c>
      <c r="Q131" s="73" t="s">
        <v>250</v>
      </c>
      <c r="R131" s="73" t="s">
        <v>254</v>
      </c>
      <c r="S131" s="73" t="s">
        <v>252</v>
      </c>
      <c r="T131" s="53">
        <v>498</v>
      </c>
      <c r="U131" s="93"/>
    </row>
    <row r="132" s="8" customFormat="1" ht="48" spans="1:21">
      <c r="A132" s="31">
        <v>125</v>
      </c>
      <c r="B132" s="80"/>
      <c r="C132" s="33" t="s">
        <v>47</v>
      </c>
      <c r="D132" s="33" t="s">
        <v>58</v>
      </c>
      <c r="E132" s="80"/>
      <c r="F132" s="34" t="s">
        <v>29</v>
      </c>
      <c r="G132" s="34" t="s">
        <v>33</v>
      </c>
      <c r="H132" s="34">
        <v>2</v>
      </c>
      <c r="I132" s="34" t="s">
        <v>255</v>
      </c>
      <c r="J132" s="44">
        <v>0.3</v>
      </c>
      <c r="K132" s="44">
        <v>0.1</v>
      </c>
      <c r="L132" s="44">
        <v>0.1</v>
      </c>
      <c r="M132" s="44">
        <v>0.1</v>
      </c>
      <c r="N132" s="34" t="s">
        <v>231</v>
      </c>
      <c r="O132" s="45">
        <v>2</v>
      </c>
      <c r="P132" s="45">
        <v>2</v>
      </c>
      <c r="Q132" s="73" t="s">
        <v>250</v>
      </c>
      <c r="R132" s="73" t="s">
        <v>254</v>
      </c>
      <c r="S132" s="56" t="s">
        <v>252</v>
      </c>
      <c r="T132" s="53">
        <v>499</v>
      </c>
      <c r="U132" s="60"/>
    </row>
    <row r="133" s="6" customFormat="1" ht="13.5" spans="1:21">
      <c r="A133" s="31">
        <v>126</v>
      </c>
      <c r="B133" s="32" t="s">
        <v>256</v>
      </c>
      <c r="C133" s="32"/>
      <c r="D133" s="32"/>
      <c r="E133" s="32"/>
      <c r="F133" s="31" t="s">
        <v>32</v>
      </c>
      <c r="G133" s="31" t="s">
        <v>33</v>
      </c>
      <c r="H133" s="31"/>
      <c r="I133" s="31"/>
      <c r="J133" s="30">
        <v>0</v>
      </c>
      <c r="K133" s="30">
        <v>0</v>
      </c>
      <c r="L133" s="30">
        <v>0</v>
      </c>
      <c r="M133" s="30">
        <v>0</v>
      </c>
      <c r="N133" s="31"/>
      <c r="O133" s="43"/>
      <c r="P133" s="43"/>
      <c r="Q133" s="31"/>
      <c r="R133" s="31"/>
      <c r="S133" s="53"/>
      <c r="T133" s="53">
        <v>513</v>
      </c>
      <c r="U133" s="54"/>
    </row>
    <row r="134" s="6" customFormat="1" ht="13.5" spans="1:21">
      <c r="A134" s="31">
        <v>127</v>
      </c>
      <c r="B134" s="32" t="s">
        <v>257</v>
      </c>
      <c r="C134" s="32"/>
      <c r="D134" s="32"/>
      <c r="E134" s="32"/>
      <c r="F134" s="31" t="s">
        <v>32</v>
      </c>
      <c r="G134" s="31" t="s">
        <v>33</v>
      </c>
      <c r="H134" s="31" t="s">
        <v>38</v>
      </c>
      <c r="I134" s="31" t="s">
        <v>38</v>
      </c>
      <c r="J134" s="30">
        <v>0</v>
      </c>
      <c r="K134" s="30">
        <v>0</v>
      </c>
      <c r="L134" s="30">
        <v>0</v>
      </c>
      <c r="M134" s="30">
        <v>0</v>
      </c>
      <c r="N134" s="31" t="s">
        <v>38</v>
      </c>
      <c r="O134" s="43"/>
      <c r="P134" s="43"/>
      <c r="Q134" s="31"/>
      <c r="R134" s="31"/>
      <c r="S134" s="53"/>
      <c r="T134" s="53">
        <v>514</v>
      </c>
      <c r="U134" s="54"/>
    </row>
    <row r="135" s="6" customFormat="1" ht="24" spans="1:21">
      <c r="A135" s="31">
        <v>128</v>
      </c>
      <c r="B135" s="32" t="s">
        <v>258</v>
      </c>
      <c r="C135" s="32"/>
      <c r="D135" s="32"/>
      <c r="E135" s="32"/>
      <c r="F135" s="31" t="s">
        <v>32</v>
      </c>
      <c r="G135" s="31" t="s">
        <v>33</v>
      </c>
      <c r="H135" s="31">
        <f>H136+H138+H141</f>
        <v>15</v>
      </c>
      <c r="I135" s="31" t="s">
        <v>38</v>
      </c>
      <c r="J135" s="30">
        <f t="shared" ref="J135:M135" si="37">J136+J138</f>
        <v>23</v>
      </c>
      <c r="K135" s="30">
        <f t="shared" si="37"/>
        <v>0.6</v>
      </c>
      <c r="L135" s="30">
        <f t="shared" si="37"/>
        <v>10.2</v>
      </c>
      <c r="M135" s="30">
        <f t="shared" si="37"/>
        <v>12.2</v>
      </c>
      <c r="N135" s="30"/>
      <c r="O135" s="30">
        <f>O136+O138</f>
        <v>13</v>
      </c>
      <c r="P135" s="30">
        <f>P136+P138</f>
        <v>19</v>
      </c>
      <c r="Q135" s="31"/>
      <c r="R135" s="31"/>
      <c r="S135" s="53"/>
      <c r="T135" s="53">
        <v>519</v>
      </c>
      <c r="U135" s="54"/>
    </row>
    <row r="136" s="6" customFormat="1" ht="13.5" spans="1:21">
      <c r="A136" s="31">
        <v>129</v>
      </c>
      <c r="B136" s="32" t="s">
        <v>259</v>
      </c>
      <c r="C136" s="32" t="s">
        <v>29</v>
      </c>
      <c r="D136" s="32"/>
      <c r="E136" s="32"/>
      <c r="F136" s="31" t="s">
        <v>29</v>
      </c>
      <c r="G136" s="31" t="s">
        <v>33</v>
      </c>
      <c r="H136" s="31">
        <f t="shared" ref="H136:M136" si="38">SUM(H137:H137)</f>
        <v>3</v>
      </c>
      <c r="I136" s="31" t="s">
        <v>38</v>
      </c>
      <c r="J136" s="30">
        <f t="shared" si="38"/>
        <v>1.8</v>
      </c>
      <c r="K136" s="30">
        <f t="shared" si="38"/>
        <v>0.6</v>
      </c>
      <c r="L136" s="30">
        <f t="shared" si="38"/>
        <v>0.6</v>
      </c>
      <c r="M136" s="30">
        <f t="shared" si="38"/>
        <v>0.6</v>
      </c>
      <c r="N136" s="31" t="s">
        <v>38</v>
      </c>
      <c r="O136" s="43">
        <f>SUM(O137:O137)</f>
        <v>1</v>
      </c>
      <c r="P136" s="43">
        <f>SUM(P137:P137)</f>
        <v>1</v>
      </c>
      <c r="Q136" s="31"/>
      <c r="R136" s="31"/>
      <c r="S136" s="53"/>
      <c r="T136" s="53">
        <v>520</v>
      </c>
      <c r="U136" s="54"/>
    </row>
    <row r="137" s="6" customFormat="1" ht="48" spans="1:21">
      <c r="A137" s="31">
        <v>130</v>
      </c>
      <c r="B137" s="32"/>
      <c r="C137" s="32" t="s">
        <v>47</v>
      </c>
      <c r="D137" s="32" t="s">
        <v>48</v>
      </c>
      <c r="E137" s="32"/>
      <c r="F137" s="31" t="s">
        <v>29</v>
      </c>
      <c r="G137" s="31" t="s">
        <v>33</v>
      </c>
      <c r="H137" s="31">
        <v>3</v>
      </c>
      <c r="I137" s="31" t="s">
        <v>260</v>
      </c>
      <c r="J137" s="30">
        <v>1.8</v>
      </c>
      <c r="K137" s="30">
        <v>0.6</v>
      </c>
      <c r="L137" s="30">
        <v>0.6</v>
      </c>
      <c r="M137" s="30">
        <v>0.6</v>
      </c>
      <c r="N137" s="31" t="s">
        <v>231</v>
      </c>
      <c r="O137" s="43">
        <v>1</v>
      </c>
      <c r="P137" s="43">
        <v>1</v>
      </c>
      <c r="Q137" s="31" t="s">
        <v>250</v>
      </c>
      <c r="R137" s="31" t="s">
        <v>261</v>
      </c>
      <c r="S137" s="53" t="s">
        <v>262</v>
      </c>
      <c r="T137" s="53">
        <v>523</v>
      </c>
      <c r="U137" s="54"/>
    </row>
    <row r="138" s="6" customFormat="1" ht="24" spans="1:21">
      <c r="A138" s="31">
        <v>131</v>
      </c>
      <c r="B138" s="32" t="s">
        <v>263</v>
      </c>
      <c r="C138" s="32" t="s">
        <v>29</v>
      </c>
      <c r="D138" s="32"/>
      <c r="E138" s="32"/>
      <c r="F138" s="31" t="s">
        <v>29</v>
      </c>
      <c r="G138" s="31" t="s">
        <v>33</v>
      </c>
      <c r="H138" s="31">
        <f t="shared" ref="H138:M138" si="39">SUM(H139:H140)</f>
        <v>12</v>
      </c>
      <c r="I138" s="31" t="s">
        <v>38</v>
      </c>
      <c r="J138" s="30">
        <f t="shared" si="39"/>
        <v>21.2</v>
      </c>
      <c r="K138" s="30">
        <f t="shared" si="39"/>
        <v>0</v>
      </c>
      <c r="L138" s="30">
        <f t="shared" si="39"/>
        <v>9.6</v>
      </c>
      <c r="M138" s="30">
        <f t="shared" si="39"/>
        <v>11.6</v>
      </c>
      <c r="N138" s="31" t="s">
        <v>38</v>
      </c>
      <c r="O138" s="43">
        <f>SUM(O139:O140)</f>
        <v>12</v>
      </c>
      <c r="P138" s="43">
        <f>SUM(P139:P140)</f>
        <v>18</v>
      </c>
      <c r="Q138" s="31"/>
      <c r="R138" s="31"/>
      <c r="S138" s="53"/>
      <c r="T138" s="53">
        <v>526</v>
      </c>
      <c r="U138" s="54"/>
    </row>
    <row r="139" s="8" customFormat="1" ht="60" spans="1:22">
      <c r="A139" s="31">
        <v>132</v>
      </c>
      <c r="B139" s="80"/>
      <c r="C139" s="80" t="s">
        <v>47</v>
      </c>
      <c r="D139" s="80" t="s">
        <v>62</v>
      </c>
      <c r="E139" s="80"/>
      <c r="F139" s="34"/>
      <c r="G139" s="34" t="s">
        <v>33</v>
      </c>
      <c r="H139" s="34">
        <v>8</v>
      </c>
      <c r="I139" s="33" t="s">
        <v>264</v>
      </c>
      <c r="J139" s="44">
        <v>19.2</v>
      </c>
      <c r="K139" s="44">
        <v>0</v>
      </c>
      <c r="L139" s="44">
        <v>9.6</v>
      </c>
      <c r="M139" s="44">
        <v>9.6</v>
      </c>
      <c r="N139" s="34" t="s">
        <v>231</v>
      </c>
      <c r="O139" s="45">
        <v>8</v>
      </c>
      <c r="P139" s="45">
        <v>8</v>
      </c>
      <c r="Q139" s="73" t="s">
        <v>265</v>
      </c>
      <c r="R139" s="73" t="s">
        <v>266</v>
      </c>
      <c r="S139" s="56" t="s">
        <v>267</v>
      </c>
      <c r="T139" s="94" t="s">
        <v>25</v>
      </c>
      <c r="U139" s="58" t="s">
        <v>268</v>
      </c>
      <c r="V139" s="59"/>
    </row>
    <row r="140" s="8" customFormat="1" ht="60" spans="1:22">
      <c r="A140" s="31">
        <v>133</v>
      </c>
      <c r="B140" s="80"/>
      <c r="C140" s="80" t="s">
        <v>47</v>
      </c>
      <c r="D140" s="80" t="s">
        <v>124</v>
      </c>
      <c r="E140" s="80"/>
      <c r="F140" s="34" t="s">
        <v>32</v>
      </c>
      <c r="G140" s="34" t="s">
        <v>33</v>
      </c>
      <c r="H140" s="34">
        <v>4</v>
      </c>
      <c r="I140" s="33" t="s">
        <v>269</v>
      </c>
      <c r="J140" s="44">
        <v>2</v>
      </c>
      <c r="K140" s="44">
        <v>0</v>
      </c>
      <c r="L140" s="44">
        <v>0</v>
      </c>
      <c r="M140" s="44">
        <v>2</v>
      </c>
      <c r="N140" s="34" t="s">
        <v>231</v>
      </c>
      <c r="O140" s="45">
        <v>4</v>
      </c>
      <c r="P140" s="45">
        <v>10</v>
      </c>
      <c r="Q140" s="73" t="s">
        <v>265</v>
      </c>
      <c r="R140" s="73" t="s">
        <v>270</v>
      </c>
      <c r="S140" s="56" t="s">
        <v>267</v>
      </c>
      <c r="T140" s="23" t="s">
        <v>25</v>
      </c>
      <c r="U140" s="58" t="s">
        <v>271</v>
      </c>
      <c r="V140" s="59"/>
    </row>
    <row r="141" s="6" customFormat="1" ht="24" spans="1:21">
      <c r="A141" s="31">
        <v>134</v>
      </c>
      <c r="B141" s="32" t="s">
        <v>272</v>
      </c>
      <c r="C141" s="32" t="s">
        <v>29</v>
      </c>
      <c r="D141" s="32"/>
      <c r="E141" s="32"/>
      <c r="F141" s="31" t="s">
        <v>29</v>
      </c>
      <c r="G141" s="31" t="s">
        <v>33</v>
      </c>
      <c r="H141" s="31"/>
      <c r="I141" s="31"/>
      <c r="J141" s="30"/>
      <c r="K141" s="30"/>
      <c r="L141" s="30"/>
      <c r="M141" s="30"/>
      <c r="N141" s="31"/>
      <c r="O141" s="43"/>
      <c r="P141" s="43"/>
      <c r="Q141" s="31"/>
      <c r="R141" s="31"/>
      <c r="S141" s="53"/>
      <c r="T141" s="53">
        <v>536</v>
      </c>
      <c r="U141" s="54"/>
    </row>
    <row r="142" s="6" customFormat="1" ht="24" spans="1:21">
      <c r="A142" s="31">
        <v>135</v>
      </c>
      <c r="B142" s="32" t="s">
        <v>273</v>
      </c>
      <c r="C142" s="32"/>
      <c r="D142" s="32"/>
      <c r="E142" s="32"/>
      <c r="F142" s="32" t="s">
        <v>41</v>
      </c>
      <c r="G142" s="32" t="s">
        <v>274</v>
      </c>
      <c r="H142" s="32"/>
      <c r="I142" s="32"/>
      <c r="J142" s="47">
        <f t="shared" ref="J142:M142" si="40">J143+J144+J146</f>
        <v>13.6</v>
      </c>
      <c r="K142" s="47">
        <f t="shared" si="40"/>
        <v>0</v>
      </c>
      <c r="L142" s="47">
        <f t="shared" si="40"/>
        <v>3.6</v>
      </c>
      <c r="M142" s="47">
        <f t="shared" si="40"/>
        <v>10</v>
      </c>
      <c r="N142" s="47" t="s">
        <v>38</v>
      </c>
      <c r="O142" s="48">
        <f>O143+O144+O146</f>
        <v>107</v>
      </c>
      <c r="P142" s="48">
        <f>P143+P144+P146</f>
        <v>321</v>
      </c>
      <c r="Q142" s="32"/>
      <c r="R142" s="32"/>
      <c r="S142" s="32"/>
      <c r="T142" s="53">
        <v>548</v>
      </c>
      <c r="U142" s="54"/>
    </row>
    <row r="143" s="6" customFormat="1" ht="24" spans="1:21">
      <c r="A143" s="31">
        <v>136</v>
      </c>
      <c r="B143" s="32" t="s">
        <v>275</v>
      </c>
      <c r="C143" s="32"/>
      <c r="D143" s="32"/>
      <c r="E143" s="32"/>
      <c r="F143" s="32" t="s">
        <v>41</v>
      </c>
      <c r="G143" s="32" t="s">
        <v>274</v>
      </c>
      <c r="H143" s="32"/>
      <c r="I143" s="32"/>
      <c r="J143" s="47"/>
      <c r="K143" s="47"/>
      <c r="L143" s="47"/>
      <c r="M143" s="47"/>
      <c r="N143" s="47"/>
      <c r="O143" s="48"/>
      <c r="P143" s="48"/>
      <c r="Q143" s="32"/>
      <c r="R143" s="32"/>
      <c r="S143" s="32"/>
      <c r="T143" s="53">
        <v>549</v>
      </c>
      <c r="U143" s="54"/>
    </row>
    <row r="144" s="6" customFormat="1" ht="24" spans="1:21">
      <c r="A144" s="31">
        <v>137</v>
      </c>
      <c r="B144" s="32" t="s">
        <v>276</v>
      </c>
      <c r="C144" s="32"/>
      <c r="D144" s="32"/>
      <c r="E144" s="32"/>
      <c r="F144" s="32"/>
      <c r="G144" s="32" t="s">
        <v>198</v>
      </c>
      <c r="H144" s="32">
        <v>4</v>
      </c>
      <c r="I144" s="32" t="s">
        <v>38</v>
      </c>
      <c r="J144" s="47">
        <f t="shared" ref="J144:M144" si="41">SUM(J145:J145)</f>
        <v>10</v>
      </c>
      <c r="K144" s="47">
        <f t="shared" si="41"/>
        <v>0</v>
      </c>
      <c r="L144" s="47">
        <f t="shared" si="41"/>
        <v>0</v>
      </c>
      <c r="M144" s="47">
        <f t="shared" si="41"/>
        <v>10</v>
      </c>
      <c r="N144" s="47" t="s">
        <v>38</v>
      </c>
      <c r="O144" s="48">
        <f>SUM(O145:O145)</f>
        <v>91</v>
      </c>
      <c r="P144" s="48">
        <f>SUM(P145:P145)</f>
        <v>268</v>
      </c>
      <c r="Q144" s="32"/>
      <c r="R144" s="32"/>
      <c r="S144" s="32"/>
      <c r="T144" s="53">
        <v>553</v>
      </c>
      <c r="U144" s="54"/>
    </row>
    <row r="145" s="9" customFormat="1" ht="72" spans="1:21">
      <c r="A145" s="31">
        <v>138</v>
      </c>
      <c r="B145" s="32" t="s">
        <v>277</v>
      </c>
      <c r="C145" s="82" t="s">
        <v>47</v>
      </c>
      <c r="D145" s="82" t="s">
        <v>58</v>
      </c>
      <c r="E145" s="82" t="s">
        <v>278</v>
      </c>
      <c r="F145" s="36" t="s">
        <v>32</v>
      </c>
      <c r="G145" s="36" t="s">
        <v>279</v>
      </c>
      <c r="H145" s="36">
        <v>2</v>
      </c>
      <c r="I145" s="36" t="s">
        <v>280</v>
      </c>
      <c r="J145" s="49">
        <f>SUM(K145:M145)</f>
        <v>10</v>
      </c>
      <c r="K145" s="49">
        <v>0</v>
      </c>
      <c r="L145" s="49">
        <v>0</v>
      </c>
      <c r="M145" s="49">
        <v>10</v>
      </c>
      <c r="N145" s="36" t="s">
        <v>231</v>
      </c>
      <c r="O145" s="50">
        <v>91</v>
      </c>
      <c r="P145" s="50">
        <v>268</v>
      </c>
      <c r="Q145" s="36" t="s">
        <v>281</v>
      </c>
      <c r="R145" s="36" t="s">
        <v>282</v>
      </c>
      <c r="S145" s="32" t="s">
        <v>283</v>
      </c>
      <c r="T145" s="53">
        <v>554</v>
      </c>
      <c r="U145" s="31"/>
    </row>
    <row r="146" s="6" customFormat="1" ht="13.5" spans="1:21">
      <c r="A146" s="31">
        <v>139</v>
      </c>
      <c r="B146" s="32" t="s">
        <v>284</v>
      </c>
      <c r="C146" s="32"/>
      <c r="D146" s="32" t="s">
        <v>106</v>
      </c>
      <c r="E146" s="32" t="s">
        <v>106</v>
      </c>
      <c r="F146" s="32" t="s">
        <v>32</v>
      </c>
      <c r="G146" s="32" t="s">
        <v>215</v>
      </c>
      <c r="H146" s="32">
        <v>1</v>
      </c>
      <c r="I146" s="32" t="s">
        <v>38</v>
      </c>
      <c r="J146" s="47">
        <f t="shared" ref="J146:M146" si="42">SUM(J147:J147)</f>
        <v>3.6</v>
      </c>
      <c r="K146" s="47">
        <f t="shared" si="42"/>
        <v>0</v>
      </c>
      <c r="L146" s="47">
        <f t="shared" si="42"/>
        <v>3.6</v>
      </c>
      <c r="M146" s="47">
        <f t="shared" si="42"/>
        <v>0</v>
      </c>
      <c r="N146" s="47" t="s">
        <v>38</v>
      </c>
      <c r="O146" s="48">
        <f>SUM(O147:O147)</f>
        <v>16</v>
      </c>
      <c r="P146" s="48">
        <f>SUM(P147:P147)</f>
        <v>53</v>
      </c>
      <c r="Q146" s="32"/>
      <c r="R146" s="32"/>
      <c r="S146" s="32"/>
      <c r="T146" s="53">
        <v>558</v>
      </c>
      <c r="U146" s="54"/>
    </row>
    <row r="147" s="10" customFormat="1" ht="108" spans="1:22">
      <c r="A147" s="31">
        <v>140</v>
      </c>
      <c r="B147" s="32" t="s">
        <v>285</v>
      </c>
      <c r="C147" s="82" t="s">
        <v>47</v>
      </c>
      <c r="D147" s="82" t="s">
        <v>62</v>
      </c>
      <c r="E147" s="82"/>
      <c r="F147" s="36" t="s">
        <v>32</v>
      </c>
      <c r="G147" s="36" t="s">
        <v>215</v>
      </c>
      <c r="H147" s="63">
        <v>1</v>
      </c>
      <c r="I147" s="35" t="s">
        <v>286</v>
      </c>
      <c r="J147" s="49">
        <f>SUM(K147:M147)</f>
        <v>3.6</v>
      </c>
      <c r="K147" s="49">
        <v>0</v>
      </c>
      <c r="L147" s="49">
        <v>3.6</v>
      </c>
      <c r="M147" s="49">
        <v>0</v>
      </c>
      <c r="N147" s="36" t="s">
        <v>231</v>
      </c>
      <c r="O147" s="50">
        <v>16</v>
      </c>
      <c r="P147" s="50">
        <v>53</v>
      </c>
      <c r="Q147" s="36" t="s">
        <v>287</v>
      </c>
      <c r="R147" s="36" t="s">
        <v>288</v>
      </c>
      <c r="S147" s="62" t="s">
        <v>289</v>
      </c>
      <c r="T147" s="65" t="s">
        <v>25</v>
      </c>
      <c r="U147" s="58" t="s">
        <v>290</v>
      </c>
      <c r="V147" s="59"/>
    </row>
    <row r="148" s="6" customFormat="1" ht="13.5" spans="1:21">
      <c r="A148" s="31">
        <v>141</v>
      </c>
      <c r="B148" s="83" t="s">
        <v>291</v>
      </c>
      <c r="C148" s="83"/>
      <c r="D148" s="83"/>
      <c r="E148" s="83"/>
      <c r="F148" s="83" t="s">
        <v>32</v>
      </c>
      <c r="G148" s="83" t="s">
        <v>198</v>
      </c>
      <c r="H148" s="83"/>
      <c r="I148" s="83"/>
      <c r="J148" s="86"/>
      <c r="K148" s="86"/>
      <c r="L148" s="86"/>
      <c r="M148" s="86"/>
      <c r="N148" s="86"/>
      <c r="O148" s="86"/>
      <c r="P148" s="86"/>
      <c r="Q148" s="83"/>
      <c r="R148" s="83"/>
      <c r="S148" s="83"/>
      <c r="T148" s="53">
        <v>561</v>
      </c>
      <c r="U148" s="54"/>
    </row>
    <row r="149" s="6" customFormat="1" ht="24" spans="1:21">
      <c r="A149" s="31">
        <v>142</v>
      </c>
      <c r="B149" s="68" t="s">
        <v>292</v>
      </c>
      <c r="C149" s="68"/>
      <c r="D149" s="68"/>
      <c r="E149" s="68"/>
      <c r="F149" s="68" t="s">
        <v>32</v>
      </c>
      <c r="G149" s="68" t="s">
        <v>37</v>
      </c>
      <c r="H149" s="68">
        <f>H150+H175+H195+H197+H198+H201+H203</f>
        <v>323</v>
      </c>
      <c r="I149" s="68" t="s">
        <v>38</v>
      </c>
      <c r="J149" s="87">
        <f t="shared" ref="J149:M149" si="43">J150+J175+J195+J198+J197+J201+J203</f>
        <v>1304.1</v>
      </c>
      <c r="K149" s="87">
        <f t="shared" si="43"/>
        <v>457</v>
      </c>
      <c r="L149" s="87">
        <f t="shared" si="43"/>
        <v>640.1</v>
      </c>
      <c r="M149" s="87">
        <f t="shared" si="43"/>
        <v>207</v>
      </c>
      <c r="N149" s="68" t="s">
        <v>38</v>
      </c>
      <c r="O149" s="88">
        <f>O150+O175+O195+O198+O197+O201+O203</f>
        <v>629</v>
      </c>
      <c r="P149" s="88">
        <f>P150+P175+P195+P198+P197+P201+P203</f>
        <v>2043</v>
      </c>
      <c r="Q149" s="68"/>
      <c r="R149" s="68"/>
      <c r="S149" s="68"/>
      <c r="T149" s="53">
        <v>565</v>
      </c>
      <c r="U149" s="54"/>
    </row>
    <row r="150" s="6" customFormat="1" ht="24" spans="1:21">
      <c r="A150" s="31">
        <v>143</v>
      </c>
      <c r="B150" s="32" t="s">
        <v>293</v>
      </c>
      <c r="C150" s="32"/>
      <c r="D150" s="32"/>
      <c r="E150" s="32"/>
      <c r="F150" s="32" t="s">
        <v>32</v>
      </c>
      <c r="G150" s="32" t="s">
        <v>37</v>
      </c>
      <c r="H150" s="32">
        <f t="shared" ref="H150:P150" si="44">H151</f>
        <v>89</v>
      </c>
      <c r="I150" s="32" t="str">
        <f t="shared" si="44"/>
        <v>-</v>
      </c>
      <c r="J150" s="47">
        <f t="shared" si="44"/>
        <v>396</v>
      </c>
      <c r="K150" s="47">
        <f t="shared" si="44"/>
        <v>346.5</v>
      </c>
      <c r="L150" s="47">
        <f t="shared" si="44"/>
        <v>40.5</v>
      </c>
      <c r="M150" s="47">
        <f t="shared" si="44"/>
        <v>9</v>
      </c>
      <c r="N150" s="32" t="str">
        <f t="shared" si="44"/>
        <v>-</v>
      </c>
      <c r="O150" s="48">
        <f t="shared" si="44"/>
        <v>89</v>
      </c>
      <c r="P150" s="48">
        <f t="shared" si="44"/>
        <v>226</v>
      </c>
      <c r="Q150" s="32"/>
      <c r="R150" s="32"/>
      <c r="S150" s="32"/>
      <c r="T150" s="53">
        <v>566</v>
      </c>
      <c r="U150" s="54"/>
    </row>
    <row r="151" s="6" customFormat="1" ht="13.5" spans="1:21">
      <c r="A151" s="31">
        <v>144</v>
      </c>
      <c r="B151" s="32" t="s">
        <v>294</v>
      </c>
      <c r="C151" s="32"/>
      <c r="D151" s="32"/>
      <c r="E151" s="32"/>
      <c r="F151" s="32" t="s">
        <v>32</v>
      </c>
      <c r="G151" s="32" t="s">
        <v>37</v>
      </c>
      <c r="H151" s="32">
        <f t="shared" ref="H151:M151" si="45">H152+H159+H162+H166</f>
        <v>89</v>
      </c>
      <c r="I151" s="32" t="s">
        <v>38</v>
      </c>
      <c r="J151" s="47">
        <f t="shared" si="45"/>
        <v>396</v>
      </c>
      <c r="K151" s="47">
        <f t="shared" si="45"/>
        <v>346.5</v>
      </c>
      <c r="L151" s="47">
        <f t="shared" si="45"/>
        <v>40.5</v>
      </c>
      <c r="M151" s="47">
        <f t="shared" si="45"/>
        <v>9</v>
      </c>
      <c r="N151" s="32" t="s">
        <v>38</v>
      </c>
      <c r="O151" s="48">
        <f>O152+O159+O162+O166</f>
        <v>89</v>
      </c>
      <c r="P151" s="48">
        <f>P152+P159+P162+P166</f>
        <v>226</v>
      </c>
      <c r="Q151" s="32"/>
      <c r="R151" s="32"/>
      <c r="S151" s="32"/>
      <c r="T151" s="53">
        <v>567</v>
      </c>
      <c r="U151" s="54"/>
    </row>
    <row r="152" s="6" customFormat="1" ht="13.5" spans="1:21">
      <c r="A152" s="31">
        <v>145</v>
      </c>
      <c r="B152" s="32" t="s">
        <v>295</v>
      </c>
      <c r="C152" s="32" t="s">
        <v>29</v>
      </c>
      <c r="D152" s="32"/>
      <c r="E152" s="32"/>
      <c r="F152" s="32" t="s">
        <v>32</v>
      </c>
      <c r="G152" s="32" t="s">
        <v>37</v>
      </c>
      <c r="H152" s="32">
        <f t="shared" ref="H152:M152" si="46">SUM(H153:H158)</f>
        <v>67</v>
      </c>
      <c r="I152" s="32" t="s">
        <v>38</v>
      </c>
      <c r="J152" s="47">
        <f t="shared" si="46"/>
        <v>301.5</v>
      </c>
      <c r="K152" s="47">
        <f t="shared" si="46"/>
        <v>270</v>
      </c>
      <c r="L152" s="47">
        <f t="shared" si="46"/>
        <v>22.5</v>
      </c>
      <c r="M152" s="47">
        <f t="shared" si="46"/>
        <v>9</v>
      </c>
      <c r="N152" s="32" t="s">
        <v>38</v>
      </c>
      <c r="O152" s="48">
        <f>SUM(O153:O158)</f>
        <v>67</v>
      </c>
      <c r="P152" s="48">
        <f>SUM(P153:P158)</f>
        <v>180</v>
      </c>
      <c r="Q152" s="32"/>
      <c r="R152" s="32"/>
      <c r="S152" s="32"/>
      <c r="T152" s="53">
        <v>568</v>
      </c>
      <c r="U152" s="54"/>
    </row>
    <row r="153" s="6" customFormat="1" ht="72" spans="1:21">
      <c r="A153" s="31">
        <v>146</v>
      </c>
      <c r="B153" s="32"/>
      <c r="C153" s="32" t="s">
        <v>47</v>
      </c>
      <c r="D153" s="32" t="s">
        <v>48</v>
      </c>
      <c r="E153" s="32"/>
      <c r="F153" s="32" t="s">
        <v>32</v>
      </c>
      <c r="G153" s="32" t="s">
        <v>37</v>
      </c>
      <c r="H153" s="32">
        <v>6</v>
      </c>
      <c r="I153" s="32" t="s">
        <v>296</v>
      </c>
      <c r="J153" s="47">
        <v>27</v>
      </c>
      <c r="K153" s="47">
        <v>27</v>
      </c>
      <c r="L153" s="47">
        <v>0</v>
      </c>
      <c r="M153" s="47">
        <v>0</v>
      </c>
      <c r="N153" s="32" t="s">
        <v>231</v>
      </c>
      <c r="O153" s="48">
        <v>6</v>
      </c>
      <c r="P153" s="48">
        <v>13</v>
      </c>
      <c r="Q153" s="32" t="s">
        <v>297</v>
      </c>
      <c r="R153" s="32" t="s">
        <v>298</v>
      </c>
      <c r="S153" s="32" t="s">
        <v>299</v>
      </c>
      <c r="T153" s="53">
        <v>584</v>
      </c>
      <c r="U153" s="54"/>
    </row>
    <row r="154" s="6" customFormat="1" ht="72" spans="1:21">
      <c r="A154" s="31">
        <v>147</v>
      </c>
      <c r="B154" s="32"/>
      <c r="C154" s="32" t="s">
        <v>47</v>
      </c>
      <c r="D154" s="32" t="s">
        <v>114</v>
      </c>
      <c r="E154" s="32"/>
      <c r="F154" s="32" t="s">
        <v>32</v>
      </c>
      <c r="G154" s="32" t="s">
        <v>37</v>
      </c>
      <c r="H154" s="32">
        <v>1</v>
      </c>
      <c r="I154" s="32" t="s">
        <v>300</v>
      </c>
      <c r="J154" s="47">
        <v>4.5</v>
      </c>
      <c r="K154" s="47">
        <v>4.5</v>
      </c>
      <c r="L154" s="47">
        <v>0</v>
      </c>
      <c r="M154" s="47">
        <v>0</v>
      </c>
      <c r="N154" s="32" t="s">
        <v>231</v>
      </c>
      <c r="O154" s="48">
        <v>1</v>
      </c>
      <c r="P154" s="48">
        <v>2</v>
      </c>
      <c r="Q154" s="32" t="s">
        <v>297</v>
      </c>
      <c r="R154" s="32" t="s">
        <v>301</v>
      </c>
      <c r="S154" s="32" t="s">
        <v>299</v>
      </c>
      <c r="T154" s="53">
        <v>585</v>
      </c>
      <c r="U154" s="54"/>
    </row>
    <row r="155" s="6" customFormat="1" ht="72" spans="1:21">
      <c r="A155" s="31">
        <v>148</v>
      </c>
      <c r="B155" s="32"/>
      <c r="C155" s="32" t="s">
        <v>47</v>
      </c>
      <c r="D155" s="32" t="s">
        <v>124</v>
      </c>
      <c r="E155" s="32"/>
      <c r="F155" s="32" t="s">
        <v>32</v>
      </c>
      <c r="G155" s="32" t="s">
        <v>37</v>
      </c>
      <c r="H155" s="32">
        <v>4</v>
      </c>
      <c r="I155" s="32" t="s">
        <v>302</v>
      </c>
      <c r="J155" s="47">
        <v>18</v>
      </c>
      <c r="K155" s="47">
        <v>9</v>
      </c>
      <c r="L155" s="47">
        <v>0</v>
      </c>
      <c r="M155" s="47">
        <v>9</v>
      </c>
      <c r="N155" s="32" t="s">
        <v>231</v>
      </c>
      <c r="O155" s="48">
        <v>4</v>
      </c>
      <c r="P155" s="48">
        <v>14</v>
      </c>
      <c r="Q155" s="32" t="s">
        <v>297</v>
      </c>
      <c r="R155" s="32" t="s">
        <v>303</v>
      </c>
      <c r="S155" s="32" t="s">
        <v>299</v>
      </c>
      <c r="T155" s="53">
        <v>586</v>
      </c>
      <c r="U155" s="54"/>
    </row>
    <row r="156" s="15" customFormat="1" ht="72" spans="1:21">
      <c r="A156" s="31">
        <v>149</v>
      </c>
      <c r="B156" s="81"/>
      <c r="C156" s="81" t="s">
        <v>47</v>
      </c>
      <c r="D156" s="81" t="s">
        <v>161</v>
      </c>
      <c r="E156" s="81"/>
      <c r="F156" s="81" t="s">
        <v>32</v>
      </c>
      <c r="G156" s="81" t="s">
        <v>37</v>
      </c>
      <c r="H156" s="81">
        <v>5</v>
      </c>
      <c r="I156" s="81" t="s">
        <v>304</v>
      </c>
      <c r="J156" s="89">
        <v>22.5</v>
      </c>
      <c r="K156" s="89">
        <v>9</v>
      </c>
      <c r="L156" s="89">
        <v>13.5</v>
      </c>
      <c r="M156" s="89">
        <v>0</v>
      </c>
      <c r="N156" s="81" t="s">
        <v>231</v>
      </c>
      <c r="O156" s="90">
        <v>5</v>
      </c>
      <c r="P156" s="90">
        <v>12</v>
      </c>
      <c r="Q156" s="81" t="s">
        <v>297</v>
      </c>
      <c r="R156" s="81" t="s">
        <v>305</v>
      </c>
      <c r="S156" s="81" t="s">
        <v>299</v>
      </c>
      <c r="T156" s="53">
        <v>587</v>
      </c>
      <c r="U156" s="95"/>
    </row>
    <row r="157" s="6" customFormat="1" ht="72" spans="1:21">
      <c r="A157" s="31">
        <v>150</v>
      </c>
      <c r="B157" s="32"/>
      <c r="C157" s="32" t="s">
        <v>47</v>
      </c>
      <c r="D157" s="32" t="s">
        <v>58</v>
      </c>
      <c r="E157" s="32"/>
      <c r="F157" s="32" t="s">
        <v>32</v>
      </c>
      <c r="G157" s="32" t="s">
        <v>37</v>
      </c>
      <c r="H157" s="32">
        <v>6</v>
      </c>
      <c r="I157" s="32" t="s">
        <v>306</v>
      </c>
      <c r="J157" s="47">
        <v>27</v>
      </c>
      <c r="K157" s="47">
        <v>27</v>
      </c>
      <c r="L157" s="47">
        <v>0</v>
      </c>
      <c r="M157" s="47">
        <v>0</v>
      </c>
      <c r="N157" s="32" t="s">
        <v>231</v>
      </c>
      <c r="O157" s="48">
        <v>6</v>
      </c>
      <c r="P157" s="48">
        <v>11</v>
      </c>
      <c r="Q157" s="32" t="s">
        <v>297</v>
      </c>
      <c r="R157" s="32" t="s">
        <v>307</v>
      </c>
      <c r="S157" s="32" t="s">
        <v>299</v>
      </c>
      <c r="T157" s="53">
        <v>588</v>
      </c>
      <c r="U157" s="54"/>
    </row>
    <row r="158" s="6" customFormat="1" ht="72" spans="1:21">
      <c r="A158" s="31">
        <v>151</v>
      </c>
      <c r="B158" s="32"/>
      <c r="C158" s="32" t="s">
        <v>47</v>
      </c>
      <c r="D158" s="32" t="s">
        <v>62</v>
      </c>
      <c r="E158" s="32"/>
      <c r="F158" s="32" t="s">
        <v>32</v>
      </c>
      <c r="G158" s="32" t="s">
        <v>37</v>
      </c>
      <c r="H158" s="32">
        <v>45</v>
      </c>
      <c r="I158" s="32" t="s">
        <v>308</v>
      </c>
      <c r="J158" s="47">
        <v>202.5</v>
      </c>
      <c r="K158" s="47">
        <v>193.5</v>
      </c>
      <c r="L158" s="47">
        <v>9</v>
      </c>
      <c r="M158" s="47">
        <v>0</v>
      </c>
      <c r="N158" s="32" t="s">
        <v>231</v>
      </c>
      <c r="O158" s="48">
        <v>45</v>
      </c>
      <c r="P158" s="48">
        <v>128</v>
      </c>
      <c r="Q158" s="32" t="s">
        <v>297</v>
      </c>
      <c r="R158" s="32" t="s">
        <v>309</v>
      </c>
      <c r="S158" s="32" t="s">
        <v>299</v>
      </c>
      <c r="T158" s="53">
        <v>589</v>
      </c>
      <c r="U158" s="54"/>
    </row>
    <row r="159" s="6" customFormat="1" ht="13.5" spans="1:21">
      <c r="A159" s="31">
        <v>152</v>
      </c>
      <c r="B159" s="32" t="s">
        <v>310</v>
      </c>
      <c r="C159" s="32" t="s">
        <v>29</v>
      </c>
      <c r="D159" s="32"/>
      <c r="E159" s="32"/>
      <c r="F159" s="32" t="s">
        <v>32</v>
      </c>
      <c r="G159" s="32" t="s">
        <v>37</v>
      </c>
      <c r="H159" s="32">
        <f t="shared" ref="H159:M159" si="47">SUM(H160:H161)</f>
        <v>4</v>
      </c>
      <c r="I159" s="32" t="s">
        <v>38</v>
      </c>
      <c r="J159" s="47">
        <f t="shared" si="47"/>
        <v>18</v>
      </c>
      <c r="K159" s="47">
        <f t="shared" si="47"/>
        <v>13.5</v>
      </c>
      <c r="L159" s="47">
        <f t="shared" si="47"/>
        <v>4.5</v>
      </c>
      <c r="M159" s="47">
        <f t="shared" si="47"/>
        <v>0</v>
      </c>
      <c r="N159" s="32" t="s">
        <v>38</v>
      </c>
      <c r="O159" s="48">
        <f>SUM(O160:O161)</f>
        <v>4</v>
      </c>
      <c r="P159" s="48">
        <f>SUM(P160:P161)</f>
        <v>8</v>
      </c>
      <c r="Q159" s="32"/>
      <c r="R159" s="32"/>
      <c r="S159" s="32"/>
      <c r="T159" s="53">
        <v>605</v>
      </c>
      <c r="U159" s="54"/>
    </row>
    <row r="160" s="6" customFormat="1" ht="72" spans="1:21">
      <c r="A160" s="31">
        <v>153</v>
      </c>
      <c r="B160" s="32"/>
      <c r="C160" s="32" t="s">
        <v>47</v>
      </c>
      <c r="D160" s="32" t="s">
        <v>62</v>
      </c>
      <c r="E160" s="32"/>
      <c r="F160" s="32" t="s">
        <v>32</v>
      </c>
      <c r="G160" s="32" t="s">
        <v>37</v>
      </c>
      <c r="H160" s="32">
        <v>2</v>
      </c>
      <c r="I160" s="32" t="s">
        <v>311</v>
      </c>
      <c r="J160" s="47">
        <v>9</v>
      </c>
      <c r="K160" s="47">
        <v>9</v>
      </c>
      <c r="L160" s="47">
        <v>0</v>
      </c>
      <c r="M160" s="47">
        <v>0</v>
      </c>
      <c r="N160" s="32" t="s">
        <v>231</v>
      </c>
      <c r="O160" s="48">
        <v>2</v>
      </c>
      <c r="P160" s="48">
        <v>5</v>
      </c>
      <c r="Q160" s="32" t="s">
        <v>297</v>
      </c>
      <c r="R160" s="32" t="s">
        <v>312</v>
      </c>
      <c r="S160" s="32" t="s">
        <v>299</v>
      </c>
      <c r="T160" s="53">
        <v>614</v>
      </c>
      <c r="U160" s="31"/>
    </row>
    <row r="161" s="6" customFormat="1" ht="72" spans="1:21">
      <c r="A161" s="31">
        <v>154</v>
      </c>
      <c r="B161" s="32"/>
      <c r="C161" s="32" t="s">
        <v>47</v>
      </c>
      <c r="D161" s="32" t="s">
        <v>124</v>
      </c>
      <c r="E161" s="32"/>
      <c r="F161" s="32" t="s">
        <v>32</v>
      </c>
      <c r="G161" s="32" t="s">
        <v>37</v>
      </c>
      <c r="H161" s="32">
        <v>2</v>
      </c>
      <c r="I161" s="32" t="s">
        <v>313</v>
      </c>
      <c r="J161" s="47">
        <v>9</v>
      </c>
      <c r="K161" s="47">
        <v>4.5</v>
      </c>
      <c r="L161" s="47">
        <v>4.5</v>
      </c>
      <c r="M161" s="47">
        <v>0</v>
      </c>
      <c r="N161" s="32" t="s">
        <v>231</v>
      </c>
      <c r="O161" s="48">
        <v>2</v>
      </c>
      <c r="P161" s="48">
        <v>3</v>
      </c>
      <c r="Q161" s="32" t="s">
        <v>297</v>
      </c>
      <c r="R161" s="32" t="s">
        <v>314</v>
      </c>
      <c r="S161" s="32" t="s">
        <v>299</v>
      </c>
      <c r="T161" s="53">
        <v>615</v>
      </c>
      <c r="U161" s="31"/>
    </row>
    <row r="162" s="6" customFormat="1" ht="24" spans="1:21">
      <c r="A162" s="31">
        <v>155</v>
      </c>
      <c r="B162" s="32" t="s">
        <v>315</v>
      </c>
      <c r="C162" s="32" t="s">
        <v>29</v>
      </c>
      <c r="D162" s="32"/>
      <c r="E162" s="32"/>
      <c r="F162" s="32" t="s">
        <v>32</v>
      </c>
      <c r="G162" s="32" t="s">
        <v>37</v>
      </c>
      <c r="H162" s="32">
        <f t="shared" ref="H162:M162" si="48">SUM(H163:H165)</f>
        <v>6</v>
      </c>
      <c r="I162" s="32" t="s">
        <v>38</v>
      </c>
      <c r="J162" s="47">
        <f t="shared" si="48"/>
        <v>24</v>
      </c>
      <c r="K162" s="47">
        <f t="shared" si="48"/>
        <v>19.5</v>
      </c>
      <c r="L162" s="47">
        <f t="shared" si="48"/>
        <v>4.5</v>
      </c>
      <c r="M162" s="47">
        <f t="shared" si="48"/>
        <v>0</v>
      </c>
      <c r="N162" s="32" t="s">
        <v>38</v>
      </c>
      <c r="O162" s="48">
        <f>SUM(O163:O165)</f>
        <v>6</v>
      </c>
      <c r="P162" s="48">
        <f>SUM(P163:P165)</f>
        <v>8</v>
      </c>
      <c r="Q162" s="32"/>
      <c r="R162" s="32"/>
      <c r="S162" s="32"/>
      <c r="T162" s="53">
        <v>625</v>
      </c>
      <c r="U162" s="54"/>
    </row>
    <row r="163" s="6" customFormat="1" ht="72" spans="1:21">
      <c r="A163" s="31">
        <v>156</v>
      </c>
      <c r="B163" s="32"/>
      <c r="C163" s="32" t="s">
        <v>47</v>
      </c>
      <c r="D163" s="32" t="s">
        <v>124</v>
      </c>
      <c r="E163" s="32"/>
      <c r="F163" s="32" t="s">
        <v>32</v>
      </c>
      <c r="G163" s="32" t="s">
        <v>37</v>
      </c>
      <c r="H163" s="32">
        <v>3</v>
      </c>
      <c r="I163" s="32" t="s">
        <v>316</v>
      </c>
      <c r="J163" s="47">
        <v>13.5</v>
      </c>
      <c r="K163" s="47">
        <v>13.5</v>
      </c>
      <c r="L163" s="47">
        <v>0</v>
      </c>
      <c r="M163" s="47">
        <v>0</v>
      </c>
      <c r="N163" s="32" t="s">
        <v>231</v>
      </c>
      <c r="O163" s="48">
        <v>3</v>
      </c>
      <c r="P163" s="48">
        <v>4</v>
      </c>
      <c r="Q163" s="32" t="s">
        <v>297</v>
      </c>
      <c r="R163" s="32" t="s">
        <v>317</v>
      </c>
      <c r="S163" s="32" t="s">
        <v>299</v>
      </c>
      <c r="T163" s="53">
        <v>632</v>
      </c>
      <c r="U163" s="54"/>
    </row>
    <row r="164" s="6" customFormat="1" ht="72" spans="1:21">
      <c r="A164" s="31">
        <v>157</v>
      </c>
      <c r="B164" s="32"/>
      <c r="C164" s="32" t="s">
        <v>47</v>
      </c>
      <c r="D164" s="32" t="s">
        <v>110</v>
      </c>
      <c r="E164" s="32"/>
      <c r="F164" s="32" t="s">
        <v>32</v>
      </c>
      <c r="G164" s="32" t="s">
        <v>37</v>
      </c>
      <c r="H164" s="32">
        <v>2</v>
      </c>
      <c r="I164" s="32" t="s">
        <v>318</v>
      </c>
      <c r="J164" s="47">
        <v>6</v>
      </c>
      <c r="K164" s="47">
        <v>6</v>
      </c>
      <c r="L164" s="47">
        <v>0</v>
      </c>
      <c r="M164" s="47">
        <v>0</v>
      </c>
      <c r="N164" s="32" t="s">
        <v>231</v>
      </c>
      <c r="O164" s="48">
        <v>2</v>
      </c>
      <c r="P164" s="48">
        <v>3</v>
      </c>
      <c r="Q164" s="32" t="s">
        <v>297</v>
      </c>
      <c r="R164" s="32" t="s">
        <v>314</v>
      </c>
      <c r="S164" s="32" t="s">
        <v>299</v>
      </c>
      <c r="T164" s="53">
        <v>633</v>
      </c>
      <c r="U164" s="54"/>
    </row>
    <row r="165" s="6" customFormat="1" ht="72" spans="1:21">
      <c r="A165" s="31">
        <v>158</v>
      </c>
      <c r="B165" s="32"/>
      <c r="C165" s="32" t="s">
        <v>47</v>
      </c>
      <c r="D165" s="32" t="s">
        <v>161</v>
      </c>
      <c r="E165" s="32"/>
      <c r="F165" s="32" t="s">
        <v>32</v>
      </c>
      <c r="G165" s="32" t="s">
        <v>37</v>
      </c>
      <c r="H165" s="32">
        <v>1</v>
      </c>
      <c r="I165" s="32" t="s">
        <v>319</v>
      </c>
      <c r="J165" s="47">
        <v>4.5</v>
      </c>
      <c r="K165" s="47">
        <v>0</v>
      </c>
      <c r="L165" s="47">
        <v>4.5</v>
      </c>
      <c r="M165" s="47">
        <v>0</v>
      </c>
      <c r="N165" s="32" t="s">
        <v>231</v>
      </c>
      <c r="O165" s="48">
        <v>1</v>
      </c>
      <c r="P165" s="48">
        <v>1</v>
      </c>
      <c r="Q165" s="32" t="s">
        <v>297</v>
      </c>
      <c r="R165" s="32" t="s">
        <v>320</v>
      </c>
      <c r="S165" s="32" t="s">
        <v>299</v>
      </c>
      <c r="T165" s="53">
        <v>634</v>
      </c>
      <c r="U165" s="54"/>
    </row>
    <row r="166" s="6" customFormat="1" ht="13.5" spans="1:21">
      <c r="A166" s="31">
        <v>159</v>
      </c>
      <c r="B166" s="32" t="s">
        <v>321</v>
      </c>
      <c r="C166" s="32" t="s">
        <v>29</v>
      </c>
      <c r="D166" s="32"/>
      <c r="E166" s="32"/>
      <c r="F166" s="32" t="s">
        <v>32</v>
      </c>
      <c r="G166" s="32" t="s">
        <v>37</v>
      </c>
      <c r="H166" s="32">
        <f t="shared" ref="H166:M166" si="49">SUM(H167:H172)</f>
        <v>12</v>
      </c>
      <c r="I166" s="32" t="s">
        <v>38</v>
      </c>
      <c r="J166" s="47">
        <f t="shared" si="49"/>
        <v>52.5</v>
      </c>
      <c r="K166" s="47">
        <f t="shared" si="49"/>
        <v>43.5</v>
      </c>
      <c r="L166" s="47">
        <f t="shared" si="49"/>
        <v>9</v>
      </c>
      <c r="M166" s="47">
        <f t="shared" si="49"/>
        <v>0</v>
      </c>
      <c r="N166" s="32" t="s">
        <v>38</v>
      </c>
      <c r="O166" s="48">
        <f>SUM(O167:O172)</f>
        <v>12</v>
      </c>
      <c r="P166" s="48">
        <f>SUM(P167:P172)</f>
        <v>30</v>
      </c>
      <c r="Q166" s="32"/>
      <c r="R166" s="32"/>
      <c r="S166" s="32"/>
      <c r="T166" s="53">
        <v>638</v>
      </c>
      <c r="U166" s="54"/>
    </row>
    <row r="167" s="10" customFormat="1" ht="72" spans="1:21">
      <c r="A167" s="31">
        <v>160</v>
      </c>
      <c r="B167" s="35"/>
      <c r="C167" s="35" t="s">
        <v>47</v>
      </c>
      <c r="D167" s="35" t="s">
        <v>48</v>
      </c>
      <c r="E167" s="35"/>
      <c r="F167" s="36" t="s">
        <v>32</v>
      </c>
      <c r="G167" s="36" t="s">
        <v>37</v>
      </c>
      <c r="H167" s="36">
        <v>2</v>
      </c>
      <c r="I167" s="36" t="s">
        <v>322</v>
      </c>
      <c r="J167" s="49">
        <v>9</v>
      </c>
      <c r="K167" s="49">
        <v>9</v>
      </c>
      <c r="L167" s="49">
        <v>0</v>
      </c>
      <c r="M167" s="49">
        <v>0</v>
      </c>
      <c r="N167" s="36" t="s">
        <v>231</v>
      </c>
      <c r="O167" s="50">
        <v>2</v>
      </c>
      <c r="P167" s="50">
        <v>3</v>
      </c>
      <c r="Q167" s="32" t="s">
        <v>297</v>
      </c>
      <c r="R167" s="32" t="s">
        <v>314</v>
      </c>
      <c r="S167" s="62" t="s">
        <v>299</v>
      </c>
      <c r="T167" s="53">
        <v>644</v>
      </c>
      <c r="U167" s="64"/>
    </row>
    <row r="168" s="6" customFormat="1" ht="72" spans="1:21">
      <c r="A168" s="31">
        <v>161</v>
      </c>
      <c r="B168" s="32"/>
      <c r="C168" s="32" t="s">
        <v>47</v>
      </c>
      <c r="D168" s="32" t="s">
        <v>124</v>
      </c>
      <c r="E168" s="32"/>
      <c r="F168" s="32" t="s">
        <v>32</v>
      </c>
      <c r="G168" s="32" t="s">
        <v>37</v>
      </c>
      <c r="H168" s="32">
        <v>6</v>
      </c>
      <c r="I168" s="32" t="s">
        <v>323</v>
      </c>
      <c r="J168" s="47">
        <v>27</v>
      </c>
      <c r="K168" s="47">
        <v>27</v>
      </c>
      <c r="L168" s="47">
        <v>0</v>
      </c>
      <c r="M168" s="47">
        <v>0</v>
      </c>
      <c r="N168" s="32" t="s">
        <v>231</v>
      </c>
      <c r="O168" s="48">
        <v>6</v>
      </c>
      <c r="P168" s="48">
        <v>14</v>
      </c>
      <c r="Q168" s="32" t="s">
        <v>297</v>
      </c>
      <c r="R168" s="32" t="s">
        <v>324</v>
      </c>
      <c r="S168" s="32" t="s">
        <v>299</v>
      </c>
      <c r="T168" s="53">
        <v>645</v>
      </c>
      <c r="U168" s="54"/>
    </row>
    <row r="169" s="6" customFormat="1" ht="72" spans="1:21">
      <c r="A169" s="31">
        <v>162</v>
      </c>
      <c r="B169" s="32"/>
      <c r="C169" s="32" t="s">
        <v>47</v>
      </c>
      <c r="D169" s="32" t="s">
        <v>110</v>
      </c>
      <c r="E169" s="32"/>
      <c r="F169" s="32" t="s">
        <v>32</v>
      </c>
      <c r="G169" s="32" t="s">
        <v>37</v>
      </c>
      <c r="H169" s="32">
        <v>1</v>
      </c>
      <c r="I169" s="32" t="s">
        <v>325</v>
      </c>
      <c r="J169" s="47">
        <v>3</v>
      </c>
      <c r="K169" s="47">
        <v>3</v>
      </c>
      <c r="L169" s="47">
        <v>0</v>
      </c>
      <c r="M169" s="47">
        <v>0</v>
      </c>
      <c r="N169" s="32" t="s">
        <v>231</v>
      </c>
      <c r="O169" s="48">
        <v>1</v>
      </c>
      <c r="P169" s="48">
        <v>4</v>
      </c>
      <c r="Q169" s="32" t="s">
        <v>297</v>
      </c>
      <c r="R169" s="32" t="s">
        <v>326</v>
      </c>
      <c r="S169" s="32" t="s">
        <v>299</v>
      </c>
      <c r="T169" s="53">
        <v>646</v>
      </c>
      <c r="U169" s="54"/>
    </row>
    <row r="170" s="6" customFormat="1" ht="72" spans="1:21">
      <c r="A170" s="31">
        <v>163</v>
      </c>
      <c r="B170" s="32"/>
      <c r="C170" s="32" t="s">
        <v>47</v>
      </c>
      <c r="D170" s="32" t="s">
        <v>114</v>
      </c>
      <c r="E170" s="32"/>
      <c r="F170" s="32" t="s">
        <v>32</v>
      </c>
      <c r="G170" s="32" t="s">
        <v>37</v>
      </c>
      <c r="H170" s="32">
        <v>1</v>
      </c>
      <c r="I170" s="32" t="s">
        <v>327</v>
      </c>
      <c r="J170" s="47">
        <v>4.5</v>
      </c>
      <c r="K170" s="47">
        <v>0</v>
      </c>
      <c r="L170" s="47">
        <v>4.5</v>
      </c>
      <c r="M170" s="47">
        <v>0</v>
      </c>
      <c r="N170" s="32" t="s">
        <v>231</v>
      </c>
      <c r="O170" s="48">
        <v>1</v>
      </c>
      <c r="P170" s="48">
        <v>1</v>
      </c>
      <c r="Q170" s="32" t="s">
        <v>297</v>
      </c>
      <c r="R170" s="32" t="s">
        <v>320</v>
      </c>
      <c r="S170" s="32" t="s">
        <v>299</v>
      </c>
      <c r="T170" s="53">
        <v>647</v>
      </c>
      <c r="U170" s="54"/>
    </row>
    <row r="171" s="6" customFormat="1" ht="72" spans="1:21">
      <c r="A171" s="31">
        <v>164</v>
      </c>
      <c r="B171" s="32"/>
      <c r="C171" s="32" t="s">
        <v>47</v>
      </c>
      <c r="D171" s="32" t="s">
        <v>161</v>
      </c>
      <c r="E171" s="32"/>
      <c r="F171" s="32" t="s">
        <v>32</v>
      </c>
      <c r="G171" s="32" t="s">
        <v>37</v>
      </c>
      <c r="H171" s="32">
        <v>1</v>
      </c>
      <c r="I171" s="32" t="s">
        <v>328</v>
      </c>
      <c r="J171" s="47">
        <v>4.5</v>
      </c>
      <c r="K171" s="47">
        <v>0</v>
      </c>
      <c r="L171" s="47">
        <v>4.5</v>
      </c>
      <c r="M171" s="47">
        <v>0</v>
      </c>
      <c r="N171" s="32" t="s">
        <v>231</v>
      </c>
      <c r="O171" s="48">
        <v>1</v>
      </c>
      <c r="P171" s="48">
        <v>4</v>
      </c>
      <c r="Q171" s="32" t="s">
        <v>297</v>
      </c>
      <c r="R171" s="32" t="s">
        <v>326</v>
      </c>
      <c r="S171" s="32" t="s">
        <v>299</v>
      </c>
      <c r="T171" s="53">
        <v>648</v>
      </c>
      <c r="U171" s="54"/>
    </row>
    <row r="172" s="6" customFormat="1" ht="72" spans="1:21">
      <c r="A172" s="31">
        <v>165</v>
      </c>
      <c r="B172" s="32"/>
      <c r="C172" s="32" t="s">
        <v>47</v>
      </c>
      <c r="D172" s="32" t="s">
        <v>62</v>
      </c>
      <c r="E172" s="32"/>
      <c r="F172" s="32" t="s">
        <v>32</v>
      </c>
      <c r="G172" s="32" t="s">
        <v>37</v>
      </c>
      <c r="H172" s="32">
        <v>1</v>
      </c>
      <c r="I172" s="32" t="s">
        <v>329</v>
      </c>
      <c r="J172" s="47">
        <v>4.5</v>
      </c>
      <c r="K172" s="47">
        <v>4.5</v>
      </c>
      <c r="L172" s="47">
        <v>0</v>
      </c>
      <c r="M172" s="47">
        <v>0</v>
      </c>
      <c r="N172" s="32" t="s">
        <v>231</v>
      </c>
      <c r="O172" s="48">
        <v>1</v>
      </c>
      <c r="P172" s="48">
        <v>4</v>
      </c>
      <c r="Q172" s="32" t="s">
        <v>297</v>
      </c>
      <c r="R172" s="32" t="s">
        <v>326</v>
      </c>
      <c r="S172" s="32" t="s">
        <v>299</v>
      </c>
      <c r="T172" s="53">
        <v>649</v>
      </c>
      <c r="U172" s="54"/>
    </row>
    <row r="173" s="6" customFormat="1" ht="24" spans="1:21">
      <c r="A173" s="31">
        <v>166</v>
      </c>
      <c r="B173" s="32" t="s">
        <v>330</v>
      </c>
      <c r="C173" s="32"/>
      <c r="D173" s="32"/>
      <c r="E173" s="32"/>
      <c r="F173" s="32" t="s">
        <v>32</v>
      </c>
      <c r="G173" s="32" t="s">
        <v>37</v>
      </c>
      <c r="H173" s="32"/>
      <c r="I173" s="32"/>
      <c r="J173" s="47"/>
      <c r="K173" s="47"/>
      <c r="L173" s="47"/>
      <c r="M173" s="47"/>
      <c r="N173" s="32"/>
      <c r="O173" s="48"/>
      <c r="P173" s="48"/>
      <c r="Q173" s="32"/>
      <c r="R173" s="32"/>
      <c r="S173" s="32"/>
      <c r="T173" s="53">
        <v>657</v>
      </c>
      <c r="U173" s="54"/>
    </row>
    <row r="174" s="6" customFormat="1" ht="36" spans="1:21">
      <c r="A174" s="31">
        <v>167</v>
      </c>
      <c r="B174" s="32" t="s">
        <v>331</v>
      </c>
      <c r="C174" s="32"/>
      <c r="D174" s="32"/>
      <c r="E174" s="32"/>
      <c r="F174" s="32" t="s">
        <v>32</v>
      </c>
      <c r="G174" s="32" t="s">
        <v>37</v>
      </c>
      <c r="H174" s="32"/>
      <c r="I174" s="32"/>
      <c r="J174" s="47"/>
      <c r="K174" s="47"/>
      <c r="L174" s="47"/>
      <c r="M174" s="47"/>
      <c r="N174" s="32"/>
      <c r="O174" s="48"/>
      <c r="P174" s="48"/>
      <c r="Q174" s="32"/>
      <c r="R174" s="32"/>
      <c r="S174" s="32"/>
      <c r="T174" s="53">
        <v>658</v>
      </c>
      <c r="U174" s="54"/>
    </row>
    <row r="175" s="6" customFormat="1" ht="13.5" spans="1:21">
      <c r="A175" s="31">
        <v>168</v>
      </c>
      <c r="B175" s="32" t="s">
        <v>332</v>
      </c>
      <c r="C175" s="32"/>
      <c r="D175" s="32"/>
      <c r="E175" s="32"/>
      <c r="F175" s="32" t="s">
        <v>237</v>
      </c>
      <c r="G175" s="32" t="s">
        <v>37</v>
      </c>
      <c r="H175" s="32">
        <f t="shared" ref="H175:M175" si="50">H176+H183+H188+H190</f>
        <v>82</v>
      </c>
      <c r="I175" s="32" t="s">
        <v>38</v>
      </c>
      <c r="J175" s="47">
        <f t="shared" si="50"/>
        <v>162</v>
      </c>
      <c r="K175" s="47">
        <f t="shared" si="50"/>
        <v>106</v>
      </c>
      <c r="L175" s="47">
        <f t="shared" si="50"/>
        <v>56</v>
      </c>
      <c r="M175" s="47">
        <f t="shared" si="50"/>
        <v>0</v>
      </c>
      <c r="N175" s="32" t="s">
        <v>38</v>
      </c>
      <c r="O175" s="48">
        <f>O176+O183+O188+O190</f>
        <v>82</v>
      </c>
      <c r="P175" s="48">
        <f>P176+P183+P188+P190</f>
        <v>239</v>
      </c>
      <c r="Q175" s="32"/>
      <c r="R175" s="32"/>
      <c r="S175" s="32"/>
      <c r="T175" s="53">
        <v>659</v>
      </c>
      <c r="U175" s="54"/>
    </row>
    <row r="176" s="6" customFormat="1" ht="13.5" spans="1:21">
      <c r="A176" s="31">
        <v>169</v>
      </c>
      <c r="B176" s="32" t="s">
        <v>295</v>
      </c>
      <c r="C176" s="32" t="s">
        <v>29</v>
      </c>
      <c r="D176" s="32"/>
      <c r="E176" s="32"/>
      <c r="F176" s="32" t="s">
        <v>333</v>
      </c>
      <c r="G176" s="32" t="s">
        <v>37</v>
      </c>
      <c r="H176" s="32">
        <f t="shared" ref="H176:M176" si="51">SUM(H177:H182)</f>
        <v>50</v>
      </c>
      <c r="I176" s="32" t="s">
        <v>38</v>
      </c>
      <c r="J176" s="47">
        <f t="shared" si="51"/>
        <v>98</v>
      </c>
      <c r="K176" s="47">
        <f t="shared" si="51"/>
        <v>64</v>
      </c>
      <c r="L176" s="47">
        <f t="shared" si="51"/>
        <v>34</v>
      </c>
      <c r="M176" s="47">
        <f t="shared" si="51"/>
        <v>0</v>
      </c>
      <c r="N176" s="32" t="s">
        <v>38</v>
      </c>
      <c r="O176" s="48">
        <f>SUM(O177:O182)</f>
        <v>50</v>
      </c>
      <c r="P176" s="48">
        <f>SUM(P177:P182)</f>
        <v>146</v>
      </c>
      <c r="Q176" s="32"/>
      <c r="R176" s="32"/>
      <c r="S176" s="32"/>
      <c r="T176" s="53">
        <v>660</v>
      </c>
      <c r="U176" s="54"/>
    </row>
    <row r="177" s="9" customFormat="1" ht="108" spans="1:21">
      <c r="A177" s="31">
        <v>170</v>
      </c>
      <c r="B177" s="84"/>
      <c r="C177" s="84" t="s">
        <v>47</v>
      </c>
      <c r="D177" s="84" t="s">
        <v>48</v>
      </c>
      <c r="E177" s="84"/>
      <c r="F177" s="84" t="s">
        <v>333</v>
      </c>
      <c r="G177" s="84" t="s">
        <v>37</v>
      </c>
      <c r="H177" s="84">
        <v>2</v>
      </c>
      <c r="I177" s="84" t="s">
        <v>334</v>
      </c>
      <c r="J177" s="91">
        <v>4</v>
      </c>
      <c r="K177" s="91">
        <v>4</v>
      </c>
      <c r="L177" s="91">
        <v>0</v>
      </c>
      <c r="M177" s="91">
        <v>0</v>
      </c>
      <c r="N177" s="84" t="s">
        <v>231</v>
      </c>
      <c r="O177" s="92">
        <v>2</v>
      </c>
      <c r="P177" s="92">
        <v>6</v>
      </c>
      <c r="Q177" s="84" t="s">
        <v>297</v>
      </c>
      <c r="R177" s="84" t="s">
        <v>335</v>
      </c>
      <c r="S177" s="84" t="s">
        <v>299</v>
      </c>
      <c r="T177" s="84">
        <v>669</v>
      </c>
      <c r="U177" s="84"/>
    </row>
    <row r="178" s="6" customFormat="1" ht="72" spans="1:21">
      <c r="A178" s="31">
        <v>171</v>
      </c>
      <c r="B178" s="32"/>
      <c r="C178" s="32" t="s">
        <v>47</v>
      </c>
      <c r="D178" s="32" t="s">
        <v>114</v>
      </c>
      <c r="E178" s="32"/>
      <c r="F178" s="32" t="s">
        <v>333</v>
      </c>
      <c r="G178" s="32" t="s">
        <v>37</v>
      </c>
      <c r="H178" s="32">
        <v>1</v>
      </c>
      <c r="I178" s="32" t="s">
        <v>336</v>
      </c>
      <c r="J178" s="47">
        <v>2</v>
      </c>
      <c r="K178" s="47">
        <v>0</v>
      </c>
      <c r="L178" s="47">
        <v>2</v>
      </c>
      <c r="M178" s="47">
        <v>0</v>
      </c>
      <c r="N178" s="32" t="s">
        <v>231</v>
      </c>
      <c r="O178" s="48">
        <v>1</v>
      </c>
      <c r="P178" s="48">
        <v>2</v>
      </c>
      <c r="Q178" s="32" t="s">
        <v>297</v>
      </c>
      <c r="R178" s="32" t="s">
        <v>301</v>
      </c>
      <c r="S178" s="32" t="s">
        <v>299</v>
      </c>
      <c r="T178" s="53">
        <v>670</v>
      </c>
      <c r="U178" s="54"/>
    </row>
    <row r="179" s="6" customFormat="1" ht="72" spans="1:21">
      <c r="A179" s="31">
        <v>172</v>
      </c>
      <c r="B179" s="32"/>
      <c r="C179" s="32" t="s">
        <v>47</v>
      </c>
      <c r="D179" s="32" t="s">
        <v>161</v>
      </c>
      <c r="E179" s="32"/>
      <c r="F179" s="32" t="s">
        <v>333</v>
      </c>
      <c r="G179" s="32" t="s">
        <v>37</v>
      </c>
      <c r="H179" s="32">
        <v>2</v>
      </c>
      <c r="I179" s="32" t="s">
        <v>337</v>
      </c>
      <c r="J179" s="47">
        <v>4</v>
      </c>
      <c r="K179" s="47">
        <v>2</v>
      </c>
      <c r="L179" s="47">
        <v>2</v>
      </c>
      <c r="M179" s="47">
        <v>0</v>
      </c>
      <c r="N179" s="32" t="s">
        <v>231</v>
      </c>
      <c r="O179" s="48">
        <v>2</v>
      </c>
      <c r="P179" s="48">
        <v>8</v>
      </c>
      <c r="Q179" s="32" t="s">
        <v>297</v>
      </c>
      <c r="R179" s="32" t="s">
        <v>338</v>
      </c>
      <c r="S179" s="32" t="s">
        <v>299</v>
      </c>
      <c r="T179" s="53">
        <v>671</v>
      </c>
      <c r="U179" s="54"/>
    </row>
    <row r="180" s="6" customFormat="1" ht="72" spans="1:21">
      <c r="A180" s="31">
        <v>173</v>
      </c>
      <c r="B180" s="32"/>
      <c r="C180" s="32" t="s">
        <v>47</v>
      </c>
      <c r="D180" s="32" t="s">
        <v>110</v>
      </c>
      <c r="E180" s="32"/>
      <c r="F180" s="32" t="s">
        <v>333</v>
      </c>
      <c r="G180" s="32" t="s">
        <v>37</v>
      </c>
      <c r="H180" s="32">
        <v>5</v>
      </c>
      <c r="I180" s="32" t="s">
        <v>339</v>
      </c>
      <c r="J180" s="47">
        <v>10</v>
      </c>
      <c r="K180" s="47">
        <v>10</v>
      </c>
      <c r="L180" s="47">
        <v>0</v>
      </c>
      <c r="M180" s="47">
        <v>0</v>
      </c>
      <c r="N180" s="32" t="s">
        <v>231</v>
      </c>
      <c r="O180" s="48">
        <v>5</v>
      </c>
      <c r="P180" s="48">
        <v>15</v>
      </c>
      <c r="Q180" s="32" t="s">
        <v>297</v>
      </c>
      <c r="R180" s="32" t="s">
        <v>340</v>
      </c>
      <c r="S180" s="32" t="s">
        <v>299</v>
      </c>
      <c r="T180" s="53">
        <v>672</v>
      </c>
      <c r="U180" s="54"/>
    </row>
    <row r="181" s="6" customFormat="1" ht="72" spans="1:21">
      <c r="A181" s="31">
        <v>174</v>
      </c>
      <c r="B181" s="32"/>
      <c r="C181" s="32" t="s">
        <v>47</v>
      </c>
      <c r="D181" s="32" t="s">
        <v>62</v>
      </c>
      <c r="E181" s="32"/>
      <c r="F181" s="32" t="s">
        <v>333</v>
      </c>
      <c r="G181" s="32" t="s">
        <v>37</v>
      </c>
      <c r="H181" s="32">
        <v>38</v>
      </c>
      <c r="I181" s="32" t="s">
        <v>341</v>
      </c>
      <c r="J181" s="47">
        <v>76</v>
      </c>
      <c r="K181" s="47">
        <v>48</v>
      </c>
      <c r="L181" s="47">
        <v>28</v>
      </c>
      <c r="M181" s="47">
        <v>0</v>
      </c>
      <c r="N181" s="32" t="s">
        <v>231</v>
      </c>
      <c r="O181" s="48">
        <v>38</v>
      </c>
      <c r="P181" s="48">
        <v>110</v>
      </c>
      <c r="Q181" s="32" t="s">
        <v>297</v>
      </c>
      <c r="R181" s="32" t="s">
        <v>342</v>
      </c>
      <c r="S181" s="32" t="s">
        <v>299</v>
      </c>
      <c r="T181" s="53">
        <v>673</v>
      </c>
      <c r="U181" s="54"/>
    </row>
    <row r="182" s="6" customFormat="1" ht="72" spans="1:21">
      <c r="A182" s="31">
        <v>175</v>
      </c>
      <c r="B182" s="32"/>
      <c r="C182" s="32" t="s">
        <v>47</v>
      </c>
      <c r="D182" s="32" t="s">
        <v>124</v>
      </c>
      <c r="E182" s="32"/>
      <c r="F182" s="32" t="s">
        <v>333</v>
      </c>
      <c r="G182" s="32" t="s">
        <v>37</v>
      </c>
      <c r="H182" s="32">
        <v>2</v>
      </c>
      <c r="I182" s="32" t="s">
        <v>343</v>
      </c>
      <c r="J182" s="47">
        <v>2</v>
      </c>
      <c r="K182" s="47">
        <v>0</v>
      </c>
      <c r="L182" s="47">
        <v>2</v>
      </c>
      <c r="M182" s="47">
        <v>0</v>
      </c>
      <c r="N182" s="32" t="s">
        <v>231</v>
      </c>
      <c r="O182" s="48">
        <v>2</v>
      </c>
      <c r="P182" s="48">
        <v>5</v>
      </c>
      <c r="Q182" s="32" t="s">
        <v>297</v>
      </c>
      <c r="R182" s="32" t="s">
        <v>312</v>
      </c>
      <c r="S182" s="32" t="s">
        <v>299</v>
      </c>
      <c r="T182" s="53">
        <v>674</v>
      </c>
      <c r="U182" s="54"/>
    </row>
    <row r="183" s="6" customFormat="1" ht="13.5" spans="1:21">
      <c r="A183" s="31">
        <v>176</v>
      </c>
      <c r="B183" s="32" t="s">
        <v>310</v>
      </c>
      <c r="C183" s="32" t="s">
        <v>29</v>
      </c>
      <c r="D183" s="32"/>
      <c r="E183" s="32"/>
      <c r="F183" s="32" t="s">
        <v>333</v>
      </c>
      <c r="G183" s="32" t="s">
        <v>37</v>
      </c>
      <c r="H183" s="32">
        <f t="shared" ref="H183:M183" si="52">SUM(H184:H187)</f>
        <v>11</v>
      </c>
      <c r="I183" s="32" t="s">
        <v>38</v>
      </c>
      <c r="J183" s="47">
        <f t="shared" si="52"/>
        <v>22</v>
      </c>
      <c r="K183" s="47">
        <f t="shared" si="52"/>
        <v>14</v>
      </c>
      <c r="L183" s="47">
        <f t="shared" si="52"/>
        <v>8</v>
      </c>
      <c r="M183" s="47">
        <f t="shared" si="52"/>
        <v>0</v>
      </c>
      <c r="N183" s="32" t="s">
        <v>38</v>
      </c>
      <c r="O183" s="48">
        <f>SUM(O184:O187)</f>
        <v>11</v>
      </c>
      <c r="P183" s="48">
        <f>SUM(P184:P187)</f>
        <v>27</v>
      </c>
      <c r="Q183" s="32"/>
      <c r="R183" s="32"/>
      <c r="S183" s="32"/>
      <c r="T183" s="53">
        <v>688</v>
      </c>
      <c r="U183" s="54"/>
    </row>
    <row r="184" s="7" customFormat="1" ht="72" spans="1:21">
      <c r="A184" s="31">
        <v>177</v>
      </c>
      <c r="B184" s="33"/>
      <c r="C184" s="33" t="s">
        <v>47</v>
      </c>
      <c r="D184" s="33" t="s">
        <v>62</v>
      </c>
      <c r="E184" s="33"/>
      <c r="F184" s="34" t="s">
        <v>333</v>
      </c>
      <c r="G184" s="34" t="s">
        <v>37</v>
      </c>
      <c r="H184" s="34">
        <v>6</v>
      </c>
      <c r="I184" s="34" t="s">
        <v>344</v>
      </c>
      <c r="J184" s="44">
        <v>12</v>
      </c>
      <c r="K184" s="44">
        <v>4</v>
      </c>
      <c r="L184" s="44">
        <v>8</v>
      </c>
      <c r="M184" s="44">
        <v>0</v>
      </c>
      <c r="N184" s="34" t="s">
        <v>231</v>
      </c>
      <c r="O184" s="45">
        <v>6</v>
      </c>
      <c r="P184" s="45">
        <v>16</v>
      </c>
      <c r="Q184" s="81" t="s">
        <v>297</v>
      </c>
      <c r="R184" s="81" t="s">
        <v>345</v>
      </c>
      <c r="S184" s="56" t="s">
        <v>299</v>
      </c>
      <c r="T184" s="53">
        <v>697</v>
      </c>
      <c r="U184" s="57"/>
    </row>
    <row r="185" s="6" customFormat="1" ht="72" spans="1:21">
      <c r="A185" s="31">
        <v>178</v>
      </c>
      <c r="B185" s="32"/>
      <c r="C185" s="32" t="s">
        <v>47</v>
      </c>
      <c r="D185" s="32" t="s">
        <v>124</v>
      </c>
      <c r="E185" s="32"/>
      <c r="F185" s="32" t="s">
        <v>333</v>
      </c>
      <c r="G185" s="32" t="s">
        <v>37</v>
      </c>
      <c r="H185" s="32">
        <v>1</v>
      </c>
      <c r="I185" s="32" t="s">
        <v>346</v>
      </c>
      <c r="J185" s="47">
        <v>2</v>
      </c>
      <c r="K185" s="47">
        <v>2</v>
      </c>
      <c r="L185" s="47">
        <v>0</v>
      </c>
      <c r="M185" s="47">
        <v>0</v>
      </c>
      <c r="N185" s="32" t="s">
        <v>231</v>
      </c>
      <c r="O185" s="48">
        <v>1</v>
      </c>
      <c r="P185" s="48">
        <v>2</v>
      </c>
      <c r="Q185" s="32" t="s">
        <v>297</v>
      </c>
      <c r="R185" s="32" t="s">
        <v>301</v>
      </c>
      <c r="S185" s="32" t="s">
        <v>299</v>
      </c>
      <c r="T185" s="53">
        <v>698</v>
      </c>
      <c r="U185" s="54"/>
    </row>
    <row r="186" s="13" customFormat="1" ht="72" spans="1:21">
      <c r="A186" s="31">
        <v>179</v>
      </c>
      <c r="B186" s="32"/>
      <c r="C186" s="32" t="s">
        <v>47</v>
      </c>
      <c r="D186" s="32" t="s">
        <v>161</v>
      </c>
      <c r="E186" s="32"/>
      <c r="F186" s="32" t="s">
        <v>333</v>
      </c>
      <c r="G186" s="32" t="s">
        <v>37</v>
      </c>
      <c r="H186" s="32">
        <v>3</v>
      </c>
      <c r="I186" s="32" t="s">
        <v>347</v>
      </c>
      <c r="J186" s="47">
        <v>6</v>
      </c>
      <c r="K186" s="47">
        <v>6</v>
      </c>
      <c r="L186" s="47">
        <v>0</v>
      </c>
      <c r="M186" s="47">
        <v>0</v>
      </c>
      <c r="N186" s="32" t="s">
        <v>231</v>
      </c>
      <c r="O186" s="48">
        <v>3</v>
      </c>
      <c r="P186" s="48">
        <v>8</v>
      </c>
      <c r="Q186" s="32" t="s">
        <v>297</v>
      </c>
      <c r="R186" s="32" t="s">
        <v>348</v>
      </c>
      <c r="S186" s="32" t="s">
        <v>299</v>
      </c>
      <c r="T186" s="31">
        <v>699</v>
      </c>
      <c r="U186" s="31"/>
    </row>
    <row r="187" s="10" customFormat="1" ht="72" spans="1:21">
      <c r="A187" s="31">
        <v>180</v>
      </c>
      <c r="B187" s="35"/>
      <c r="C187" s="35" t="s">
        <v>47</v>
      </c>
      <c r="D187" s="35" t="s">
        <v>48</v>
      </c>
      <c r="E187" s="35"/>
      <c r="F187" s="36" t="s">
        <v>333</v>
      </c>
      <c r="G187" s="36" t="s">
        <v>37</v>
      </c>
      <c r="H187" s="36">
        <v>1</v>
      </c>
      <c r="I187" s="36" t="s">
        <v>349</v>
      </c>
      <c r="J187" s="49">
        <v>2</v>
      </c>
      <c r="K187" s="49">
        <v>2</v>
      </c>
      <c r="L187" s="49">
        <v>0</v>
      </c>
      <c r="M187" s="49">
        <v>0</v>
      </c>
      <c r="N187" s="36" t="s">
        <v>231</v>
      </c>
      <c r="O187" s="50">
        <v>1</v>
      </c>
      <c r="P187" s="50">
        <v>1</v>
      </c>
      <c r="Q187" s="32" t="s">
        <v>297</v>
      </c>
      <c r="R187" s="32" t="s">
        <v>320</v>
      </c>
      <c r="S187" s="62" t="s">
        <v>299</v>
      </c>
      <c r="T187" s="75">
        <v>700</v>
      </c>
      <c r="U187" s="64"/>
    </row>
    <row r="188" s="6" customFormat="1" ht="24" spans="1:21">
      <c r="A188" s="31">
        <v>181</v>
      </c>
      <c r="B188" s="32" t="s">
        <v>315</v>
      </c>
      <c r="C188" s="32" t="s">
        <v>29</v>
      </c>
      <c r="D188" s="32"/>
      <c r="E188" s="32"/>
      <c r="F188" s="32" t="s">
        <v>333</v>
      </c>
      <c r="G188" s="32" t="s">
        <v>37</v>
      </c>
      <c r="H188" s="32">
        <f t="shared" ref="H188:M188" si="53">SUM(H189:H189)</f>
        <v>1</v>
      </c>
      <c r="I188" s="32" t="s">
        <v>38</v>
      </c>
      <c r="J188" s="47">
        <f t="shared" si="53"/>
        <v>2</v>
      </c>
      <c r="K188" s="47">
        <f t="shared" si="53"/>
        <v>0</v>
      </c>
      <c r="L188" s="47">
        <f t="shared" si="53"/>
        <v>2</v>
      </c>
      <c r="M188" s="47">
        <f t="shared" si="53"/>
        <v>0</v>
      </c>
      <c r="N188" s="32" t="s">
        <v>38</v>
      </c>
      <c r="O188" s="48">
        <f>SUM(O189:O189)</f>
        <v>1</v>
      </c>
      <c r="P188" s="48">
        <f>SUM(P189:P189)</f>
        <v>0</v>
      </c>
      <c r="Q188" s="32"/>
      <c r="R188" s="32"/>
      <c r="S188" s="32"/>
      <c r="T188" s="53">
        <v>712</v>
      </c>
      <c r="U188" s="54"/>
    </row>
    <row r="189" s="6" customFormat="1" ht="72" spans="1:21">
      <c r="A189" s="31">
        <v>182</v>
      </c>
      <c r="B189" s="32"/>
      <c r="C189" s="32" t="s">
        <v>47</v>
      </c>
      <c r="D189" s="32" t="s">
        <v>161</v>
      </c>
      <c r="E189" s="32"/>
      <c r="F189" s="32" t="s">
        <v>333</v>
      </c>
      <c r="G189" s="32" t="s">
        <v>37</v>
      </c>
      <c r="H189" s="32">
        <v>1</v>
      </c>
      <c r="I189" s="32" t="s">
        <v>350</v>
      </c>
      <c r="J189" s="47">
        <v>2</v>
      </c>
      <c r="K189" s="47">
        <v>0</v>
      </c>
      <c r="L189" s="47">
        <v>2</v>
      </c>
      <c r="M189" s="47">
        <v>0</v>
      </c>
      <c r="N189" s="32" t="s">
        <v>231</v>
      </c>
      <c r="O189" s="48">
        <v>1</v>
      </c>
      <c r="P189" s="48"/>
      <c r="Q189" s="32" t="s">
        <v>297</v>
      </c>
      <c r="R189" s="32" t="s">
        <v>351</v>
      </c>
      <c r="S189" s="32" t="s">
        <v>299</v>
      </c>
      <c r="T189" s="53">
        <v>716</v>
      </c>
      <c r="U189" s="54"/>
    </row>
    <row r="190" s="6" customFormat="1" ht="13.5" spans="1:21">
      <c r="A190" s="31">
        <v>183</v>
      </c>
      <c r="B190" s="32" t="s">
        <v>321</v>
      </c>
      <c r="C190" s="32" t="s">
        <v>29</v>
      </c>
      <c r="D190" s="32"/>
      <c r="E190" s="32"/>
      <c r="F190" s="32" t="s">
        <v>333</v>
      </c>
      <c r="G190" s="32"/>
      <c r="H190" s="32">
        <f t="shared" ref="H190:M190" si="54">SUM(H191:H194)</f>
        <v>20</v>
      </c>
      <c r="I190" s="32" t="s">
        <v>38</v>
      </c>
      <c r="J190" s="47">
        <f t="shared" si="54"/>
        <v>40</v>
      </c>
      <c r="K190" s="47">
        <f t="shared" si="54"/>
        <v>28</v>
      </c>
      <c r="L190" s="47">
        <f t="shared" si="54"/>
        <v>12</v>
      </c>
      <c r="M190" s="47">
        <f t="shared" si="54"/>
        <v>0</v>
      </c>
      <c r="N190" s="32" t="s">
        <v>38</v>
      </c>
      <c r="O190" s="48">
        <f>SUM(O191:O194)</f>
        <v>20</v>
      </c>
      <c r="P190" s="48">
        <f>SUM(P191:P194)</f>
        <v>66</v>
      </c>
      <c r="Q190" s="32"/>
      <c r="R190" s="32"/>
      <c r="S190" s="32"/>
      <c r="T190" s="53">
        <v>720</v>
      </c>
      <c r="U190" s="54"/>
    </row>
    <row r="191" s="7" customFormat="1" ht="72" spans="1:21">
      <c r="A191" s="31">
        <v>184</v>
      </c>
      <c r="B191" s="33"/>
      <c r="C191" s="33" t="s">
        <v>47</v>
      </c>
      <c r="D191" s="33" t="s">
        <v>62</v>
      </c>
      <c r="E191" s="33"/>
      <c r="F191" s="34" t="s">
        <v>333</v>
      </c>
      <c r="G191" s="34" t="s">
        <v>37</v>
      </c>
      <c r="H191" s="34">
        <v>3</v>
      </c>
      <c r="I191" s="34" t="s">
        <v>352</v>
      </c>
      <c r="J191" s="44">
        <v>6</v>
      </c>
      <c r="K191" s="44">
        <v>2</v>
      </c>
      <c r="L191" s="44">
        <v>4</v>
      </c>
      <c r="M191" s="44">
        <v>0</v>
      </c>
      <c r="N191" s="34" t="s">
        <v>231</v>
      </c>
      <c r="O191" s="45">
        <v>3</v>
      </c>
      <c r="P191" s="45">
        <v>7</v>
      </c>
      <c r="Q191" s="81" t="s">
        <v>297</v>
      </c>
      <c r="R191" s="81" t="s">
        <v>353</v>
      </c>
      <c r="S191" s="56" t="s">
        <v>299</v>
      </c>
      <c r="T191" s="53">
        <v>728</v>
      </c>
      <c r="U191" s="57"/>
    </row>
    <row r="192" s="7" customFormat="1" ht="72" spans="1:21">
      <c r="A192" s="31">
        <v>185</v>
      </c>
      <c r="B192" s="33"/>
      <c r="C192" s="33" t="s">
        <v>47</v>
      </c>
      <c r="D192" s="33" t="s">
        <v>124</v>
      </c>
      <c r="E192" s="33"/>
      <c r="F192" s="34" t="s">
        <v>333</v>
      </c>
      <c r="G192" s="34" t="s">
        <v>37</v>
      </c>
      <c r="H192" s="34">
        <v>13</v>
      </c>
      <c r="I192" s="34" t="s">
        <v>354</v>
      </c>
      <c r="J192" s="44">
        <v>26</v>
      </c>
      <c r="K192" s="44">
        <v>22</v>
      </c>
      <c r="L192" s="44">
        <v>4</v>
      </c>
      <c r="M192" s="44">
        <v>0</v>
      </c>
      <c r="N192" s="34" t="s">
        <v>231</v>
      </c>
      <c r="O192" s="45">
        <v>13</v>
      </c>
      <c r="P192" s="45">
        <v>45</v>
      </c>
      <c r="Q192" s="81" t="s">
        <v>297</v>
      </c>
      <c r="R192" s="81" t="s">
        <v>355</v>
      </c>
      <c r="S192" s="56" t="s">
        <v>299</v>
      </c>
      <c r="T192" s="53">
        <v>729</v>
      </c>
      <c r="U192" s="57"/>
    </row>
    <row r="193" s="13" customFormat="1" ht="72" spans="1:21">
      <c r="A193" s="31">
        <v>186</v>
      </c>
      <c r="B193" s="32"/>
      <c r="C193" s="32" t="s">
        <v>47</v>
      </c>
      <c r="D193" s="32" t="s">
        <v>161</v>
      </c>
      <c r="E193" s="32"/>
      <c r="F193" s="32" t="s">
        <v>333</v>
      </c>
      <c r="G193" s="32" t="s">
        <v>37</v>
      </c>
      <c r="H193" s="32">
        <v>1</v>
      </c>
      <c r="I193" s="32" t="s">
        <v>356</v>
      </c>
      <c r="J193" s="47">
        <v>2</v>
      </c>
      <c r="K193" s="47">
        <v>0</v>
      </c>
      <c r="L193" s="47">
        <v>2</v>
      </c>
      <c r="M193" s="47">
        <v>0</v>
      </c>
      <c r="N193" s="32" t="s">
        <v>231</v>
      </c>
      <c r="O193" s="48">
        <v>1</v>
      </c>
      <c r="P193" s="48">
        <v>1</v>
      </c>
      <c r="Q193" s="32" t="s">
        <v>297</v>
      </c>
      <c r="R193" s="32" t="s">
        <v>320</v>
      </c>
      <c r="S193" s="32" t="s">
        <v>299</v>
      </c>
      <c r="T193" s="31">
        <v>730</v>
      </c>
      <c r="U193" s="78"/>
    </row>
    <row r="194" s="10" customFormat="1" ht="72" spans="1:21">
      <c r="A194" s="31">
        <v>187</v>
      </c>
      <c r="B194" s="35"/>
      <c r="C194" s="35" t="s">
        <v>47</v>
      </c>
      <c r="D194" s="35" t="s">
        <v>48</v>
      </c>
      <c r="E194" s="35"/>
      <c r="F194" s="36" t="s">
        <v>333</v>
      </c>
      <c r="G194" s="36" t="s">
        <v>37</v>
      </c>
      <c r="H194" s="36">
        <v>3</v>
      </c>
      <c r="I194" s="36" t="s">
        <v>357</v>
      </c>
      <c r="J194" s="49">
        <v>6</v>
      </c>
      <c r="K194" s="49">
        <v>4</v>
      </c>
      <c r="L194" s="49">
        <v>2</v>
      </c>
      <c r="M194" s="49">
        <v>0</v>
      </c>
      <c r="N194" s="36" t="s">
        <v>231</v>
      </c>
      <c r="O194" s="50">
        <v>3</v>
      </c>
      <c r="P194" s="50">
        <v>13</v>
      </c>
      <c r="Q194" s="32" t="s">
        <v>297</v>
      </c>
      <c r="R194" s="32" t="s">
        <v>358</v>
      </c>
      <c r="S194" s="62" t="s">
        <v>299</v>
      </c>
      <c r="T194" s="31">
        <v>731</v>
      </c>
      <c r="U194" s="64"/>
    </row>
    <row r="195" s="6" customFormat="1" ht="24" spans="1:21">
      <c r="A195" s="31">
        <v>188</v>
      </c>
      <c r="B195" s="32" t="s">
        <v>359</v>
      </c>
      <c r="C195" s="32"/>
      <c r="D195" s="32"/>
      <c r="E195" s="32"/>
      <c r="F195" s="32" t="s">
        <v>32</v>
      </c>
      <c r="G195" s="32" t="s">
        <v>37</v>
      </c>
      <c r="H195" s="32">
        <v>2</v>
      </c>
      <c r="I195" s="32" t="s">
        <v>38</v>
      </c>
      <c r="J195" s="47">
        <f t="shared" ref="J195:M195" si="55">SUM(J196:J196)</f>
        <v>9</v>
      </c>
      <c r="K195" s="47">
        <f t="shared" si="55"/>
        <v>4.5</v>
      </c>
      <c r="L195" s="47">
        <f t="shared" si="55"/>
        <v>4.5</v>
      </c>
      <c r="M195" s="47">
        <f t="shared" si="55"/>
        <v>0</v>
      </c>
      <c r="N195" s="47" t="s">
        <v>38</v>
      </c>
      <c r="O195" s="48">
        <f>SUM(O196:O196)</f>
        <v>2</v>
      </c>
      <c r="P195" s="48">
        <f>SUM(P196:P196)</f>
        <v>4</v>
      </c>
      <c r="Q195" s="32"/>
      <c r="R195" s="32"/>
      <c r="S195" s="32"/>
      <c r="T195" s="53">
        <v>739</v>
      </c>
      <c r="U195" s="54"/>
    </row>
    <row r="196" s="7" customFormat="1" ht="72" spans="1:21">
      <c r="A196" s="31">
        <v>189</v>
      </c>
      <c r="B196" s="96"/>
      <c r="C196" s="33" t="s">
        <v>47</v>
      </c>
      <c r="D196" s="33" t="s">
        <v>62</v>
      </c>
      <c r="E196" s="33"/>
      <c r="F196" s="34" t="s">
        <v>32</v>
      </c>
      <c r="G196" s="34" t="s">
        <v>37</v>
      </c>
      <c r="H196" s="34">
        <v>2</v>
      </c>
      <c r="I196" s="34" t="s">
        <v>360</v>
      </c>
      <c r="J196" s="44">
        <v>9</v>
      </c>
      <c r="K196" s="44">
        <v>4.5</v>
      </c>
      <c r="L196" s="44">
        <v>4.5</v>
      </c>
      <c r="M196" s="44">
        <v>0</v>
      </c>
      <c r="N196" s="34" t="s">
        <v>231</v>
      </c>
      <c r="O196" s="45">
        <v>2</v>
      </c>
      <c r="P196" s="45">
        <v>4</v>
      </c>
      <c r="Q196" s="34" t="s">
        <v>361</v>
      </c>
      <c r="R196" s="81" t="s">
        <v>362</v>
      </c>
      <c r="S196" s="56" t="s">
        <v>299</v>
      </c>
      <c r="T196" s="94"/>
      <c r="U196" s="57"/>
    </row>
    <row r="197" s="6" customFormat="1" ht="24" spans="1:21">
      <c r="A197" s="31">
        <v>190</v>
      </c>
      <c r="B197" s="32" t="s">
        <v>363</v>
      </c>
      <c r="C197" s="32"/>
      <c r="D197" s="32"/>
      <c r="E197" s="32"/>
      <c r="F197" s="32" t="s">
        <v>237</v>
      </c>
      <c r="G197" s="32" t="s">
        <v>37</v>
      </c>
      <c r="H197" s="32"/>
      <c r="I197" s="32"/>
      <c r="J197" s="47"/>
      <c r="K197" s="47"/>
      <c r="L197" s="47"/>
      <c r="M197" s="47"/>
      <c r="N197" s="32"/>
      <c r="O197" s="48"/>
      <c r="P197" s="48"/>
      <c r="Q197" s="32"/>
      <c r="R197" s="32"/>
      <c r="S197" s="32"/>
      <c r="T197" s="53">
        <v>741</v>
      </c>
      <c r="U197" s="54"/>
    </row>
    <row r="198" s="6" customFormat="1" ht="24" spans="1:21">
      <c r="A198" s="31">
        <v>191</v>
      </c>
      <c r="B198" s="32" t="s">
        <v>364</v>
      </c>
      <c r="C198" s="32"/>
      <c r="D198" s="32"/>
      <c r="E198" s="32"/>
      <c r="F198" s="32"/>
      <c r="G198" s="32"/>
      <c r="H198" s="32"/>
      <c r="I198" s="32"/>
      <c r="J198" s="47">
        <f t="shared" ref="J198:M198" si="56">SUM(J199:J200)</f>
        <v>587.1</v>
      </c>
      <c r="K198" s="47">
        <f t="shared" si="56"/>
        <v>0</v>
      </c>
      <c r="L198" s="47">
        <f t="shared" si="56"/>
        <v>539.1</v>
      </c>
      <c r="M198" s="47">
        <f t="shared" si="56"/>
        <v>48</v>
      </c>
      <c r="N198" s="47" t="s">
        <v>38</v>
      </c>
      <c r="O198" s="48">
        <f>SUM(O199:O200)</f>
        <v>306</v>
      </c>
      <c r="P198" s="48">
        <f>SUM(P199:P200)</f>
        <v>1024</v>
      </c>
      <c r="Q198" s="32"/>
      <c r="R198" s="32"/>
      <c r="S198" s="32"/>
      <c r="T198" s="53">
        <v>742</v>
      </c>
      <c r="U198" s="54"/>
    </row>
    <row r="199" s="16" customFormat="1" ht="96" spans="1:22">
      <c r="A199" s="31">
        <v>192</v>
      </c>
      <c r="B199" s="96"/>
      <c r="C199" s="33" t="s">
        <v>47</v>
      </c>
      <c r="D199" s="33" t="s">
        <v>62</v>
      </c>
      <c r="E199" s="33"/>
      <c r="F199" s="34" t="s">
        <v>32</v>
      </c>
      <c r="G199" s="34" t="s">
        <v>37</v>
      </c>
      <c r="H199" s="34">
        <v>282</v>
      </c>
      <c r="I199" s="34" t="s">
        <v>365</v>
      </c>
      <c r="J199" s="44">
        <v>539.1</v>
      </c>
      <c r="K199" s="44">
        <v>0</v>
      </c>
      <c r="L199" s="44">
        <v>539.1</v>
      </c>
      <c r="M199" s="44">
        <v>0</v>
      </c>
      <c r="N199" s="34" t="s">
        <v>231</v>
      </c>
      <c r="O199" s="45">
        <v>282</v>
      </c>
      <c r="P199" s="45">
        <v>954</v>
      </c>
      <c r="Q199" s="34" t="s">
        <v>366</v>
      </c>
      <c r="R199" s="81" t="s">
        <v>367</v>
      </c>
      <c r="S199" s="56" t="s">
        <v>299</v>
      </c>
      <c r="T199" s="108" t="s">
        <v>25</v>
      </c>
      <c r="U199" s="58" t="s">
        <v>368</v>
      </c>
      <c r="V199" s="59"/>
    </row>
    <row r="200" s="12" customFormat="1" ht="96" spans="1:22">
      <c r="A200" s="31">
        <v>193</v>
      </c>
      <c r="B200" s="35" t="s">
        <v>369</v>
      </c>
      <c r="C200" s="35" t="s">
        <v>47</v>
      </c>
      <c r="D200" s="35"/>
      <c r="E200" s="35"/>
      <c r="F200" s="36" t="s">
        <v>370</v>
      </c>
      <c r="G200" s="36" t="s">
        <v>37</v>
      </c>
      <c r="H200" s="36">
        <v>24</v>
      </c>
      <c r="I200" s="36" t="s">
        <v>371</v>
      </c>
      <c r="J200" s="49">
        <v>48</v>
      </c>
      <c r="K200" s="49">
        <v>0</v>
      </c>
      <c r="L200" s="49">
        <v>0</v>
      </c>
      <c r="M200" s="49">
        <v>48</v>
      </c>
      <c r="N200" s="36" t="s">
        <v>372</v>
      </c>
      <c r="O200" s="50">
        <v>24</v>
      </c>
      <c r="P200" s="50">
        <v>70</v>
      </c>
      <c r="Q200" s="36" t="s">
        <v>366</v>
      </c>
      <c r="R200" s="32" t="s">
        <v>373</v>
      </c>
      <c r="S200" s="62" t="s">
        <v>374</v>
      </c>
      <c r="T200" s="65" t="s">
        <v>25</v>
      </c>
      <c r="U200" s="58" t="s">
        <v>375</v>
      </c>
      <c r="V200" s="59"/>
    </row>
    <row r="201" s="6" customFormat="1" ht="24" spans="1:21">
      <c r="A201" s="31">
        <v>194</v>
      </c>
      <c r="B201" s="32" t="s">
        <v>376</v>
      </c>
      <c r="C201" s="32"/>
      <c r="D201" s="32"/>
      <c r="E201" s="32"/>
      <c r="F201" s="32" t="s">
        <v>32</v>
      </c>
      <c r="G201" s="32" t="s">
        <v>37</v>
      </c>
      <c r="H201" s="32">
        <v>150</v>
      </c>
      <c r="I201" s="32" t="s">
        <v>38</v>
      </c>
      <c r="J201" s="47">
        <f t="shared" ref="J201:M201" si="57">SUM(J202:J202)</f>
        <v>150</v>
      </c>
      <c r="K201" s="47">
        <f t="shared" si="57"/>
        <v>0</v>
      </c>
      <c r="L201" s="47">
        <f t="shared" si="57"/>
        <v>0</v>
      </c>
      <c r="M201" s="47">
        <f t="shared" si="57"/>
        <v>150</v>
      </c>
      <c r="N201" s="47" t="s">
        <v>38</v>
      </c>
      <c r="O201" s="48">
        <f>SUM(O202:O202)</f>
        <v>150</v>
      </c>
      <c r="P201" s="48">
        <f>SUM(P202:P202)</f>
        <v>550</v>
      </c>
      <c r="Q201" s="32"/>
      <c r="R201" s="32"/>
      <c r="S201" s="32"/>
      <c r="T201" s="53">
        <v>743</v>
      </c>
      <c r="U201" s="54"/>
    </row>
    <row r="202" s="17" customFormat="1" ht="60" spans="1:22">
      <c r="A202" s="31">
        <v>195</v>
      </c>
      <c r="B202" s="96"/>
      <c r="C202" s="33" t="s">
        <v>47</v>
      </c>
      <c r="D202" s="33" t="s">
        <v>62</v>
      </c>
      <c r="E202" s="96"/>
      <c r="F202" s="34" t="s">
        <v>32</v>
      </c>
      <c r="G202" s="34" t="s">
        <v>37</v>
      </c>
      <c r="H202" s="34">
        <v>150</v>
      </c>
      <c r="I202" s="33" t="s">
        <v>377</v>
      </c>
      <c r="J202" s="44">
        <v>150</v>
      </c>
      <c r="K202" s="44">
        <v>0</v>
      </c>
      <c r="L202" s="44">
        <v>0</v>
      </c>
      <c r="M202" s="44">
        <v>150</v>
      </c>
      <c r="N202" s="34" t="s">
        <v>231</v>
      </c>
      <c r="O202" s="45">
        <v>150</v>
      </c>
      <c r="P202" s="45">
        <v>550</v>
      </c>
      <c r="Q202" s="33" t="s">
        <v>378</v>
      </c>
      <c r="R202" s="81" t="s">
        <v>379</v>
      </c>
      <c r="S202" s="56" t="s">
        <v>299</v>
      </c>
      <c r="T202" s="109" t="s">
        <v>25</v>
      </c>
      <c r="U202" s="58" t="s">
        <v>380</v>
      </c>
      <c r="V202" s="59"/>
    </row>
    <row r="203" s="6" customFormat="1" ht="13.5" spans="1:21">
      <c r="A203" s="31">
        <v>196</v>
      </c>
      <c r="B203" s="32" t="s">
        <v>291</v>
      </c>
      <c r="C203" s="32"/>
      <c r="D203" s="32"/>
      <c r="E203" s="32"/>
      <c r="F203" s="32"/>
      <c r="G203" s="32"/>
      <c r="H203" s="32"/>
      <c r="I203" s="32"/>
      <c r="J203" s="47"/>
      <c r="K203" s="47"/>
      <c r="L203" s="47"/>
      <c r="M203" s="47"/>
      <c r="N203" s="32"/>
      <c r="O203" s="48"/>
      <c r="P203" s="48"/>
      <c r="Q203" s="32"/>
      <c r="R203" s="32"/>
      <c r="S203" s="32"/>
      <c r="T203" s="53">
        <v>748</v>
      </c>
      <c r="U203" s="54"/>
    </row>
    <row r="204" s="6" customFormat="1" ht="24" spans="1:21">
      <c r="A204" s="31">
        <v>197</v>
      </c>
      <c r="B204" s="32" t="s">
        <v>381</v>
      </c>
      <c r="C204" s="32"/>
      <c r="D204" s="32"/>
      <c r="E204" s="32"/>
      <c r="F204" s="32" t="s">
        <v>29</v>
      </c>
      <c r="G204" s="32" t="s">
        <v>29</v>
      </c>
      <c r="H204" s="32"/>
      <c r="I204" s="32"/>
      <c r="J204" s="47">
        <f>SUM(K204+L204+M204)</f>
        <v>20.8</v>
      </c>
      <c r="K204" s="47">
        <f t="shared" ref="K204:M204" si="58">K205+K206+K207+K208+K227+K228+K229</f>
        <v>5.55</v>
      </c>
      <c r="L204" s="47">
        <f t="shared" si="58"/>
        <v>6.9</v>
      </c>
      <c r="M204" s="47">
        <f t="shared" si="58"/>
        <v>8.35</v>
      </c>
      <c r="N204" s="32"/>
      <c r="O204" s="48"/>
      <c r="P204" s="48"/>
      <c r="Q204" s="32"/>
      <c r="R204" s="32"/>
      <c r="S204" s="32"/>
      <c r="T204" s="53">
        <v>751</v>
      </c>
      <c r="U204" s="54"/>
    </row>
    <row r="205" s="6" customFormat="1" ht="24" spans="1:21">
      <c r="A205" s="31">
        <v>198</v>
      </c>
      <c r="B205" s="32" t="s">
        <v>382</v>
      </c>
      <c r="C205" s="32"/>
      <c r="D205" s="32"/>
      <c r="E205" s="32"/>
      <c r="F205" s="32" t="s">
        <v>32</v>
      </c>
      <c r="G205" s="32" t="s">
        <v>215</v>
      </c>
      <c r="H205" s="32"/>
      <c r="I205" s="32"/>
      <c r="J205" s="47"/>
      <c r="K205" s="47"/>
      <c r="L205" s="47"/>
      <c r="M205" s="47"/>
      <c r="N205" s="32"/>
      <c r="O205" s="48"/>
      <c r="P205" s="48"/>
      <c r="Q205" s="32"/>
      <c r="R205" s="32"/>
      <c r="S205" s="32"/>
      <c r="T205" s="53"/>
      <c r="U205" s="54"/>
    </row>
    <row r="206" s="6" customFormat="1" ht="24" spans="1:21">
      <c r="A206" s="31">
        <v>199</v>
      </c>
      <c r="B206" s="32" t="s">
        <v>383</v>
      </c>
      <c r="C206" s="32"/>
      <c r="D206" s="32"/>
      <c r="E206" s="32"/>
      <c r="F206" s="32" t="s">
        <v>41</v>
      </c>
      <c r="G206" s="32" t="s">
        <v>215</v>
      </c>
      <c r="H206" s="32"/>
      <c r="I206" s="32"/>
      <c r="J206" s="47"/>
      <c r="K206" s="47"/>
      <c r="L206" s="47"/>
      <c r="M206" s="47"/>
      <c r="N206" s="32"/>
      <c r="O206" s="48"/>
      <c r="P206" s="48"/>
      <c r="Q206" s="32"/>
      <c r="R206" s="32"/>
      <c r="S206" s="32"/>
      <c r="T206" s="53"/>
      <c r="U206" s="54"/>
    </row>
    <row r="207" s="6" customFormat="1" ht="24" spans="1:21">
      <c r="A207" s="31">
        <v>200</v>
      </c>
      <c r="B207" s="32" t="s">
        <v>384</v>
      </c>
      <c r="C207" s="32"/>
      <c r="D207" s="32"/>
      <c r="E207" s="32"/>
      <c r="F207" s="31" t="s">
        <v>32</v>
      </c>
      <c r="G207" s="31" t="s">
        <v>198</v>
      </c>
      <c r="H207" s="31"/>
      <c r="I207" s="31"/>
      <c r="J207" s="30"/>
      <c r="K207" s="30"/>
      <c r="L207" s="30"/>
      <c r="M207" s="30"/>
      <c r="N207" s="31"/>
      <c r="O207" s="43"/>
      <c r="P207" s="43"/>
      <c r="Q207" s="31"/>
      <c r="R207" s="31"/>
      <c r="S207" s="53"/>
      <c r="T207" s="53">
        <v>754</v>
      </c>
      <c r="U207" s="54"/>
    </row>
    <row r="208" s="6" customFormat="1" ht="13.5" spans="1:21">
      <c r="A208" s="31">
        <v>201</v>
      </c>
      <c r="B208" s="32" t="s">
        <v>385</v>
      </c>
      <c r="C208" s="32"/>
      <c r="D208" s="32"/>
      <c r="E208" s="32"/>
      <c r="F208" s="31" t="s">
        <v>32</v>
      </c>
      <c r="G208" s="31" t="s">
        <v>33</v>
      </c>
      <c r="H208" s="31"/>
      <c r="I208" s="31"/>
      <c r="J208" s="30">
        <f t="shared" ref="J208:M208" si="59">SUM(J209+J224)</f>
        <v>21.1</v>
      </c>
      <c r="K208" s="30">
        <f t="shared" si="59"/>
        <v>5.55</v>
      </c>
      <c r="L208" s="30">
        <f t="shared" si="59"/>
        <v>6.9</v>
      </c>
      <c r="M208" s="30">
        <f t="shared" si="59"/>
        <v>8.35</v>
      </c>
      <c r="N208" s="31"/>
      <c r="O208" s="43"/>
      <c r="P208" s="43"/>
      <c r="Q208" s="31"/>
      <c r="R208" s="31"/>
      <c r="S208" s="53"/>
      <c r="T208" s="53">
        <v>755</v>
      </c>
      <c r="U208" s="54"/>
    </row>
    <row r="209" s="6" customFormat="1" ht="13.5" spans="1:21">
      <c r="A209" s="31">
        <v>202</v>
      </c>
      <c r="B209" s="32" t="s">
        <v>386</v>
      </c>
      <c r="C209" s="32"/>
      <c r="D209" s="32" t="s">
        <v>106</v>
      </c>
      <c r="E209" s="32" t="s">
        <v>106</v>
      </c>
      <c r="F209" s="31" t="s">
        <v>32</v>
      </c>
      <c r="G209" s="31" t="s">
        <v>33</v>
      </c>
      <c r="H209" s="31"/>
      <c r="I209" s="31"/>
      <c r="J209" s="30">
        <f t="shared" ref="J209:M209" si="60">SUM(J210+J217)</f>
        <v>18.6</v>
      </c>
      <c r="K209" s="30">
        <f t="shared" si="60"/>
        <v>4.8</v>
      </c>
      <c r="L209" s="30">
        <f t="shared" si="60"/>
        <v>6.15</v>
      </c>
      <c r="M209" s="30">
        <f t="shared" si="60"/>
        <v>7.35</v>
      </c>
      <c r="N209" s="31"/>
      <c r="O209" s="43"/>
      <c r="P209" s="43"/>
      <c r="Q209" s="31"/>
      <c r="R209" s="31"/>
      <c r="S209" s="53"/>
      <c r="T209" s="53">
        <v>756</v>
      </c>
      <c r="U209" s="54"/>
    </row>
    <row r="210" s="6" customFormat="1" ht="36" spans="1:21">
      <c r="A210" s="31">
        <v>203</v>
      </c>
      <c r="B210" s="32" t="s">
        <v>387</v>
      </c>
      <c r="C210" s="32" t="s">
        <v>29</v>
      </c>
      <c r="D210" s="32"/>
      <c r="E210" s="32"/>
      <c r="F210" s="31" t="s">
        <v>29</v>
      </c>
      <c r="G210" s="31" t="s">
        <v>33</v>
      </c>
      <c r="H210" s="31">
        <f t="shared" ref="H210:M210" si="61">SUM(H211:H216)</f>
        <v>74</v>
      </c>
      <c r="I210" s="31" t="s">
        <v>38</v>
      </c>
      <c r="J210" s="30">
        <f t="shared" si="61"/>
        <v>11.55</v>
      </c>
      <c r="K210" s="30">
        <f t="shared" si="61"/>
        <v>3.15</v>
      </c>
      <c r="L210" s="30">
        <f t="shared" si="61"/>
        <v>4.2</v>
      </c>
      <c r="M210" s="30">
        <f t="shared" si="61"/>
        <v>4.2</v>
      </c>
      <c r="N210" s="30" t="s">
        <v>38</v>
      </c>
      <c r="O210" s="43">
        <f>SUM(O211:O216)</f>
        <v>31</v>
      </c>
      <c r="P210" s="43">
        <f>SUM(P211:P216)</f>
        <v>31</v>
      </c>
      <c r="Q210" s="31"/>
      <c r="R210" s="31"/>
      <c r="S210" s="53"/>
      <c r="T210" s="53">
        <v>757</v>
      </c>
      <c r="U210" s="54"/>
    </row>
    <row r="211" s="6" customFormat="1" ht="60" spans="1:21">
      <c r="A211" s="31">
        <v>204</v>
      </c>
      <c r="B211" s="32"/>
      <c r="C211" s="32" t="s">
        <v>47</v>
      </c>
      <c r="D211" s="32" t="s">
        <v>48</v>
      </c>
      <c r="E211" s="32"/>
      <c r="F211" s="32" t="s">
        <v>29</v>
      </c>
      <c r="G211" s="32" t="s">
        <v>33</v>
      </c>
      <c r="H211" s="32">
        <v>13</v>
      </c>
      <c r="I211" s="32" t="s">
        <v>388</v>
      </c>
      <c r="J211" s="47">
        <v>1.95</v>
      </c>
      <c r="K211" s="47">
        <v>0.75</v>
      </c>
      <c r="L211" s="47">
        <v>0.75</v>
      </c>
      <c r="M211" s="47">
        <v>0.45</v>
      </c>
      <c r="N211" s="32" t="s">
        <v>50</v>
      </c>
      <c r="O211" s="48">
        <v>5</v>
      </c>
      <c r="P211" s="48">
        <v>5</v>
      </c>
      <c r="Q211" s="32" t="s">
        <v>389</v>
      </c>
      <c r="R211" s="32" t="s">
        <v>390</v>
      </c>
      <c r="S211" s="32" t="s">
        <v>391</v>
      </c>
      <c r="T211" s="53">
        <v>766</v>
      </c>
      <c r="U211" s="54"/>
    </row>
    <row r="212" s="13" customFormat="1" ht="72" spans="1:21">
      <c r="A212" s="31">
        <v>205</v>
      </c>
      <c r="B212" s="32"/>
      <c r="C212" s="32" t="s">
        <v>47</v>
      </c>
      <c r="D212" s="32" t="s">
        <v>161</v>
      </c>
      <c r="E212" s="32"/>
      <c r="F212" s="32" t="s">
        <v>29</v>
      </c>
      <c r="G212" s="36" t="s">
        <v>392</v>
      </c>
      <c r="H212" s="32">
        <v>1</v>
      </c>
      <c r="I212" s="32" t="s">
        <v>393</v>
      </c>
      <c r="J212" s="47">
        <v>0.6</v>
      </c>
      <c r="K212" s="47">
        <v>0.15</v>
      </c>
      <c r="L212" s="47">
        <v>0.3</v>
      </c>
      <c r="M212" s="47">
        <v>0.15</v>
      </c>
      <c r="N212" s="32" t="s">
        <v>50</v>
      </c>
      <c r="O212" s="48">
        <v>1</v>
      </c>
      <c r="P212" s="48">
        <v>1</v>
      </c>
      <c r="Q212" s="32" t="s">
        <v>389</v>
      </c>
      <c r="R212" s="32" t="s">
        <v>394</v>
      </c>
      <c r="S212" s="62" t="s">
        <v>395</v>
      </c>
      <c r="T212" s="53">
        <v>767</v>
      </c>
      <c r="U212" s="78"/>
    </row>
    <row r="213" s="10" customFormat="1" ht="60" spans="1:21">
      <c r="A213" s="31">
        <v>206</v>
      </c>
      <c r="B213" s="35"/>
      <c r="C213" s="35" t="s">
        <v>47</v>
      </c>
      <c r="D213" s="35" t="s">
        <v>58</v>
      </c>
      <c r="E213" s="35"/>
      <c r="F213" s="36" t="s">
        <v>29</v>
      </c>
      <c r="G213" s="36" t="s">
        <v>392</v>
      </c>
      <c r="H213" s="36">
        <v>22</v>
      </c>
      <c r="I213" s="36" t="s">
        <v>396</v>
      </c>
      <c r="J213" s="49">
        <v>3.3</v>
      </c>
      <c r="K213" s="49">
        <v>0.9</v>
      </c>
      <c r="L213" s="49">
        <v>1.5</v>
      </c>
      <c r="M213" s="49">
        <v>0.9</v>
      </c>
      <c r="N213" s="36" t="s">
        <v>50</v>
      </c>
      <c r="O213" s="50">
        <v>6</v>
      </c>
      <c r="P213" s="50">
        <v>6</v>
      </c>
      <c r="Q213" s="36" t="s">
        <v>397</v>
      </c>
      <c r="R213" s="36" t="s">
        <v>398</v>
      </c>
      <c r="S213" s="62" t="s">
        <v>395</v>
      </c>
      <c r="T213" s="53">
        <v>768</v>
      </c>
      <c r="U213" s="64"/>
    </row>
    <row r="214" s="11" customFormat="1" ht="60" spans="1:21">
      <c r="A214" s="31">
        <v>207</v>
      </c>
      <c r="B214" s="32"/>
      <c r="C214" s="32" t="s">
        <v>47</v>
      </c>
      <c r="D214" s="32" t="s">
        <v>110</v>
      </c>
      <c r="E214" s="32"/>
      <c r="F214" s="32" t="s">
        <v>29</v>
      </c>
      <c r="G214" s="36" t="s">
        <v>392</v>
      </c>
      <c r="H214" s="32">
        <v>7</v>
      </c>
      <c r="I214" s="32" t="s">
        <v>399</v>
      </c>
      <c r="J214" s="47">
        <v>1.05</v>
      </c>
      <c r="K214" s="47">
        <v>0.15</v>
      </c>
      <c r="L214" s="47">
        <v>0.45</v>
      </c>
      <c r="M214" s="47">
        <v>0.45</v>
      </c>
      <c r="N214" s="32" t="s">
        <v>50</v>
      </c>
      <c r="O214" s="48">
        <v>3</v>
      </c>
      <c r="P214" s="48">
        <v>3</v>
      </c>
      <c r="Q214" s="32" t="s">
        <v>389</v>
      </c>
      <c r="R214" s="32" t="s">
        <v>400</v>
      </c>
      <c r="S214" s="62" t="s">
        <v>395</v>
      </c>
      <c r="T214" s="53">
        <v>769</v>
      </c>
      <c r="U214" s="66"/>
    </row>
    <row r="215" s="10" customFormat="1" ht="72" spans="1:21">
      <c r="A215" s="31">
        <v>208</v>
      </c>
      <c r="B215" s="35"/>
      <c r="C215" s="35" t="s">
        <v>47</v>
      </c>
      <c r="D215" s="35" t="s">
        <v>62</v>
      </c>
      <c r="E215" s="35"/>
      <c r="F215" s="36" t="s">
        <v>29</v>
      </c>
      <c r="G215" s="36" t="s">
        <v>392</v>
      </c>
      <c r="H215" s="36">
        <v>29</v>
      </c>
      <c r="I215" s="36" t="s">
        <v>401</v>
      </c>
      <c r="J215" s="49">
        <v>4.35</v>
      </c>
      <c r="K215" s="49">
        <v>1.05</v>
      </c>
      <c r="L215" s="49">
        <v>1.05</v>
      </c>
      <c r="M215" s="49">
        <v>2.25</v>
      </c>
      <c r="N215" s="36" t="s">
        <v>50</v>
      </c>
      <c r="O215" s="50">
        <v>15</v>
      </c>
      <c r="P215" s="50">
        <v>15</v>
      </c>
      <c r="Q215" s="32" t="s">
        <v>389</v>
      </c>
      <c r="R215" s="32" t="s">
        <v>402</v>
      </c>
      <c r="S215" s="62" t="s">
        <v>395</v>
      </c>
      <c r="T215" s="53">
        <v>770</v>
      </c>
      <c r="U215" s="64"/>
    </row>
    <row r="216" s="10" customFormat="1" ht="60" spans="1:21">
      <c r="A216" s="31">
        <v>209</v>
      </c>
      <c r="B216" s="35"/>
      <c r="C216" s="35" t="s">
        <v>47</v>
      </c>
      <c r="D216" s="35" t="s">
        <v>114</v>
      </c>
      <c r="E216" s="35"/>
      <c r="F216" s="36" t="s">
        <v>29</v>
      </c>
      <c r="G216" s="36" t="s">
        <v>392</v>
      </c>
      <c r="H216" s="36">
        <v>2</v>
      </c>
      <c r="I216" s="35" t="s">
        <v>403</v>
      </c>
      <c r="J216" s="49">
        <v>0.3</v>
      </c>
      <c r="K216" s="49">
        <v>0.15</v>
      </c>
      <c r="L216" s="49">
        <v>0.15</v>
      </c>
      <c r="M216" s="49">
        <v>0</v>
      </c>
      <c r="N216" s="36" t="s">
        <v>50</v>
      </c>
      <c r="O216" s="50">
        <v>1</v>
      </c>
      <c r="P216" s="50">
        <v>1</v>
      </c>
      <c r="Q216" s="32" t="s">
        <v>389</v>
      </c>
      <c r="R216" s="32" t="s">
        <v>404</v>
      </c>
      <c r="S216" s="62" t="s">
        <v>395</v>
      </c>
      <c r="T216" s="53">
        <v>771</v>
      </c>
      <c r="U216" s="64"/>
    </row>
    <row r="217" s="6" customFormat="1" ht="36" spans="1:21">
      <c r="A217" s="31">
        <v>210</v>
      </c>
      <c r="B217" s="32" t="s">
        <v>405</v>
      </c>
      <c r="C217" s="32" t="s">
        <v>29</v>
      </c>
      <c r="D217" s="32"/>
      <c r="E217" s="32"/>
      <c r="F217" s="32" t="s">
        <v>29</v>
      </c>
      <c r="G217" s="32" t="s">
        <v>33</v>
      </c>
      <c r="H217" s="32">
        <f t="shared" ref="H217:M217" si="62">SUM(H218:H223)</f>
        <v>36</v>
      </c>
      <c r="I217" s="32" t="s">
        <v>38</v>
      </c>
      <c r="J217" s="47">
        <f t="shared" si="62"/>
        <v>7.05</v>
      </c>
      <c r="K217" s="47">
        <f t="shared" si="62"/>
        <v>1.65</v>
      </c>
      <c r="L217" s="47">
        <f t="shared" si="62"/>
        <v>1.95</v>
      </c>
      <c r="M217" s="47">
        <f t="shared" si="62"/>
        <v>3.15</v>
      </c>
      <c r="N217" s="47" t="s">
        <v>38</v>
      </c>
      <c r="O217" s="48">
        <f>SUM(O218:O223)</f>
        <v>17</v>
      </c>
      <c r="P217" s="48">
        <f>SUM(P218:P223)</f>
        <v>17</v>
      </c>
      <c r="Q217" s="32"/>
      <c r="R217" s="32"/>
      <c r="S217" s="32"/>
      <c r="T217" s="53">
        <v>785</v>
      </c>
      <c r="U217" s="54"/>
    </row>
    <row r="218" s="10" customFormat="1" ht="60" spans="1:21">
      <c r="A218" s="31">
        <v>211</v>
      </c>
      <c r="B218" s="35"/>
      <c r="C218" s="35" t="s">
        <v>47</v>
      </c>
      <c r="D218" s="35" t="s">
        <v>48</v>
      </c>
      <c r="E218" s="35"/>
      <c r="F218" s="36" t="s">
        <v>29</v>
      </c>
      <c r="G218" s="36" t="s">
        <v>392</v>
      </c>
      <c r="H218" s="36">
        <v>7</v>
      </c>
      <c r="I218" s="36" t="s">
        <v>406</v>
      </c>
      <c r="J218" s="49">
        <v>2.1</v>
      </c>
      <c r="K218" s="49">
        <v>0.6</v>
      </c>
      <c r="L218" s="49">
        <v>0.6</v>
      </c>
      <c r="M218" s="49">
        <v>0.9</v>
      </c>
      <c r="N218" s="36" t="s">
        <v>50</v>
      </c>
      <c r="O218" s="50">
        <v>3</v>
      </c>
      <c r="P218" s="50">
        <v>3</v>
      </c>
      <c r="Q218" s="36" t="s">
        <v>397</v>
      </c>
      <c r="R218" s="36" t="s">
        <v>407</v>
      </c>
      <c r="S218" s="62" t="s">
        <v>395</v>
      </c>
      <c r="T218" s="75"/>
      <c r="U218" s="64"/>
    </row>
    <row r="219" s="15" customFormat="1" ht="72" spans="1:21">
      <c r="A219" s="31">
        <v>212</v>
      </c>
      <c r="B219" s="97"/>
      <c r="C219" s="97" t="s">
        <v>47</v>
      </c>
      <c r="D219" s="97" t="s">
        <v>161</v>
      </c>
      <c r="E219" s="97"/>
      <c r="F219" s="81" t="s">
        <v>29</v>
      </c>
      <c r="G219" s="34" t="s">
        <v>392</v>
      </c>
      <c r="H219" s="81">
        <v>2</v>
      </c>
      <c r="I219" s="81" t="s">
        <v>408</v>
      </c>
      <c r="J219" s="89">
        <v>0.9</v>
      </c>
      <c r="K219" s="89">
        <v>0.3</v>
      </c>
      <c r="L219" s="89">
        <v>0.3</v>
      </c>
      <c r="M219" s="89">
        <v>0.3</v>
      </c>
      <c r="N219" s="81" t="s">
        <v>50</v>
      </c>
      <c r="O219" s="90">
        <v>1</v>
      </c>
      <c r="P219" s="90">
        <v>1</v>
      </c>
      <c r="Q219" s="81" t="s">
        <v>389</v>
      </c>
      <c r="R219" s="81" t="s">
        <v>409</v>
      </c>
      <c r="S219" s="56" t="s">
        <v>395</v>
      </c>
      <c r="T219" s="53">
        <v>795</v>
      </c>
      <c r="U219" s="95"/>
    </row>
    <row r="220" s="7" customFormat="1" ht="60" spans="1:21">
      <c r="A220" s="31">
        <v>213</v>
      </c>
      <c r="B220" s="33"/>
      <c r="C220" s="33" t="s">
        <v>47</v>
      </c>
      <c r="D220" s="33" t="s">
        <v>58</v>
      </c>
      <c r="E220" s="33"/>
      <c r="F220" s="34" t="s">
        <v>29</v>
      </c>
      <c r="G220" s="34" t="s">
        <v>392</v>
      </c>
      <c r="H220" s="34">
        <v>6</v>
      </c>
      <c r="I220" s="34" t="s">
        <v>410</v>
      </c>
      <c r="J220" s="44">
        <v>0.9</v>
      </c>
      <c r="K220" s="44">
        <v>0</v>
      </c>
      <c r="L220" s="44">
        <v>0</v>
      </c>
      <c r="M220" s="44">
        <v>0.9</v>
      </c>
      <c r="N220" s="34" t="s">
        <v>50</v>
      </c>
      <c r="O220" s="45">
        <v>6</v>
      </c>
      <c r="P220" s="45">
        <v>6</v>
      </c>
      <c r="Q220" s="34" t="s">
        <v>389</v>
      </c>
      <c r="R220" s="34" t="s">
        <v>411</v>
      </c>
      <c r="S220" s="56" t="s">
        <v>395</v>
      </c>
      <c r="T220" s="53">
        <v>796</v>
      </c>
      <c r="U220" s="57"/>
    </row>
    <row r="221" s="14" customFormat="1" ht="60" spans="1:21">
      <c r="A221" s="31">
        <v>214</v>
      </c>
      <c r="B221" s="81"/>
      <c r="C221" s="81" t="s">
        <v>47</v>
      </c>
      <c r="D221" s="81" t="s">
        <v>110</v>
      </c>
      <c r="E221" s="81"/>
      <c r="F221" s="81" t="s">
        <v>29</v>
      </c>
      <c r="G221" s="34" t="s">
        <v>392</v>
      </c>
      <c r="H221" s="81">
        <v>8</v>
      </c>
      <c r="I221" s="81" t="s">
        <v>412</v>
      </c>
      <c r="J221" s="89">
        <v>1.2</v>
      </c>
      <c r="K221" s="89">
        <v>0.3</v>
      </c>
      <c r="L221" s="89">
        <v>0.3</v>
      </c>
      <c r="M221" s="89">
        <v>0.6</v>
      </c>
      <c r="N221" s="81" t="s">
        <v>50</v>
      </c>
      <c r="O221" s="90">
        <v>4</v>
      </c>
      <c r="P221" s="90">
        <v>4</v>
      </c>
      <c r="Q221" s="81" t="s">
        <v>389</v>
      </c>
      <c r="R221" s="81" t="s">
        <v>404</v>
      </c>
      <c r="S221" s="56" t="s">
        <v>395</v>
      </c>
      <c r="T221" s="53">
        <v>797</v>
      </c>
      <c r="U221" s="81"/>
    </row>
    <row r="222" s="18" customFormat="1" ht="72" spans="1:21">
      <c r="A222" s="31">
        <v>215</v>
      </c>
      <c r="B222" s="83"/>
      <c r="C222" s="83" t="s">
        <v>47</v>
      </c>
      <c r="D222" s="83" t="s">
        <v>62</v>
      </c>
      <c r="E222" s="83"/>
      <c r="F222" s="32" t="s">
        <v>29</v>
      </c>
      <c r="G222" s="36" t="s">
        <v>392</v>
      </c>
      <c r="H222" s="36">
        <v>7</v>
      </c>
      <c r="I222" s="36" t="s">
        <v>413</v>
      </c>
      <c r="J222" s="49">
        <v>1.05</v>
      </c>
      <c r="K222" s="49">
        <v>0.15</v>
      </c>
      <c r="L222" s="49">
        <v>0.45</v>
      </c>
      <c r="M222" s="49">
        <v>0.15</v>
      </c>
      <c r="N222" s="32" t="s">
        <v>50</v>
      </c>
      <c r="O222" s="50">
        <v>1</v>
      </c>
      <c r="P222" s="50">
        <v>1</v>
      </c>
      <c r="Q222" s="32" t="s">
        <v>389</v>
      </c>
      <c r="R222" s="32" t="s">
        <v>414</v>
      </c>
      <c r="S222" s="62" t="s">
        <v>395</v>
      </c>
      <c r="T222" s="31">
        <v>798</v>
      </c>
      <c r="U222" s="64"/>
    </row>
    <row r="223" s="10" customFormat="1" ht="60" spans="1:21">
      <c r="A223" s="31">
        <v>216</v>
      </c>
      <c r="B223" s="35"/>
      <c r="C223" s="35" t="s">
        <v>47</v>
      </c>
      <c r="D223" s="35" t="s">
        <v>114</v>
      </c>
      <c r="E223" s="35"/>
      <c r="F223" s="32" t="s">
        <v>29</v>
      </c>
      <c r="G223" s="36" t="s">
        <v>392</v>
      </c>
      <c r="H223" s="36">
        <v>6</v>
      </c>
      <c r="I223" s="35" t="s">
        <v>415</v>
      </c>
      <c r="J223" s="49">
        <v>0.9</v>
      </c>
      <c r="K223" s="49">
        <v>0.3</v>
      </c>
      <c r="L223" s="49">
        <v>0.3</v>
      </c>
      <c r="M223" s="49">
        <v>0.3</v>
      </c>
      <c r="N223" s="32" t="s">
        <v>50</v>
      </c>
      <c r="O223" s="50">
        <v>2</v>
      </c>
      <c r="P223" s="50">
        <v>2</v>
      </c>
      <c r="Q223" s="32" t="s">
        <v>389</v>
      </c>
      <c r="R223" s="32" t="s">
        <v>409</v>
      </c>
      <c r="S223" s="62" t="s">
        <v>395</v>
      </c>
      <c r="T223" s="53">
        <v>799</v>
      </c>
      <c r="U223" s="64"/>
    </row>
    <row r="224" s="6" customFormat="1" ht="13.5" spans="1:21">
      <c r="A224" s="31">
        <v>217</v>
      </c>
      <c r="B224" s="32" t="s">
        <v>416</v>
      </c>
      <c r="C224" s="32"/>
      <c r="D224" s="32"/>
      <c r="E224" s="32"/>
      <c r="F224" s="32" t="s">
        <v>29</v>
      </c>
      <c r="G224" s="32" t="s">
        <v>33</v>
      </c>
      <c r="H224" s="32">
        <f t="shared" ref="H224:M224" si="63">SUM(H225:H226)</f>
        <v>10</v>
      </c>
      <c r="I224" s="32" t="s">
        <v>38</v>
      </c>
      <c r="J224" s="47">
        <f t="shared" si="63"/>
        <v>2.5</v>
      </c>
      <c r="K224" s="47">
        <f t="shared" si="63"/>
        <v>0.75</v>
      </c>
      <c r="L224" s="47">
        <f t="shared" si="63"/>
        <v>0.75</v>
      </c>
      <c r="M224" s="47">
        <f t="shared" si="63"/>
        <v>1</v>
      </c>
      <c r="N224" s="47" t="s">
        <v>38</v>
      </c>
      <c r="O224" s="48">
        <f>SUM(O225:O226)</f>
        <v>4</v>
      </c>
      <c r="P224" s="48">
        <f>SUM(P225:P226)</f>
        <v>4</v>
      </c>
      <c r="Q224" s="32"/>
      <c r="R224" s="32"/>
      <c r="S224" s="32"/>
      <c r="T224" s="53">
        <v>813</v>
      </c>
      <c r="U224" s="54"/>
    </row>
    <row r="225" s="10" customFormat="1" ht="84" spans="1:21">
      <c r="A225" s="31">
        <v>218</v>
      </c>
      <c r="B225" s="98"/>
      <c r="C225" s="35" t="s">
        <v>47</v>
      </c>
      <c r="D225" s="35" t="s">
        <v>62</v>
      </c>
      <c r="E225" s="35"/>
      <c r="F225" s="36" t="s">
        <v>29</v>
      </c>
      <c r="G225" s="36" t="s">
        <v>392</v>
      </c>
      <c r="H225" s="36">
        <v>6</v>
      </c>
      <c r="I225" s="36" t="s">
        <v>417</v>
      </c>
      <c r="J225" s="49">
        <v>1.5</v>
      </c>
      <c r="K225" s="49">
        <v>0.5</v>
      </c>
      <c r="L225" s="49">
        <v>0.5</v>
      </c>
      <c r="M225" s="49">
        <v>0.5</v>
      </c>
      <c r="N225" s="36" t="s">
        <v>50</v>
      </c>
      <c r="O225" s="50">
        <v>2</v>
      </c>
      <c r="P225" s="50">
        <v>2</v>
      </c>
      <c r="Q225" s="36" t="s">
        <v>389</v>
      </c>
      <c r="R225" s="36" t="s">
        <v>404</v>
      </c>
      <c r="S225" s="62" t="s">
        <v>395</v>
      </c>
      <c r="T225" s="53">
        <v>821</v>
      </c>
      <c r="U225" s="64"/>
    </row>
    <row r="226" s="11" customFormat="1" ht="48" spans="1:21">
      <c r="A226" s="31">
        <v>219</v>
      </c>
      <c r="B226" s="32"/>
      <c r="C226" s="68" t="s">
        <v>47</v>
      </c>
      <c r="D226" s="32" t="s">
        <v>110</v>
      </c>
      <c r="E226" s="32"/>
      <c r="F226" s="32" t="s">
        <v>29</v>
      </c>
      <c r="G226" s="36" t="s">
        <v>392</v>
      </c>
      <c r="H226" s="32">
        <v>4</v>
      </c>
      <c r="I226" s="32" t="s">
        <v>418</v>
      </c>
      <c r="J226" s="47">
        <v>1</v>
      </c>
      <c r="K226" s="47">
        <v>0.25</v>
      </c>
      <c r="L226" s="47">
        <v>0.25</v>
      </c>
      <c r="M226" s="47">
        <v>0.5</v>
      </c>
      <c r="N226" s="32" t="s">
        <v>50</v>
      </c>
      <c r="O226" s="48">
        <v>2</v>
      </c>
      <c r="P226" s="48">
        <v>2</v>
      </c>
      <c r="Q226" s="32" t="s">
        <v>419</v>
      </c>
      <c r="R226" s="32" t="s">
        <v>420</v>
      </c>
      <c r="S226" s="62" t="s">
        <v>395</v>
      </c>
      <c r="T226" s="53">
        <v>820</v>
      </c>
      <c r="U226" s="32"/>
    </row>
    <row r="227" s="6" customFormat="1" ht="13.5" spans="1:21">
      <c r="A227" s="31">
        <v>220</v>
      </c>
      <c r="B227" s="32" t="s">
        <v>421</v>
      </c>
      <c r="C227" s="32"/>
      <c r="D227" s="32"/>
      <c r="E227" s="32"/>
      <c r="F227" s="32" t="s">
        <v>32</v>
      </c>
      <c r="G227" s="32" t="s">
        <v>33</v>
      </c>
      <c r="H227" s="32"/>
      <c r="I227" s="32"/>
      <c r="J227" s="47"/>
      <c r="K227" s="47"/>
      <c r="L227" s="47"/>
      <c r="M227" s="47"/>
      <c r="N227" s="32"/>
      <c r="O227" s="48"/>
      <c r="P227" s="48"/>
      <c r="Q227" s="32"/>
      <c r="R227" s="32"/>
      <c r="S227" s="32"/>
      <c r="T227" s="53">
        <v>832</v>
      </c>
      <c r="U227" s="54"/>
    </row>
    <row r="228" s="6" customFormat="1" ht="13.5" spans="1:21">
      <c r="A228" s="31">
        <v>221</v>
      </c>
      <c r="B228" s="32" t="s">
        <v>422</v>
      </c>
      <c r="C228" s="32"/>
      <c r="D228" s="32"/>
      <c r="E228" s="32"/>
      <c r="F228" s="32" t="s">
        <v>32</v>
      </c>
      <c r="G228" s="32" t="s">
        <v>33</v>
      </c>
      <c r="H228" s="32"/>
      <c r="I228" s="32"/>
      <c r="J228" s="47"/>
      <c r="K228" s="47"/>
      <c r="L228" s="47"/>
      <c r="M228" s="47"/>
      <c r="N228" s="32"/>
      <c r="O228" s="48"/>
      <c r="P228" s="48"/>
      <c r="Q228" s="32"/>
      <c r="R228" s="32"/>
      <c r="S228" s="32"/>
      <c r="T228" s="53">
        <v>833</v>
      </c>
      <c r="U228" s="54"/>
    </row>
    <row r="229" s="6" customFormat="1" ht="24" spans="1:21">
      <c r="A229" s="31">
        <v>222</v>
      </c>
      <c r="B229" s="32" t="s">
        <v>423</v>
      </c>
      <c r="C229" s="32"/>
      <c r="D229" s="32"/>
      <c r="E229" s="32"/>
      <c r="F229" s="32" t="s">
        <v>32</v>
      </c>
      <c r="G229" s="32" t="s">
        <v>33</v>
      </c>
      <c r="H229" s="32"/>
      <c r="I229" s="32"/>
      <c r="J229" s="47"/>
      <c r="K229" s="47"/>
      <c r="L229" s="47"/>
      <c r="M229" s="47"/>
      <c r="N229" s="32"/>
      <c r="O229" s="48"/>
      <c r="P229" s="48"/>
      <c r="Q229" s="32"/>
      <c r="R229" s="32"/>
      <c r="S229" s="32"/>
      <c r="T229" s="53">
        <v>834</v>
      </c>
      <c r="U229" s="54"/>
    </row>
    <row r="230" s="6" customFormat="1" ht="24" spans="1:21">
      <c r="A230" s="31">
        <v>223</v>
      </c>
      <c r="B230" s="32" t="s">
        <v>424</v>
      </c>
      <c r="C230" s="32"/>
      <c r="D230" s="32"/>
      <c r="E230" s="32"/>
      <c r="F230" s="32"/>
      <c r="G230" s="32" t="s">
        <v>33</v>
      </c>
      <c r="H230" s="32"/>
      <c r="I230" s="32"/>
      <c r="J230" s="47"/>
      <c r="K230" s="47"/>
      <c r="L230" s="47"/>
      <c r="M230" s="47"/>
      <c r="N230" s="32"/>
      <c r="O230" s="48"/>
      <c r="P230" s="48"/>
      <c r="Q230" s="32"/>
      <c r="R230" s="32"/>
      <c r="S230" s="32"/>
      <c r="T230" s="53">
        <v>835</v>
      </c>
      <c r="U230" s="54"/>
    </row>
    <row r="231" s="6" customFormat="1" ht="24" spans="1:21">
      <c r="A231" s="31">
        <v>224</v>
      </c>
      <c r="B231" s="32" t="s">
        <v>425</v>
      </c>
      <c r="C231" s="32"/>
      <c r="D231" s="32"/>
      <c r="E231" s="32"/>
      <c r="F231" s="32"/>
      <c r="G231" s="32" t="s">
        <v>33</v>
      </c>
      <c r="H231" s="32"/>
      <c r="I231" s="32"/>
      <c r="J231" s="47"/>
      <c r="K231" s="47"/>
      <c r="L231" s="47"/>
      <c r="M231" s="47"/>
      <c r="N231" s="32"/>
      <c r="O231" s="48"/>
      <c r="P231" s="48"/>
      <c r="Q231" s="32"/>
      <c r="R231" s="32"/>
      <c r="S231" s="32"/>
      <c r="T231" s="53">
        <v>836</v>
      </c>
      <c r="U231" s="54"/>
    </row>
    <row r="232" s="6" customFormat="1" ht="24" spans="1:21">
      <c r="A232" s="31">
        <v>225</v>
      </c>
      <c r="B232" s="32" t="s">
        <v>426</v>
      </c>
      <c r="C232" s="32"/>
      <c r="D232" s="32"/>
      <c r="E232" s="32"/>
      <c r="F232" s="32"/>
      <c r="G232" s="32" t="s">
        <v>33</v>
      </c>
      <c r="H232" s="32"/>
      <c r="I232" s="32"/>
      <c r="J232" s="47"/>
      <c r="K232" s="47"/>
      <c r="L232" s="47"/>
      <c r="M232" s="47"/>
      <c r="N232" s="32"/>
      <c r="O232" s="48"/>
      <c r="P232" s="48"/>
      <c r="Q232" s="32"/>
      <c r="R232" s="32"/>
      <c r="S232" s="32"/>
      <c r="T232" s="53">
        <v>837</v>
      </c>
      <c r="U232" s="54"/>
    </row>
    <row r="233" s="6" customFormat="1" ht="24" spans="1:21">
      <c r="A233" s="31">
        <v>226</v>
      </c>
      <c r="B233" s="32" t="s">
        <v>427</v>
      </c>
      <c r="C233" s="32"/>
      <c r="D233" s="32"/>
      <c r="E233" s="32"/>
      <c r="F233" s="32"/>
      <c r="G233" s="32" t="s">
        <v>33</v>
      </c>
      <c r="H233" s="32"/>
      <c r="I233" s="32"/>
      <c r="J233" s="47"/>
      <c r="K233" s="47"/>
      <c r="L233" s="47"/>
      <c r="M233" s="47"/>
      <c r="N233" s="32"/>
      <c r="O233" s="48"/>
      <c r="P233" s="48"/>
      <c r="Q233" s="32"/>
      <c r="R233" s="32"/>
      <c r="S233" s="32"/>
      <c r="T233" s="53">
        <v>838</v>
      </c>
      <c r="U233" s="54"/>
    </row>
    <row r="234" s="6" customFormat="1" ht="13.5" spans="1:21">
      <c r="A234" s="31">
        <v>227</v>
      </c>
      <c r="B234" s="32" t="s">
        <v>291</v>
      </c>
      <c r="C234" s="32"/>
      <c r="D234" s="32"/>
      <c r="E234" s="32"/>
      <c r="F234" s="32"/>
      <c r="G234" s="32"/>
      <c r="H234" s="32"/>
      <c r="I234" s="32"/>
      <c r="J234" s="47"/>
      <c r="K234" s="47"/>
      <c r="L234" s="47"/>
      <c r="M234" s="47"/>
      <c r="N234" s="32"/>
      <c r="O234" s="48"/>
      <c r="P234" s="48"/>
      <c r="Q234" s="32"/>
      <c r="R234" s="32"/>
      <c r="S234" s="32"/>
      <c r="T234" s="53">
        <v>839</v>
      </c>
      <c r="U234" s="54"/>
    </row>
    <row r="235" s="6" customFormat="1" ht="24" spans="1:21">
      <c r="A235" s="31">
        <v>228</v>
      </c>
      <c r="B235" s="32" t="s">
        <v>428</v>
      </c>
      <c r="C235" s="32"/>
      <c r="D235" s="32"/>
      <c r="E235" s="32"/>
      <c r="F235" s="32" t="s">
        <v>29</v>
      </c>
      <c r="G235" s="32" t="s">
        <v>29</v>
      </c>
      <c r="H235" s="32"/>
      <c r="I235" s="32"/>
      <c r="J235" s="47">
        <f t="shared" ref="J235:M235" si="64">SUM(J237)</f>
        <v>60</v>
      </c>
      <c r="K235" s="47">
        <f t="shared" si="64"/>
        <v>0</v>
      </c>
      <c r="L235" s="47">
        <f t="shared" si="64"/>
        <v>0</v>
      </c>
      <c r="M235" s="47">
        <f t="shared" si="64"/>
        <v>60</v>
      </c>
      <c r="N235" s="47" t="s">
        <v>38</v>
      </c>
      <c r="O235" s="48">
        <f>SUM(O237)</f>
        <v>2152</v>
      </c>
      <c r="P235" s="48">
        <f>SUM(P237)</f>
        <v>8692</v>
      </c>
      <c r="Q235" s="32"/>
      <c r="R235" s="32"/>
      <c r="S235" s="32"/>
      <c r="T235" s="53">
        <v>840</v>
      </c>
      <c r="U235" s="54"/>
    </row>
    <row r="236" s="6" customFormat="1" ht="24" spans="1:21">
      <c r="A236" s="31">
        <v>229</v>
      </c>
      <c r="B236" s="32" t="s">
        <v>429</v>
      </c>
      <c r="C236" s="32"/>
      <c r="D236" s="32"/>
      <c r="E236" s="32"/>
      <c r="F236" s="32" t="s">
        <v>32</v>
      </c>
      <c r="G236" s="32" t="s">
        <v>198</v>
      </c>
      <c r="H236" s="32"/>
      <c r="I236" s="32"/>
      <c r="J236" s="47">
        <f t="shared" ref="J236:M236" si="65">SUM(J237)</f>
        <v>60</v>
      </c>
      <c r="K236" s="47">
        <f t="shared" si="65"/>
        <v>0</v>
      </c>
      <c r="L236" s="47">
        <f t="shared" si="65"/>
        <v>0</v>
      </c>
      <c r="M236" s="47">
        <f t="shared" si="65"/>
        <v>60</v>
      </c>
      <c r="N236" s="47" t="s">
        <v>38</v>
      </c>
      <c r="O236" s="48">
        <f>SUM(O237)</f>
        <v>2152</v>
      </c>
      <c r="P236" s="48">
        <f>SUM(P237)</f>
        <v>8692</v>
      </c>
      <c r="Q236" s="32"/>
      <c r="R236" s="32"/>
      <c r="S236" s="32"/>
      <c r="T236" s="53">
        <v>841</v>
      </c>
      <c r="U236" s="54"/>
    </row>
    <row r="237" s="9" customFormat="1" ht="48" spans="1:22">
      <c r="A237" s="31">
        <v>230</v>
      </c>
      <c r="B237" s="35"/>
      <c r="C237" s="35" t="s">
        <v>47</v>
      </c>
      <c r="D237" s="35" t="s">
        <v>62</v>
      </c>
      <c r="E237" s="35"/>
      <c r="F237" s="36" t="s">
        <v>430</v>
      </c>
      <c r="G237" s="36" t="s">
        <v>215</v>
      </c>
      <c r="H237" s="36">
        <v>1</v>
      </c>
      <c r="I237" s="35" t="s">
        <v>431</v>
      </c>
      <c r="J237" s="49">
        <v>60</v>
      </c>
      <c r="K237" s="49">
        <v>0</v>
      </c>
      <c r="L237" s="49">
        <v>0</v>
      </c>
      <c r="M237" s="49">
        <v>60</v>
      </c>
      <c r="N237" s="36" t="s">
        <v>231</v>
      </c>
      <c r="O237" s="50">
        <v>2152</v>
      </c>
      <c r="P237" s="50">
        <v>8692</v>
      </c>
      <c r="Q237" s="36" t="s">
        <v>432</v>
      </c>
      <c r="R237" s="36" t="s">
        <v>433</v>
      </c>
      <c r="S237" s="62" t="s">
        <v>434</v>
      </c>
      <c r="T237" s="65" t="s">
        <v>25</v>
      </c>
      <c r="U237" s="58" t="s">
        <v>435</v>
      </c>
      <c r="V237" s="59"/>
    </row>
    <row r="238" s="6" customFormat="1" ht="24" spans="1:21">
      <c r="A238" s="31">
        <v>231</v>
      </c>
      <c r="B238" s="32" t="s">
        <v>436</v>
      </c>
      <c r="C238" s="32"/>
      <c r="D238" s="32"/>
      <c r="E238" s="32"/>
      <c r="F238" s="32" t="s">
        <v>32</v>
      </c>
      <c r="G238" s="32" t="s">
        <v>437</v>
      </c>
      <c r="H238" s="32"/>
      <c r="I238" s="32"/>
      <c r="J238" s="47"/>
      <c r="K238" s="47"/>
      <c r="L238" s="47"/>
      <c r="M238" s="47"/>
      <c r="N238" s="32"/>
      <c r="O238" s="48"/>
      <c r="P238" s="48"/>
      <c r="Q238" s="32"/>
      <c r="R238" s="32"/>
      <c r="S238" s="32"/>
      <c r="T238" s="53">
        <v>842</v>
      </c>
      <c r="U238" s="54"/>
    </row>
    <row r="239" s="6" customFormat="1" ht="24" spans="1:21">
      <c r="A239" s="31">
        <v>232</v>
      </c>
      <c r="B239" s="32" t="s">
        <v>438</v>
      </c>
      <c r="C239" s="32"/>
      <c r="D239" s="32"/>
      <c r="E239" s="32"/>
      <c r="F239" s="32" t="s">
        <v>32</v>
      </c>
      <c r="G239" s="32" t="s">
        <v>198</v>
      </c>
      <c r="H239" s="32"/>
      <c r="I239" s="32"/>
      <c r="J239" s="47"/>
      <c r="K239" s="47"/>
      <c r="L239" s="47"/>
      <c r="M239" s="47"/>
      <c r="N239" s="32"/>
      <c r="O239" s="48"/>
      <c r="P239" s="48"/>
      <c r="Q239" s="32"/>
      <c r="R239" s="32"/>
      <c r="S239" s="32"/>
      <c r="T239" s="53">
        <v>843</v>
      </c>
      <c r="U239" s="54"/>
    </row>
    <row r="240" s="6" customFormat="1" ht="24" spans="1:21">
      <c r="A240" s="31">
        <v>233</v>
      </c>
      <c r="B240" s="32" t="s">
        <v>439</v>
      </c>
      <c r="C240" s="32"/>
      <c r="D240" s="32"/>
      <c r="E240" s="32"/>
      <c r="F240" s="32"/>
      <c r="G240" s="32"/>
      <c r="H240" s="32"/>
      <c r="I240" s="32"/>
      <c r="J240" s="47"/>
      <c r="K240" s="47"/>
      <c r="L240" s="47"/>
      <c r="M240" s="47"/>
      <c r="N240" s="32"/>
      <c r="O240" s="48"/>
      <c r="P240" s="48"/>
      <c r="Q240" s="32"/>
      <c r="R240" s="32"/>
      <c r="S240" s="32"/>
      <c r="T240" s="53">
        <v>844</v>
      </c>
      <c r="U240" s="54"/>
    </row>
    <row r="241" s="6" customFormat="1" ht="24" spans="1:21">
      <c r="A241" s="31">
        <v>234</v>
      </c>
      <c r="B241" s="32" t="s">
        <v>440</v>
      </c>
      <c r="C241" s="32"/>
      <c r="D241" s="32"/>
      <c r="E241" s="32"/>
      <c r="F241" s="32" t="s">
        <v>32</v>
      </c>
      <c r="G241" s="32" t="s">
        <v>392</v>
      </c>
      <c r="H241" s="32"/>
      <c r="I241" s="32"/>
      <c r="J241" s="47"/>
      <c r="K241" s="47"/>
      <c r="L241" s="47"/>
      <c r="M241" s="47"/>
      <c r="N241" s="32"/>
      <c r="O241" s="48"/>
      <c r="P241" s="48"/>
      <c r="Q241" s="32"/>
      <c r="R241" s="32"/>
      <c r="S241" s="32"/>
      <c r="T241" s="53">
        <v>845</v>
      </c>
      <c r="U241" s="54"/>
    </row>
    <row r="242" s="6" customFormat="1" ht="24" spans="1:21">
      <c r="A242" s="31">
        <v>235</v>
      </c>
      <c r="B242" s="32" t="s">
        <v>441</v>
      </c>
      <c r="C242" s="32"/>
      <c r="D242" s="32"/>
      <c r="E242" s="32"/>
      <c r="F242" s="32" t="s">
        <v>32</v>
      </c>
      <c r="G242" s="32" t="s">
        <v>392</v>
      </c>
      <c r="H242" s="32"/>
      <c r="I242" s="32"/>
      <c r="J242" s="47"/>
      <c r="K242" s="47"/>
      <c r="L242" s="47"/>
      <c r="M242" s="47"/>
      <c r="N242" s="32"/>
      <c r="O242" s="48"/>
      <c r="P242" s="48"/>
      <c r="Q242" s="32"/>
      <c r="R242" s="32"/>
      <c r="S242" s="32"/>
      <c r="T242" s="53">
        <v>846</v>
      </c>
      <c r="U242" s="54"/>
    </row>
    <row r="243" s="10" customFormat="1" ht="24" spans="1:21">
      <c r="A243" s="31">
        <v>236</v>
      </c>
      <c r="B243" s="35" t="s">
        <v>442</v>
      </c>
      <c r="C243" s="98"/>
      <c r="D243" s="98"/>
      <c r="E243" s="98"/>
      <c r="F243" s="99"/>
      <c r="G243" s="99"/>
      <c r="H243" s="99"/>
      <c r="I243" s="99"/>
      <c r="J243" s="49"/>
      <c r="K243" s="102"/>
      <c r="L243" s="102"/>
      <c r="M243" s="102"/>
      <c r="N243" s="99"/>
      <c r="O243" s="103"/>
      <c r="P243" s="103"/>
      <c r="Q243" s="70"/>
      <c r="R243" s="70"/>
      <c r="S243" s="110"/>
      <c r="T243" s="65"/>
      <c r="U243" s="64"/>
    </row>
    <row r="244" s="19" customFormat="1" ht="24" spans="1:21">
      <c r="A244" s="31">
        <v>237</v>
      </c>
      <c r="B244" s="32" t="s">
        <v>443</v>
      </c>
      <c r="C244" s="100"/>
      <c r="D244" s="100"/>
      <c r="E244" s="100"/>
      <c r="F244" s="101"/>
      <c r="G244" s="101"/>
      <c r="H244" s="101"/>
      <c r="I244" s="101"/>
      <c r="J244" s="104"/>
      <c r="K244" s="105"/>
      <c r="L244" s="105"/>
      <c r="M244" s="105"/>
      <c r="N244" s="106"/>
      <c r="O244" s="107"/>
      <c r="P244" s="107"/>
      <c r="Q244" s="101"/>
      <c r="R244" s="101"/>
      <c r="S244" s="111"/>
      <c r="T244" s="112"/>
      <c r="U244" s="113"/>
    </row>
    <row r="245" s="19" customFormat="1" ht="24" spans="1:21">
      <c r="A245" s="31">
        <v>238</v>
      </c>
      <c r="B245" s="32" t="s">
        <v>444</v>
      </c>
      <c r="C245" s="100"/>
      <c r="D245" s="100"/>
      <c r="E245" s="100"/>
      <c r="F245" s="101"/>
      <c r="G245" s="101"/>
      <c r="H245" s="101"/>
      <c r="I245" s="101"/>
      <c r="J245" s="104"/>
      <c r="K245" s="105"/>
      <c r="L245" s="105"/>
      <c r="M245" s="105"/>
      <c r="N245" s="106"/>
      <c r="O245" s="107"/>
      <c r="P245" s="107"/>
      <c r="Q245" s="101"/>
      <c r="R245" s="101"/>
      <c r="S245" s="111"/>
      <c r="T245" s="112"/>
      <c r="U245" s="113"/>
    </row>
    <row r="246" s="6" customFormat="1" ht="13.5" spans="1:21">
      <c r="A246" s="31">
        <v>239</v>
      </c>
      <c r="B246" s="32" t="s">
        <v>291</v>
      </c>
      <c r="C246" s="32"/>
      <c r="D246" s="32"/>
      <c r="E246" s="32"/>
      <c r="F246" s="31"/>
      <c r="G246" s="31"/>
      <c r="H246" s="31"/>
      <c r="I246" s="31"/>
      <c r="J246" s="30"/>
      <c r="K246" s="30"/>
      <c r="L246" s="30"/>
      <c r="M246" s="30"/>
      <c r="N246" s="31"/>
      <c r="O246" s="43"/>
      <c r="P246" s="43"/>
      <c r="Q246" s="114"/>
      <c r="R246" s="114"/>
      <c r="S246" s="61"/>
      <c r="T246" s="53">
        <v>847</v>
      </c>
      <c r="U246" s="54"/>
    </row>
    <row r="247" s="6" customFormat="1" ht="24" spans="1:21">
      <c r="A247" s="31">
        <v>240</v>
      </c>
      <c r="B247" s="32" t="s">
        <v>445</v>
      </c>
      <c r="C247" s="32"/>
      <c r="D247" s="32"/>
      <c r="E247" s="32"/>
      <c r="F247" s="31" t="s">
        <v>29</v>
      </c>
      <c r="G247" s="31" t="s">
        <v>29</v>
      </c>
      <c r="H247" s="31"/>
      <c r="I247" s="31"/>
      <c r="J247" s="30">
        <f t="shared" ref="J247:M247" si="66">SUM(J259)</f>
        <v>60.506</v>
      </c>
      <c r="K247" s="30">
        <f t="shared" si="66"/>
        <v>22.956</v>
      </c>
      <c r="L247" s="30">
        <f t="shared" si="66"/>
        <v>11.15</v>
      </c>
      <c r="M247" s="30">
        <f t="shared" si="66"/>
        <v>26.4</v>
      </c>
      <c r="N247" s="30" t="s">
        <v>38</v>
      </c>
      <c r="O247" s="43">
        <f>SUM(O259)</f>
        <v>4</v>
      </c>
      <c r="P247" s="43">
        <f>SUM(P259)</f>
        <v>13</v>
      </c>
      <c r="Q247" s="31"/>
      <c r="R247" s="31"/>
      <c r="S247" s="53"/>
      <c r="T247" s="53">
        <v>848</v>
      </c>
      <c r="U247" s="54"/>
    </row>
    <row r="248" s="6" customFormat="1" ht="24" spans="1:21">
      <c r="A248" s="31">
        <v>241</v>
      </c>
      <c r="B248" s="32" t="s">
        <v>446</v>
      </c>
      <c r="C248" s="32"/>
      <c r="D248" s="32"/>
      <c r="E248" s="32"/>
      <c r="F248" s="31" t="s">
        <v>237</v>
      </c>
      <c r="G248" s="31" t="s">
        <v>42</v>
      </c>
      <c r="H248" s="31"/>
      <c r="I248" s="31"/>
      <c r="J248" s="30"/>
      <c r="K248" s="30"/>
      <c r="L248" s="30"/>
      <c r="M248" s="30"/>
      <c r="N248" s="31"/>
      <c r="O248" s="43"/>
      <c r="P248" s="43"/>
      <c r="Q248" s="31"/>
      <c r="R248" s="31"/>
      <c r="S248" s="53"/>
      <c r="T248" s="53">
        <v>849</v>
      </c>
      <c r="U248" s="54"/>
    </row>
    <row r="249" s="6" customFormat="1" ht="24" spans="1:21">
      <c r="A249" s="31">
        <v>242</v>
      </c>
      <c r="B249" s="32" t="s">
        <v>447</v>
      </c>
      <c r="C249" s="32"/>
      <c r="D249" s="32"/>
      <c r="E249" s="32"/>
      <c r="F249" s="31"/>
      <c r="G249" s="31" t="s">
        <v>42</v>
      </c>
      <c r="H249" s="31"/>
      <c r="I249" s="31" t="s">
        <v>38</v>
      </c>
      <c r="J249" s="30"/>
      <c r="K249" s="30"/>
      <c r="L249" s="30"/>
      <c r="M249" s="30"/>
      <c r="N249" s="31"/>
      <c r="O249" s="43"/>
      <c r="P249" s="43"/>
      <c r="Q249" s="31"/>
      <c r="R249" s="31"/>
      <c r="S249" s="53"/>
      <c r="T249" s="53">
        <v>850</v>
      </c>
      <c r="U249" s="54"/>
    </row>
    <row r="250" s="6" customFormat="1" ht="13.5" spans="1:21">
      <c r="A250" s="31">
        <v>243</v>
      </c>
      <c r="B250" s="32" t="s">
        <v>448</v>
      </c>
      <c r="C250" s="32"/>
      <c r="D250" s="32"/>
      <c r="E250" s="32"/>
      <c r="F250" s="31" t="s">
        <v>237</v>
      </c>
      <c r="G250" s="31" t="s">
        <v>42</v>
      </c>
      <c r="H250" s="31"/>
      <c r="I250" s="31" t="s">
        <v>38</v>
      </c>
      <c r="J250" s="30"/>
      <c r="K250" s="30"/>
      <c r="L250" s="30"/>
      <c r="M250" s="30"/>
      <c r="N250" s="30"/>
      <c r="O250" s="43"/>
      <c r="P250" s="43"/>
      <c r="Q250" s="31"/>
      <c r="R250" s="31"/>
      <c r="S250" s="53"/>
      <c r="T250" s="53">
        <v>851</v>
      </c>
      <c r="U250" s="54"/>
    </row>
    <row r="251" s="6" customFormat="1" ht="24" spans="1:21">
      <c r="A251" s="31">
        <v>244</v>
      </c>
      <c r="B251" s="32" t="s">
        <v>449</v>
      </c>
      <c r="C251" s="32"/>
      <c r="D251" s="32"/>
      <c r="E251" s="32"/>
      <c r="F251" s="31" t="s">
        <v>29</v>
      </c>
      <c r="G251" s="31" t="s">
        <v>29</v>
      </c>
      <c r="H251" s="31"/>
      <c r="I251" s="31"/>
      <c r="J251" s="30"/>
      <c r="K251" s="30"/>
      <c r="L251" s="30"/>
      <c r="M251" s="30"/>
      <c r="N251" s="31"/>
      <c r="O251" s="43"/>
      <c r="P251" s="43"/>
      <c r="Q251" s="31"/>
      <c r="R251" s="31"/>
      <c r="S251" s="53"/>
      <c r="T251" s="53">
        <v>852</v>
      </c>
      <c r="U251" s="54"/>
    </row>
    <row r="252" s="6" customFormat="1" ht="13.5" spans="1:21">
      <c r="A252" s="31">
        <v>245</v>
      </c>
      <c r="B252" s="32" t="s">
        <v>450</v>
      </c>
      <c r="C252" s="32"/>
      <c r="D252" s="32"/>
      <c r="E252" s="32"/>
      <c r="F252" s="31" t="s">
        <v>32</v>
      </c>
      <c r="G252" s="31" t="s">
        <v>42</v>
      </c>
      <c r="H252" s="31"/>
      <c r="I252" s="31" t="s">
        <v>38</v>
      </c>
      <c r="J252" s="30"/>
      <c r="K252" s="30"/>
      <c r="L252" s="30"/>
      <c r="M252" s="30"/>
      <c r="N252" s="30"/>
      <c r="O252" s="43"/>
      <c r="P252" s="43"/>
      <c r="Q252" s="31"/>
      <c r="R252" s="31"/>
      <c r="S252" s="53"/>
      <c r="T252" s="53">
        <v>853</v>
      </c>
      <c r="U252" s="54"/>
    </row>
    <row r="253" s="6" customFormat="1" ht="13.5" spans="1:21">
      <c r="A253" s="31">
        <v>246</v>
      </c>
      <c r="B253" s="32" t="s">
        <v>451</v>
      </c>
      <c r="C253" s="32"/>
      <c r="D253" s="32"/>
      <c r="E253" s="32"/>
      <c r="F253" s="31" t="s">
        <v>32</v>
      </c>
      <c r="G253" s="31" t="s">
        <v>452</v>
      </c>
      <c r="H253" s="31"/>
      <c r="I253" s="31"/>
      <c r="J253" s="30"/>
      <c r="K253" s="30"/>
      <c r="L253" s="30"/>
      <c r="M253" s="30"/>
      <c r="N253" s="31"/>
      <c r="O253" s="43"/>
      <c r="P253" s="43"/>
      <c r="Q253" s="31"/>
      <c r="R253" s="31"/>
      <c r="S253" s="53"/>
      <c r="T253" s="53">
        <v>854</v>
      </c>
      <c r="U253" s="54"/>
    </row>
    <row r="254" s="6" customFormat="1" ht="13.5" spans="1:21">
      <c r="A254" s="31">
        <v>247</v>
      </c>
      <c r="B254" s="32" t="s">
        <v>453</v>
      </c>
      <c r="C254" s="32"/>
      <c r="D254" s="32"/>
      <c r="E254" s="32"/>
      <c r="F254" s="31" t="s">
        <v>32</v>
      </c>
      <c r="G254" s="31" t="s">
        <v>454</v>
      </c>
      <c r="H254" s="31"/>
      <c r="I254" s="31"/>
      <c r="J254" s="30"/>
      <c r="K254" s="30"/>
      <c r="L254" s="30"/>
      <c r="M254" s="30"/>
      <c r="N254" s="31"/>
      <c r="O254" s="43"/>
      <c r="P254" s="43"/>
      <c r="Q254" s="31"/>
      <c r="R254" s="31"/>
      <c r="S254" s="53"/>
      <c r="T254" s="53">
        <v>855</v>
      </c>
      <c r="U254" s="54"/>
    </row>
    <row r="255" s="6" customFormat="1" ht="13.5" spans="1:21">
      <c r="A255" s="31">
        <v>248</v>
      </c>
      <c r="B255" s="32" t="s">
        <v>455</v>
      </c>
      <c r="C255" s="32"/>
      <c r="D255" s="32"/>
      <c r="E255" s="32"/>
      <c r="F255" s="31" t="s">
        <v>32</v>
      </c>
      <c r="G255" s="31" t="s">
        <v>37</v>
      </c>
      <c r="H255" s="31"/>
      <c r="I255" s="31"/>
      <c r="J255" s="30"/>
      <c r="K255" s="30"/>
      <c r="L255" s="30"/>
      <c r="M255" s="30"/>
      <c r="N255" s="31"/>
      <c r="O255" s="43"/>
      <c r="P255" s="43"/>
      <c r="Q255" s="31"/>
      <c r="R255" s="31"/>
      <c r="S255" s="53"/>
      <c r="T255" s="53">
        <v>856</v>
      </c>
      <c r="U255" s="54"/>
    </row>
    <row r="256" s="6" customFormat="1" ht="13.5" spans="1:21">
      <c r="A256" s="31">
        <v>249</v>
      </c>
      <c r="B256" s="32" t="s">
        <v>456</v>
      </c>
      <c r="C256" s="32"/>
      <c r="D256" s="32"/>
      <c r="E256" s="32"/>
      <c r="F256" s="31" t="s">
        <v>32</v>
      </c>
      <c r="G256" s="31" t="s">
        <v>37</v>
      </c>
      <c r="H256" s="31"/>
      <c r="I256" s="31"/>
      <c r="J256" s="30"/>
      <c r="K256" s="30"/>
      <c r="L256" s="30"/>
      <c r="M256" s="30"/>
      <c r="N256" s="31"/>
      <c r="O256" s="43"/>
      <c r="P256" s="43"/>
      <c r="Q256" s="31"/>
      <c r="R256" s="31"/>
      <c r="S256" s="53"/>
      <c r="T256" s="53">
        <v>857</v>
      </c>
      <c r="U256" s="54"/>
    </row>
    <row r="257" s="6" customFormat="1" ht="24" spans="1:21">
      <c r="A257" s="31">
        <v>250</v>
      </c>
      <c r="B257" s="32" t="s">
        <v>457</v>
      </c>
      <c r="C257" s="32"/>
      <c r="D257" s="32"/>
      <c r="E257" s="32"/>
      <c r="F257" s="31" t="s">
        <v>32</v>
      </c>
      <c r="G257" s="31" t="s">
        <v>454</v>
      </c>
      <c r="H257" s="31"/>
      <c r="I257" s="31"/>
      <c r="J257" s="30"/>
      <c r="K257" s="30"/>
      <c r="L257" s="30"/>
      <c r="M257" s="30"/>
      <c r="N257" s="31"/>
      <c r="O257" s="43"/>
      <c r="P257" s="43"/>
      <c r="Q257" s="31"/>
      <c r="R257" s="31"/>
      <c r="S257" s="53"/>
      <c r="T257" s="53">
        <v>858</v>
      </c>
      <c r="U257" s="54"/>
    </row>
    <row r="258" s="20" customFormat="1" ht="24" spans="1:21">
      <c r="A258" s="31">
        <v>251</v>
      </c>
      <c r="B258" s="31" t="s">
        <v>458</v>
      </c>
      <c r="C258" s="114"/>
      <c r="D258" s="114"/>
      <c r="E258" s="114"/>
      <c r="F258" s="31" t="s">
        <v>32</v>
      </c>
      <c r="G258" s="31" t="s">
        <v>198</v>
      </c>
      <c r="H258" s="70"/>
      <c r="I258" s="31"/>
      <c r="J258" s="30"/>
      <c r="K258" s="30"/>
      <c r="L258" s="30"/>
      <c r="M258" s="30"/>
      <c r="N258" s="31"/>
      <c r="O258" s="43"/>
      <c r="P258" s="43"/>
      <c r="Q258" s="31"/>
      <c r="R258" s="70"/>
      <c r="S258" s="129"/>
      <c r="T258" s="53">
        <v>859</v>
      </c>
      <c r="U258" s="54"/>
    </row>
    <row r="259" s="20" customFormat="1" ht="24" spans="1:21">
      <c r="A259" s="31">
        <v>252</v>
      </c>
      <c r="B259" s="115" t="s">
        <v>459</v>
      </c>
      <c r="C259" s="116"/>
      <c r="D259" s="116"/>
      <c r="E259" s="116"/>
      <c r="F259" s="115" t="s">
        <v>29</v>
      </c>
      <c r="G259" s="115" t="s">
        <v>29</v>
      </c>
      <c r="H259" s="117"/>
      <c r="I259" s="115"/>
      <c r="J259" s="125">
        <f t="shared" ref="J259:M259" si="67">SUM(J260+J269+J270+J271)</f>
        <v>60.506</v>
      </c>
      <c r="K259" s="125">
        <f t="shared" si="67"/>
        <v>22.956</v>
      </c>
      <c r="L259" s="125">
        <f t="shared" si="67"/>
        <v>11.15</v>
      </c>
      <c r="M259" s="125">
        <f t="shared" si="67"/>
        <v>26.4</v>
      </c>
      <c r="N259" s="115" t="s">
        <v>38</v>
      </c>
      <c r="O259" s="126">
        <f>SUM(O260+O269+O270+O271)</f>
        <v>4</v>
      </c>
      <c r="P259" s="126">
        <f>SUM(P260+P269+P270+P271)</f>
        <v>13</v>
      </c>
      <c r="Q259" s="115"/>
      <c r="R259" s="115"/>
      <c r="S259" s="130"/>
      <c r="T259" s="53">
        <v>860</v>
      </c>
      <c r="U259" s="54"/>
    </row>
    <row r="260" s="6" customFormat="1" ht="13.5" spans="1:21">
      <c r="A260" s="31">
        <v>253</v>
      </c>
      <c r="B260" s="31" t="s">
        <v>460</v>
      </c>
      <c r="C260" s="31"/>
      <c r="D260" s="31"/>
      <c r="E260" s="31"/>
      <c r="F260" s="31"/>
      <c r="G260" s="31"/>
      <c r="H260" s="31"/>
      <c r="I260" s="31"/>
      <c r="J260" s="30">
        <f t="shared" ref="J260:M260" si="68">J261+J267</f>
        <v>60.506</v>
      </c>
      <c r="K260" s="30">
        <f t="shared" si="68"/>
        <v>22.956</v>
      </c>
      <c r="L260" s="30">
        <f t="shared" si="68"/>
        <v>11.15</v>
      </c>
      <c r="M260" s="30">
        <f t="shared" si="68"/>
        <v>26.4</v>
      </c>
      <c r="N260" s="30" t="s">
        <v>38</v>
      </c>
      <c r="O260" s="43">
        <f>O261+O267</f>
        <v>4</v>
      </c>
      <c r="P260" s="43">
        <f>P261+P267</f>
        <v>13</v>
      </c>
      <c r="Q260" s="31"/>
      <c r="R260" s="31"/>
      <c r="S260" s="31"/>
      <c r="T260" s="53">
        <v>861</v>
      </c>
      <c r="U260" s="54"/>
    </row>
    <row r="261" s="6" customFormat="1" ht="60" spans="1:21">
      <c r="A261" s="31">
        <v>254</v>
      </c>
      <c r="B261" s="31" t="s">
        <v>461</v>
      </c>
      <c r="C261" s="31"/>
      <c r="D261" s="31"/>
      <c r="E261" s="31"/>
      <c r="F261" s="31" t="s">
        <v>29</v>
      </c>
      <c r="G261" s="31" t="s">
        <v>33</v>
      </c>
      <c r="H261" s="31">
        <v>12</v>
      </c>
      <c r="I261" s="31" t="s">
        <v>462</v>
      </c>
      <c r="J261" s="30">
        <f t="shared" ref="J261:M261" si="69">SUM(J262:J266)</f>
        <v>56.132</v>
      </c>
      <c r="K261" s="30">
        <f t="shared" si="69"/>
        <v>21.156</v>
      </c>
      <c r="L261" s="30">
        <f t="shared" si="69"/>
        <v>10.4</v>
      </c>
      <c r="M261" s="30">
        <f t="shared" si="69"/>
        <v>24.576</v>
      </c>
      <c r="N261" s="31" t="s">
        <v>231</v>
      </c>
      <c r="O261" s="43">
        <v>3</v>
      </c>
      <c r="P261" s="43">
        <v>12</v>
      </c>
      <c r="Q261" s="31" t="s">
        <v>463</v>
      </c>
      <c r="R261" s="31" t="s">
        <v>464</v>
      </c>
      <c r="S261" s="31" t="s">
        <v>465</v>
      </c>
      <c r="T261" s="53">
        <v>862</v>
      </c>
      <c r="U261" s="54"/>
    </row>
    <row r="262" s="9" customFormat="1" ht="60" spans="1:21">
      <c r="A262" s="31">
        <v>255</v>
      </c>
      <c r="B262" s="82"/>
      <c r="C262" s="35" t="s">
        <v>47</v>
      </c>
      <c r="D262" s="35" t="s">
        <v>114</v>
      </c>
      <c r="E262" s="35"/>
      <c r="F262" s="36" t="s">
        <v>29</v>
      </c>
      <c r="G262" s="36" t="s">
        <v>33</v>
      </c>
      <c r="H262" s="36">
        <v>2</v>
      </c>
      <c r="I262" s="35" t="s">
        <v>466</v>
      </c>
      <c r="J262" s="30">
        <f t="shared" ref="J262:J266" si="70">SUM(K262+L262+M262)</f>
        <v>4.724</v>
      </c>
      <c r="K262" s="49">
        <f>H262*0.978</f>
        <v>1.956</v>
      </c>
      <c r="L262" s="49">
        <v>0.8</v>
      </c>
      <c r="M262" s="49">
        <v>1.968</v>
      </c>
      <c r="N262" s="36" t="s">
        <v>231</v>
      </c>
      <c r="O262" s="50">
        <v>2</v>
      </c>
      <c r="P262" s="50">
        <v>2</v>
      </c>
      <c r="Q262" s="36" t="s">
        <v>467</v>
      </c>
      <c r="R262" s="36" t="s">
        <v>468</v>
      </c>
      <c r="S262" s="62" t="s">
        <v>465</v>
      </c>
      <c r="T262" s="65">
        <v>1305</v>
      </c>
      <c r="U262" s="63"/>
    </row>
    <row r="263" s="9" customFormat="1" ht="60" spans="1:21">
      <c r="A263" s="31">
        <v>256</v>
      </c>
      <c r="B263" s="82"/>
      <c r="C263" s="35" t="s">
        <v>47</v>
      </c>
      <c r="D263" s="35" t="s">
        <v>48</v>
      </c>
      <c r="E263" s="35"/>
      <c r="F263" s="36" t="s">
        <v>29</v>
      </c>
      <c r="G263" s="36" t="s">
        <v>33</v>
      </c>
      <c r="H263" s="36">
        <v>12</v>
      </c>
      <c r="I263" s="36" t="s">
        <v>469</v>
      </c>
      <c r="J263" s="30">
        <f t="shared" si="70"/>
        <v>28.128</v>
      </c>
      <c r="K263" s="49">
        <v>11.52</v>
      </c>
      <c r="L263" s="49">
        <v>4.8</v>
      </c>
      <c r="M263" s="49">
        <v>11.808</v>
      </c>
      <c r="N263" s="36" t="s">
        <v>231</v>
      </c>
      <c r="O263" s="50">
        <v>12</v>
      </c>
      <c r="P263" s="50">
        <v>12</v>
      </c>
      <c r="Q263" s="36" t="s">
        <v>467</v>
      </c>
      <c r="R263" s="36" t="s">
        <v>470</v>
      </c>
      <c r="S263" s="62" t="s">
        <v>465</v>
      </c>
      <c r="T263" s="65">
        <v>1306</v>
      </c>
      <c r="U263" s="63"/>
    </row>
    <row r="264" s="9" customFormat="1" ht="60" spans="1:21">
      <c r="A264" s="31">
        <v>257</v>
      </c>
      <c r="B264" s="82"/>
      <c r="C264" s="35" t="s">
        <v>47</v>
      </c>
      <c r="D264" s="35" t="s">
        <v>58</v>
      </c>
      <c r="E264" s="35"/>
      <c r="F264" s="36" t="s">
        <v>29</v>
      </c>
      <c r="G264" s="36" t="s">
        <v>33</v>
      </c>
      <c r="H264" s="36">
        <v>8</v>
      </c>
      <c r="I264" s="36" t="s">
        <v>471</v>
      </c>
      <c r="J264" s="30">
        <f t="shared" si="70"/>
        <v>17.768</v>
      </c>
      <c r="K264" s="49">
        <v>7.68</v>
      </c>
      <c r="L264" s="49">
        <v>3.2</v>
      </c>
      <c r="M264" s="49">
        <v>6.888</v>
      </c>
      <c r="N264" s="36" t="s">
        <v>231</v>
      </c>
      <c r="O264" s="50">
        <v>8</v>
      </c>
      <c r="P264" s="50">
        <v>8</v>
      </c>
      <c r="Q264" s="36" t="s">
        <v>467</v>
      </c>
      <c r="R264" s="36" t="s">
        <v>472</v>
      </c>
      <c r="S264" s="62" t="s">
        <v>465</v>
      </c>
      <c r="T264" s="65">
        <v>1307</v>
      </c>
      <c r="U264" s="63"/>
    </row>
    <row r="265" s="9" customFormat="1" ht="60" spans="1:22">
      <c r="A265" s="31">
        <v>258</v>
      </c>
      <c r="B265" s="82"/>
      <c r="C265" s="82" t="s">
        <v>47</v>
      </c>
      <c r="D265" s="82" t="s">
        <v>62</v>
      </c>
      <c r="E265" s="35"/>
      <c r="F265" s="36" t="s">
        <v>29</v>
      </c>
      <c r="G265" s="36" t="s">
        <v>33</v>
      </c>
      <c r="H265" s="36">
        <v>1</v>
      </c>
      <c r="I265" s="35" t="s">
        <v>473</v>
      </c>
      <c r="J265" s="30">
        <f t="shared" si="70"/>
        <v>1.36</v>
      </c>
      <c r="K265" s="49">
        <v>0</v>
      </c>
      <c r="L265" s="49">
        <v>0.4</v>
      </c>
      <c r="M265" s="49">
        <v>0.96</v>
      </c>
      <c r="N265" s="36" t="s">
        <v>231</v>
      </c>
      <c r="O265" s="50">
        <v>1</v>
      </c>
      <c r="P265" s="50">
        <v>1</v>
      </c>
      <c r="Q265" s="36" t="s">
        <v>467</v>
      </c>
      <c r="R265" s="36" t="s">
        <v>474</v>
      </c>
      <c r="S265" s="62" t="s">
        <v>465</v>
      </c>
      <c r="T265" s="65" t="s">
        <v>25</v>
      </c>
      <c r="U265" s="58" t="s">
        <v>475</v>
      </c>
      <c r="V265" s="59"/>
    </row>
    <row r="266" s="9" customFormat="1" ht="60" spans="1:22">
      <c r="A266" s="31">
        <v>259</v>
      </c>
      <c r="B266" s="82"/>
      <c r="C266" s="35" t="s">
        <v>47</v>
      </c>
      <c r="D266" s="35" t="s">
        <v>124</v>
      </c>
      <c r="E266" s="35"/>
      <c r="F266" s="36" t="s">
        <v>29</v>
      </c>
      <c r="G266" s="36" t="s">
        <v>33</v>
      </c>
      <c r="H266" s="36">
        <v>3</v>
      </c>
      <c r="I266" s="36" t="s">
        <v>476</v>
      </c>
      <c r="J266" s="30">
        <f t="shared" si="70"/>
        <v>4.152</v>
      </c>
      <c r="K266" s="49">
        <v>0</v>
      </c>
      <c r="L266" s="49">
        <v>1.2</v>
      </c>
      <c r="M266" s="49">
        <v>2.952</v>
      </c>
      <c r="N266" s="36" t="s">
        <v>231</v>
      </c>
      <c r="O266" s="50">
        <v>3</v>
      </c>
      <c r="P266" s="50">
        <v>3</v>
      </c>
      <c r="Q266" s="36" t="s">
        <v>467</v>
      </c>
      <c r="R266" s="36" t="s">
        <v>477</v>
      </c>
      <c r="S266" s="62" t="s">
        <v>465</v>
      </c>
      <c r="T266" s="65" t="s">
        <v>25</v>
      </c>
      <c r="U266" s="58" t="s">
        <v>478</v>
      </c>
      <c r="V266" s="59"/>
    </row>
    <row r="267" s="12" customFormat="1" ht="20" customHeight="1" spans="1:21">
      <c r="A267" s="31">
        <v>260</v>
      </c>
      <c r="B267" s="82" t="s">
        <v>479</v>
      </c>
      <c r="C267" s="35"/>
      <c r="D267" s="35"/>
      <c r="E267" s="35"/>
      <c r="F267" s="36"/>
      <c r="G267" s="36"/>
      <c r="H267" s="36"/>
      <c r="I267" s="36"/>
      <c r="J267" s="49">
        <f t="shared" ref="J267:M267" si="71">SUM(J268:J268)</f>
        <v>4.374</v>
      </c>
      <c r="K267" s="49">
        <f t="shared" si="71"/>
        <v>1.8</v>
      </c>
      <c r="L267" s="49">
        <f t="shared" si="71"/>
        <v>0.75</v>
      </c>
      <c r="M267" s="49">
        <f t="shared" si="71"/>
        <v>1.824</v>
      </c>
      <c r="N267" s="36" t="s">
        <v>38</v>
      </c>
      <c r="O267" s="50">
        <f>SUM(O268:O268)</f>
        <v>1</v>
      </c>
      <c r="P267" s="50">
        <f>SUM(P268:P268)</f>
        <v>1</v>
      </c>
      <c r="Q267" s="36"/>
      <c r="R267" s="36"/>
      <c r="S267" s="62"/>
      <c r="T267" s="65"/>
      <c r="U267" s="63"/>
    </row>
    <row r="268" s="12" customFormat="1" ht="60" spans="1:21">
      <c r="A268" s="31">
        <v>261</v>
      </c>
      <c r="B268" s="118"/>
      <c r="C268" s="82" t="s">
        <v>47</v>
      </c>
      <c r="D268" s="118" t="s">
        <v>48</v>
      </c>
      <c r="E268" s="118"/>
      <c r="F268" s="36" t="s">
        <v>29</v>
      </c>
      <c r="G268" s="36" t="s">
        <v>33</v>
      </c>
      <c r="H268" s="119">
        <v>1</v>
      </c>
      <c r="I268" s="31" t="s">
        <v>480</v>
      </c>
      <c r="J268" s="49">
        <f>SUM(K268:M268)</f>
        <v>4.374</v>
      </c>
      <c r="K268" s="127">
        <v>1.8</v>
      </c>
      <c r="L268" s="127">
        <v>0.75</v>
      </c>
      <c r="M268" s="127">
        <v>1.824</v>
      </c>
      <c r="N268" s="36" t="s">
        <v>231</v>
      </c>
      <c r="O268" s="50">
        <v>1</v>
      </c>
      <c r="P268" s="50">
        <v>1</v>
      </c>
      <c r="Q268" s="36" t="s">
        <v>467</v>
      </c>
      <c r="R268" s="36" t="s">
        <v>481</v>
      </c>
      <c r="S268" s="62" t="s">
        <v>465</v>
      </c>
      <c r="T268" s="65">
        <v>1308</v>
      </c>
      <c r="U268" s="63"/>
    </row>
    <row r="269" s="6" customFormat="1" ht="13.5" spans="1:21">
      <c r="A269" s="31">
        <v>262</v>
      </c>
      <c r="B269" s="68" t="s">
        <v>482</v>
      </c>
      <c r="C269" s="68"/>
      <c r="D269" s="68"/>
      <c r="E269" s="68"/>
      <c r="F269" s="69"/>
      <c r="G269" s="69"/>
      <c r="H269" s="69"/>
      <c r="I269" s="69"/>
      <c r="J269" s="71"/>
      <c r="K269" s="71"/>
      <c r="L269" s="71"/>
      <c r="M269" s="71"/>
      <c r="N269" s="69"/>
      <c r="O269" s="72"/>
      <c r="P269" s="72"/>
      <c r="Q269" s="69"/>
      <c r="R269" s="69"/>
      <c r="S269" s="79"/>
      <c r="T269" s="53">
        <v>866</v>
      </c>
      <c r="U269" s="54"/>
    </row>
    <row r="270" s="6" customFormat="1" ht="24" spans="1:21">
      <c r="A270" s="31">
        <v>263</v>
      </c>
      <c r="B270" s="32" t="s">
        <v>483</v>
      </c>
      <c r="C270" s="32"/>
      <c r="D270" s="32"/>
      <c r="E270" s="32"/>
      <c r="F270" s="31" t="s">
        <v>32</v>
      </c>
      <c r="G270" s="31" t="s">
        <v>33</v>
      </c>
      <c r="H270" s="31"/>
      <c r="I270" s="31"/>
      <c r="J270" s="30"/>
      <c r="K270" s="30"/>
      <c r="L270" s="30"/>
      <c r="M270" s="30"/>
      <c r="N270" s="31"/>
      <c r="O270" s="43"/>
      <c r="P270" s="43"/>
      <c r="Q270" s="31"/>
      <c r="R270" s="31"/>
      <c r="S270" s="53"/>
      <c r="T270" s="53">
        <v>867</v>
      </c>
      <c r="U270" s="54"/>
    </row>
    <row r="271" s="6" customFormat="1" ht="24" spans="1:21">
      <c r="A271" s="31">
        <v>264</v>
      </c>
      <c r="B271" s="32" t="s">
        <v>484</v>
      </c>
      <c r="C271" s="32"/>
      <c r="D271" s="32"/>
      <c r="E271" s="32"/>
      <c r="F271" s="31"/>
      <c r="G271" s="31"/>
      <c r="H271" s="31"/>
      <c r="I271" s="31"/>
      <c r="J271" s="30"/>
      <c r="K271" s="30"/>
      <c r="L271" s="30"/>
      <c r="M271" s="30"/>
      <c r="N271" s="31"/>
      <c r="O271" s="43"/>
      <c r="P271" s="43"/>
      <c r="Q271" s="31"/>
      <c r="R271" s="31"/>
      <c r="S271" s="53"/>
      <c r="T271" s="53">
        <v>868</v>
      </c>
      <c r="U271" s="54"/>
    </row>
    <row r="272" s="6" customFormat="1" ht="13.5" spans="1:21">
      <c r="A272" s="31">
        <v>265</v>
      </c>
      <c r="B272" s="31" t="s">
        <v>485</v>
      </c>
      <c r="C272" s="32"/>
      <c r="D272" s="32"/>
      <c r="E272" s="32"/>
      <c r="F272" s="31"/>
      <c r="G272" s="31"/>
      <c r="H272" s="31"/>
      <c r="I272" s="31"/>
      <c r="J272" s="30"/>
      <c r="K272" s="30"/>
      <c r="L272" s="30"/>
      <c r="M272" s="30"/>
      <c r="N272" s="31"/>
      <c r="O272" s="43"/>
      <c r="P272" s="43"/>
      <c r="Q272" s="31"/>
      <c r="R272" s="31"/>
      <c r="S272" s="53"/>
      <c r="T272" s="53">
        <v>869</v>
      </c>
      <c r="U272" s="54"/>
    </row>
    <row r="273" s="6" customFormat="1" ht="24" spans="1:21">
      <c r="A273" s="31">
        <v>266</v>
      </c>
      <c r="B273" s="32" t="s">
        <v>486</v>
      </c>
      <c r="C273" s="32"/>
      <c r="D273" s="32"/>
      <c r="E273" s="32"/>
      <c r="F273" s="31" t="s">
        <v>29</v>
      </c>
      <c r="G273" s="31" t="s">
        <v>392</v>
      </c>
      <c r="H273" s="31"/>
      <c r="I273" s="31"/>
      <c r="J273" s="30">
        <f t="shared" ref="J273:M273" si="72">SUM(J274+J276+J284+J285+J286+J287)</f>
        <v>46</v>
      </c>
      <c r="K273" s="30">
        <f t="shared" si="72"/>
        <v>14</v>
      </c>
      <c r="L273" s="30">
        <f t="shared" si="72"/>
        <v>16</v>
      </c>
      <c r="M273" s="30">
        <f t="shared" si="72"/>
        <v>16</v>
      </c>
      <c r="N273" s="31"/>
      <c r="O273" s="43"/>
      <c r="P273" s="43"/>
      <c r="Q273" s="31"/>
      <c r="R273" s="31"/>
      <c r="S273" s="53"/>
      <c r="T273" s="53">
        <v>870</v>
      </c>
      <c r="U273" s="54"/>
    </row>
    <row r="274" s="6" customFormat="1" ht="24" spans="1:21">
      <c r="A274" s="31">
        <v>267</v>
      </c>
      <c r="B274" s="32" t="s">
        <v>487</v>
      </c>
      <c r="C274" s="32"/>
      <c r="D274" s="32"/>
      <c r="E274" s="32"/>
      <c r="F274" s="31" t="s">
        <v>32</v>
      </c>
      <c r="G274" s="31" t="s">
        <v>392</v>
      </c>
      <c r="H274" s="31"/>
      <c r="I274" s="31"/>
      <c r="J274" s="30">
        <f t="shared" ref="J274:M274" si="73">SUM(J275)</f>
        <v>2</v>
      </c>
      <c r="K274" s="30">
        <f t="shared" si="73"/>
        <v>0</v>
      </c>
      <c r="L274" s="30">
        <f t="shared" si="73"/>
        <v>1</v>
      </c>
      <c r="M274" s="30">
        <f t="shared" si="73"/>
        <v>1</v>
      </c>
      <c r="N274" s="31"/>
      <c r="O274" s="43"/>
      <c r="P274" s="43"/>
      <c r="Q274" s="31"/>
      <c r="R274" s="31"/>
      <c r="S274" s="53"/>
      <c r="T274" s="53">
        <v>871</v>
      </c>
      <c r="U274" s="54"/>
    </row>
    <row r="275" s="10" customFormat="1" ht="48" spans="1:22">
      <c r="A275" s="31">
        <v>268</v>
      </c>
      <c r="B275" s="98"/>
      <c r="C275" s="82" t="s">
        <v>47</v>
      </c>
      <c r="D275" s="82" t="s">
        <v>62</v>
      </c>
      <c r="E275" s="98"/>
      <c r="F275" s="36" t="s">
        <v>32</v>
      </c>
      <c r="G275" s="36" t="s">
        <v>488</v>
      </c>
      <c r="H275" s="36">
        <v>0.04</v>
      </c>
      <c r="I275" s="35" t="s">
        <v>489</v>
      </c>
      <c r="J275" s="49">
        <v>2</v>
      </c>
      <c r="K275" s="49">
        <v>0</v>
      </c>
      <c r="L275" s="49">
        <v>1</v>
      </c>
      <c r="M275" s="49">
        <v>1</v>
      </c>
      <c r="N275" s="36" t="s">
        <v>231</v>
      </c>
      <c r="O275" s="50" t="s">
        <v>38</v>
      </c>
      <c r="P275" s="50">
        <v>200</v>
      </c>
      <c r="Q275" s="31" t="s">
        <v>490</v>
      </c>
      <c r="R275" s="31" t="s">
        <v>491</v>
      </c>
      <c r="S275" s="62" t="s">
        <v>252</v>
      </c>
      <c r="T275" s="75" t="s">
        <v>25</v>
      </c>
      <c r="U275" s="58" t="s">
        <v>492</v>
      </c>
      <c r="V275" s="59"/>
    </row>
    <row r="276" s="6" customFormat="1" ht="24" spans="1:21">
      <c r="A276" s="31">
        <v>269</v>
      </c>
      <c r="B276" s="32" t="s">
        <v>493</v>
      </c>
      <c r="C276" s="32"/>
      <c r="D276" s="32"/>
      <c r="E276" s="32"/>
      <c r="F276" s="31" t="s">
        <v>32</v>
      </c>
      <c r="G276" s="31" t="s">
        <v>392</v>
      </c>
      <c r="H276" s="31">
        <f t="shared" ref="H276:M276" si="74">SUM(H277:H283)</f>
        <v>1400</v>
      </c>
      <c r="I276" s="31" t="s">
        <v>38</v>
      </c>
      <c r="J276" s="30">
        <f t="shared" si="74"/>
        <v>42</v>
      </c>
      <c r="K276" s="30">
        <f t="shared" si="74"/>
        <v>14</v>
      </c>
      <c r="L276" s="30">
        <f t="shared" si="74"/>
        <v>14</v>
      </c>
      <c r="M276" s="30">
        <f t="shared" si="74"/>
        <v>14</v>
      </c>
      <c r="N276" s="31" t="s">
        <v>38</v>
      </c>
      <c r="O276" s="43">
        <f>SUM(O277:O283)</f>
        <v>0</v>
      </c>
      <c r="P276" s="43">
        <f>SUM(P277:P283)</f>
        <v>1400</v>
      </c>
      <c r="Q276" s="31"/>
      <c r="R276" s="31"/>
      <c r="S276" s="53"/>
      <c r="T276" s="53">
        <v>872</v>
      </c>
      <c r="U276" s="54"/>
    </row>
    <row r="277" s="10" customFormat="1" ht="48" spans="1:21">
      <c r="A277" s="31">
        <v>270</v>
      </c>
      <c r="B277" s="35"/>
      <c r="C277" s="35" t="s">
        <v>47</v>
      </c>
      <c r="D277" s="35" t="s">
        <v>48</v>
      </c>
      <c r="E277" s="35"/>
      <c r="F277" s="36" t="s">
        <v>29</v>
      </c>
      <c r="G277" s="36" t="s">
        <v>33</v>
      </c>
      <c r="H277" s="36">
        <v>200</v>
      </c>
      <c r="I277" s="36" t="s">
        <v>494</v>
      </c>
      <c r="J277" s="49">
        <v>6</v>
      </c>
      <c r="K277" s="49">
        <v>2</v>
      </c>
      <c r="L277" s="49">
        <v>2</v>
      </c>
      <c r="M277" s="49">
        <v>2</v>
      </c>
      <c r="N277" s="36" t="s">
        <v>231</v>
      </c>
      <c r="O277" s="50" t="s">
        <v>29</v>
      </c>
      <c r="P277" s="50">
        <v>200</v>
      </c>
      <c r="Q277" s="31" t="s">
        <v>490</v>
      </c>
      <c r="R277" s="31" t="s">
        <v>495</v>
      </c>
      <c r="S277" s="62" t="s">
        <v>252</v>
      </c>
      <c r="T277" s="53">
        <v>881</v>
      </c>
      <c r="U277" s="64"/>
    </row>
    <row r="278" s="13" customFormat="1" ht="48" spans="1:21">
      <c r="A278" s="31">
        <v>271</v>
      </c>
      <c r="B278" s="32"/>
      <c r="C278" s="32" t="s">
        <v>47</v>
      </c>
      <c r="D278" s="32" t="s">
        <v>161</v>
      </c>
      <c r="E278" s="32"/>
      <c r="F278" s="31" t="s">
        <v>29</v>
      </c>
      <c r="G278" s="31" t="s">
        <v>33</v>
      </c>
      <c r="H278" s="31">
        <v>300</v>
      </c>
      <c r="I278" s="31" t="s">
        <v>496</v>
      </c>
      <c r="J278" s="30">
        <v>9</v>
      </c>
      <c r="K278" s="30">
        <v>3</v>
      </c>
      <c r="L278" s="30">
        <v>3</v>
      </c>
      <c r="M278" s="30">
        <v>3</v>
      </c>
      <c r="N278" s="31" t="s">
        <v>231</v>
      </c>
      <c r="O278" s="43" t="s">
        <v>29</v>
      </c>
      <c r="P278" s="43">
        <v>300</v>
      </c>
      <c r="Q278" s="31" t="s">
        <v>490</v>
      </c>
      <c r="R278" s="31" t="s">
        <v>497</v>
      </c>
      <c r="S278" s="31" t="s">
        <v>252</v>
      </c>
      <c r="T278" s="53">
        <v>887</v>
      </c>
      <c r="U278" s="78"/>
    </row>
    <row r="279" s="6" customFormat="1" ht="48" spans="1:21">
      <c r="A279" s="31">
        <v>272</v>
      </c>
      <c r="B279" s="32"/>
      <c r="C279" s="32" t="s">
        <v>47</v>
      </c>
      <c r="D279" s="32" t="s">
        <v>62</v>
      </c>
      <c r="E279" s="32"/>
      <c r="F279" s="31" t="s">
        <v>29</v>
      </c>
      <c r="G279" s="31" t="s">
        <v>33</v>
      </c>
      <c r="H279" s="31">
        <v>400</v>
      </c>
      <c r="I279" s="31" t="s">
        <v>498</v>
      </c>
      <c r="J279" s="30">
        <v>12</v>
      </c>
      <c r="K279" s="30">
        <v>4</v>
      </c>
      <c r="L279" s="30">
        <v>4</v>
      </c>
      <c r="M279" s="30">
        <v>4</v>
      </c>
      <c r="N279" s="31" t="s">
        <v>231</v>
      </c>
      <c r="O279" s="43" t="s">
        <v>29</v>
      </c>
      <c r="P279" s="43">
        <v>400</v>
      </c>
      <c r="Q279" s="31" t="s">
        <v>490</v>
      </c>
      <c r="R279" s="31" t="s">
        <v>499</v>
      </c>
      <c r="S279" s="53" t="s">
        <v>252</v>
      </c>
      <c r="T279" s="53">
        <v>886</v>
      </c>
      <c r="U279" s="63"/>
    </row>
    <row r="280" s="10" customFormat="1" ht="48" spans="1:21">
      <c r="A280" s="31">
        <v>273</v>
      </c>
      <c r="B280" s="35"/>
      <c r="C280" s="35" t="s">
        <v>47</v>
      </c>
      <c r="D280" s="35" t="s">
        <v>114</v>
      </c>
      <c r="E280" s="35"/>
      <c r="F280" s="36" t="s">
        <v>29</v>
      </c>
      <c r="G280" s="36" t="s">
        <v>33</v>
      </c>
      <c r="H280" s="36">
        <v>100</v>
      </c>
      <c r="I280" s="36" t="s">
        <v>500</v>
      </c>
      <c r="J280" s="49">
        <v>3</v>
      </c>
      <c r="K280" s="49">
        <v>1</v>
      </c>
      <c r="L280" s="49">
        <v>1</v>
      </c>
      <c r="M280" s="49">
        <v>1</v>
      </c>
      <c r="N280" s="36" t="s">
        <v>231</v>
      </c>
      <c r="O280" s="50" t="s">
        <v>29</v>
      </c>
      <c r="P280" s="50">
        <v>100</v>
      </c>
      <c r="Q280" s="31" t="s">
        <v>490</v>
      </c>
      <c r="R280" s="31" t="s">
        <v>501</v>
      </c>
      <c r="S280" s="62" t="s">
        <v>252</v>
      </c>
      <c r="T280" s="53">
        <v>883</v>
      </c>
      <c r="U280" s="64"/>
    </row>
    <row r="281" s="11" customFormat="1" ht="48" spans="1:21">
      <c r="A281" s="31">
        <v>274</v>
      </c>
      <c r="B281" s="32"/>
      <c r="C281" s="32" t="s">
        <v>47</v>
      </c>
      <c r="D281" s="32" t="s">
        <v>110</v>
      </c>
      <c r="E281" s="32"/>
      <c r="F281" s="31" t="s">
        <v>29</v>
      </c>
      <c r="G281" s="31" t="s">
        <v>33</v>
      </c>
      <c r="H281" s="31">
        <v>150</v>
      </c>
      <c r="I281" s="31" t="s">
        <v>502</v>
      </c>
      <c r="J281" s="30">
        <v>4.5</v>
      </c>
      <c r="K281" s="30">
        <v>1.5</v>
      </c>
      <c r="L281" s="30">
        <v>1.5</v>
      </c>
      <c r="M281" s="30">
        <v>1.5</v>
      </c>
      <c r="N281" s="31" t="s">
        <v>231</v>
      </c>
      <c r="O281" s="43" t="s">
        <v>29</v>
      </c>
      <c r="P281" s="43">
        <v>150</v>
      </c>
      <c r="Q281" s="31" t="s">
        <v>490</v>
      </c>
      <c r="R281" s="31" t="s">
        <v>503</v>
      </c>
      <c r="S281" s="31" t="s">
        <v>252</v>
      </c>
      <c r="T281" s="53">
        <v>884</v>
      </c>
      <c r="U281" s="66"/>
    </row>
    <row r="282" s="10" customFormat="1" ht="48" spans="1:21">
      <c r="A282" s="31">
        <v>275</v>
      </c>
      <c r="B282" s="35"/>
      <c r="C282" s="35" t="s">
        <v>47</v>
      </c>
      <c r="D282" s="35" t="s">
        <v>124</v>
      </c>
      <c r="E282" s="35"/>
      <c r="F282" s="36" t="s">
        <v>29</v>
      </c>
      <c r="G282" s="36" t="s">
        <v>33</v>
      </c>
      <c r="H282" s="36">
        <v>100</v>
      </c>
      <c r="I282" s="36" t="s">
        <v>504</v>
      </c>
      <c r="J282" s="49">
        <v>3</v>
      </c>
      <c r="K282" s="49">
        <v>1</v>
      </c>
      <c r="L282" s="49">
        <v>1</v>
      </c>
      <c r="M282" s="49">
        <v>1</v>
      </c>
      <c r="N282" s="36" t="s">
        <v>231</v>
      </c>
      <c r="O282" s="50" t="s">
        <v>29</v>
      </c>
      <c r="P282" s="50">
        <v>100</v>
      </c>
      <c r="Q282" s="31" t="s">
        <v>490</v>
      </c>
      <c r="R282" s="31" t="s">
        <v>501</v>
      </c>
      <c r="S282" s="62" t="s">
        <v>252</v>
      </c>
      <c r="T282" s="53">
        <v>882</v>
      </c>
      <c r="U282" s="64"/>
    </row>
    <row r="283" s="10" customFormat="1" ht="48" spans="1:21">
      <c r="A283" s="31">
        <v>276</v>
      </c>
      <c r="B283" s="35"/>
      <c r="C283" s="35" t="s">
        <v>47</v>
      </c>
      <c r="D283" s="35" t="s">
        <v>58</v>
      </c>
      <c r="E283" s="35"/>
      <c r="F283" s="36" t="s">
        <v>29</v>
      </c>
      <c r="G283" s="36" t="s">
        <v>33</v>
      </c>
      <c r="H283" s="36">
        <v>150</v>
      </c>
      <c r="I283" s="36" t="s">
        <v>505</v>
      </c>
      <c r="J283" s="49">
        <v>4.5</v>
      </c>
      <c r="K283" s="49">
        <v>1.5</v>
      </c>
      <c r="L283" s="49">
        <v>1.5</v>
      </c>
      <c r="M283" s="49">
        <v>1.5</v>
      </c>
      <c r="N283" s="36" t="s">
        <v>231</v>
      </c>
      <c r="O283" s="50" t="s">
        <v>29</v>
      </c>
      <c r="P283" s="50">
        <v>150</v>
      </c>
      <c r="Q283" s="36" t="s">
        <v>490</v>
      </c>
      <c r="R283" s="36" t="s">
        <v>503</v>
      </c>
      <c r="S283" s="62" t="s">
        <v>252</v>
      </c>
      <c r="T283" s="53">
        <v>885</v>
      </c>
      <c r="U283" s="64"/>
    </row>
    <row r="284" s="6" customFormat="1" ht="24" spans="1:21">
      <c r="A284" s="31">
        <v>277</v>
      </c>
      <c r="B284" s="32" t="s">
        <v>506</v>
      </c>
      <c r="C284" s="32"/>
      <c r="D284" s="32"/>
      <c r="E284" s="32"/>
      <c r="F284" s="31" t="s">
        <v>32</v>
      </c>
      <c r="G284" s="31" t="s">
        <v>392</v>
      </c>
      <c r="H284" s="31"/>
      <c r="I284" s="31"/>
      <c r="J284" s="30"/>
      <c r="K284" s="30"/>
      <c r="L284" s="30"/>
      <c r="M284" s="30"/>
      <c r="N284" s="31"/>
      <c r="O284" s="43"/>
      <c r="P284" s="43"/>
      <c r="Q284" s="31"/>
      <c r="R284" s="31"/>
      <c r="S284" s="53"/>
      <c r="T284" s="53">
        <v>902</v>
      </c>
      <c r="U284" s="54"/>
    </row>
    <row r="285" s="6" customFormat="1" ht="24" spans="1:21">
      <c r="A285" s="31">
        <v>278</v>
      </c>
      <c r="B285" s="32" t="s">
        <v>507</v>
      </c>
      <c r="C285" s="32"/>
      <c r="D285" s="32"/>
      <c r="E285" s="32"/>
      <c r="F285" s="31"/>
      <c r="G285" s="31"/>
      <c r="H285" s="31"/>
      <c r="I285" s="31"/>
      <c r="J285" s="30">
        <v>0</v>
      </c>
      <c r="K285" s="30">
        <v>0</v>
      </c>
      <c r="L285" s="30">
        <v>0</v>
      </c>
      <c r="M285" s="30">
        <v>0</v>
      </c>
      <c r="N285" s="30" t="s">
        <v>38</v>
      </c>
      <c r="O285" s="43">
        <v>0</v>
      </c>
      <c r="P285" s="43">
        <v>0</v>
      </c>
      <c r="Q285" s="31"/>
      <c r="R285" s="31"/>
      <c r="S285" s="53"/>
      <c r="T285" s="53">
        <v>903</v>
      </c>
      <c r="U285" s="54"/>
    </row>
    <row r="286" s="6" customFormat="1" ht="24" spans="1:21">
      <c r="A286" s="31">
        <v>279</v>
      </c>
      <c r="B286" s="32" t="s">
        <v>508</v>
      </c>
      <c r="C286" s="32"/>
      <c r="D286" s="32"/>
      <c r="E286" s="32"/>
      <c r="F286" s="31"/>
      <c r="G286" s="31"/>
      <c r="H286" s="31"/>
      <c r="I286" s="31"/>
      <c r="J286" s="30"/>
      <c r="K286" s="30"/>
      <c r="L286" s="30"/>
      <c r="M286" s="30"/>
      <c r="N286" s="31"/>
      <c r="O286" s="43"/>
      <c r="P286" s="43"/>
      <c r="Q286" s="31"/>
      <c r="R286" s="31"/>
      <c r="S286" s="53"/>
      <c r="T286" s="53">
        <v>904</v>
      </c>
      <c r="U286" s="54"/>
    </row>
    <row r="287" s="6" customFormat="1" ht="24" spans="1:21">
      <c r="A287" s="31">
        <v>280</v>
      </c>
      <c r="B287" s="32" t="s">
        <v>509</v>
      </c>
      <c r="C287" s="32"/>
      <c r="D287" s="32"/>
      <c r="E287" s="32"/>
      <c r="F287" s="31"/>
      <c r="G287" s="31"/>
      <c r="H287" s="31"/>
      <c r="I287" s="31"/>
      <c r="J287" s="30">
        <f t="shared" ref="J287:M287" si="75">SUM(J288)</f>
        <v>2</v>
      </c>
      <c r="K287" s="30">
        <f t="shared" si="75"/>
        <v>0</v>
      </c>
      <c r="L287" s="30">
        <f t="shared" si="75"/>
        <v>1</v>
      </c>
      <c r="M287" s="30">
        <f t="shared" si="75"/>
        <v>1</v>
      </c>
      <c r="N287" s="30" t="s">
        <v>38</v>
      </c>
      <c r="O287" s="43">
        <f>SUM(O288)</f>
        <v>154</v>
      </c>
      <c r="P287" s="43">
        <f>SUM(P288)</f>
        <v>440</v>
      </c>
      <c r="Q287" s="31"/>
      <c r="R287" s="31"/>
      <c r="S287" s="53"/>
      <c r="T287" s="53">
        <v>905</v>
      </c>
      <c r="U287" s="54"/>
    </row>
    <row r="288" s="10" customFormat="1" ht="48" spans="1:22">
      <c r="A288" s="31">
        <v>281</v>
      </c>
      <c r="B288" s="98"/>
      <c r="C288" s="35" t="s">
        <v>47</v>
      </c>
      <c r="D288" s="35" t="s">
        <v>62</v>
      </c>
      <c r="E288" s="98"/>
      <c r="F288" s="36" t="s">
        <v>32</v>
      </c>
      <c r="G288" s="36" t="s">
        <v>488</v>
      </c>
      <c r="H288" s="36">
        <v>0.084</v>
      </c>
      <c r="I288" s="36" t="s">
        <v>510</v>
      </c>
      <c r="J288" s="49">
        <v>2</v>
      </c>
      <c r="K288" s="49">
        <v>0</v>
      </c>
      <c r="L288" s="49">
        <v>1</v>
      </c>
      <c r="M288" s="49">
        <v>1</v>
      </c>
      <c r="N288" s="36" t="s">
        <v>511</v>
      </c>
      <c r="O288" s="50">
        <v>154</v>
      </c>
      <c r="P288" s="50">
        <v>440</v>
      </c>
      <c r="Q288" s="36" t="s">
        <v>512</v>
      </c>
      <c r="R288" s="36" t="s">
        <v>491</v>
      </c>
      <c r="S288" s="62" t="s">
        <v>252</v>
      </c>
      <c r="T288" s="75" t="s">
        <v>25</v>
      </c>
      <c r="U288" s="58" t="s">
        <v>513</v>
      </c>
      <c r="V288" s="59"/>
    </row>
    <row r="289" s="6" customFormat="1" ht="24" spans="1:21">
      <c r="A289" s="31">
        <v>282</v>
      </c>
      <c r="B289" s="32" t="s">
        <v>514</v>
      </c>
      <c r="C289" s="32"/>
      <c r="D289" s="32"/>
      <c r="E289" s="32"/>
      <c r="F289" s="31" t="s">
        <v>29</v>
      </c>
      <c r="G289" s="31" t="s">
        <v>29</v>
      </c>
      <c r="H289" s="31"/>
      <c r="I289" s="31"/>
      <c r="J289" s="30">
        <f t="shared" ref="J289:M289" si="76">SUM(J290+J322+J323+J327+J337+J338+J351+J352+J360)</f>
        <v>4788.0466</v>
      </c>
      <c r="K289" s="30">
        <f t="shared" si="76"/>
        <v>3154.5466</v>
      </c>
      <c r="L289" s="30">
        <f t="shared" si="76"/>
        <v>437.5</v>
      </c>
      <c r="M289" s="30">
        <f t="shared" si="76"/>
        <v>1196</v>
      </c>
      <c r="N289" s="31"/>
      <c r="O289" s="43"/>
      <c r="P289" s="43"/>
      <c r="Q289" s="31"/>
      <c r="R289" s="31"/>
      <c r="S289" s="53"/>
      <c r="T289" s="53">
        <v>906</v>
      </c>
      <c r="U289" s="54"/>
    </row>
    <row r="290" s="6" customFormat="1" ht="24" spans="1:21">
      <c r="A290" s="31">
        <v>283</v>
      </c>
      <c r="B290" s="32" t="s">
        <v>515</v>
      </c>
      <c r="C290" s="32"/>
      <c r="D290" s="32"/>
      <c r="E290" s="32"/>
      <c r="F290" s="31" t="s">
        <v>41</v>
      </c>
      <c r="G290" s="31" t="s">
        <v>279</v>
      </c>
      <c r="H290" s="31">
        <f>SUM(H291:H321)</f>
        <v>46.995</v>
      </c>
      <c r="I290" s="31" t="s">
        <v>38</v>
      </c>
      <c r="J290" s="30">
        <f>SUM(J291:J321)</f>
        <v>3866.0466</v>
      </c>
      <c r="K290" s="30">
        <f>SUM(K291:K321)</f>
        <v>2899.5466</v>
      </c>
      <c r="L290" s="30">
        <f>SUM(L291:L321)</f>
        <v>170.5</v>
      </c>
      <c r="M290" s="30">
        <f>SUM(M291:M321)</f>
        <v>796</v>
      </c>
      <c r="N290" s="31" t="s">
        <v>38</v>
      </c>
      <c r="O290" s="43">
        <f>SUM(O291:O321)</f>
        <v>184</v>
      </c>
      <c r="P290" s="43">
        <f>SUM(P291:P321)</f>
        <v>587</v>
      </c>
      <c r="Q290" s="31"/>
      <c r="R290" s="31"/>
      <c r="S290" s="53"/>
      <c r="T290" s="53">
        <v>907</v>
      </c>
      <c r="U290" s="54"/>
    </row>
    <row r="291" s="6" customFormat="1" ht="48" spans="1:21">
      <c r="A291" s="31">
        <v>284</v>
      </c>
      <c r="B291" s="32" t="s">
        <v>516</v>
      </c>
      <c r="C291" s="32" t="s">
        <v>47</v>
      </c>
      <c r="D291" s="32" t="s">
        <v>48</v>
      </c>
      <c r="E291" s="32" t="s">
        <v>517</v>
      </c>
      <c r="F291" s="32" t="s">
        <v>333</v>
      </c>
      <c r="G291" s="32" t="s">
        <v>279</v>
      </c>
      <c r="H291" s="32">
        <v>1.1</v>
      </c>
      <c r="I291" s="32" t="s">
        <v>518</v>
      </c>
      <c r="J291" s="47">
        <v>42</v>
      </c>
      <c r="K291" s="47">
        <v>42</v>
      </c>
      <c r="L291" s="47">
        <v>0</v>
      </c>
      <c r="M291" s="47">
        <v>0</v>
      </c>
      <c r="N291" s="32" t="s">
        <v>231</v>
      </c>
      <c r="O291" s="48">
        <v>8</v>
      </c>
      <c r="P291" s="48">
        <v>18</v>
      </c>
      <c r="Q291" s="32" t="s">
        <v>519</v>
      </c>
      <c r="R291" s="32" t="s">
        <v>520</v>
      </c>
      <c r="S291" s="32" t="s">
        <v>521</v>
      </c>
      <c r="T291" s="53">
        <v>963</v>
      </c>
      <c r="U291" s="54"/>
    </row>
    <row r="292" s="6" customFormat="1" ht="48" spans="1:21">
      <c r="A292" s="31">
        <v>285</v>
      </c>
      <c r="B292" s="32" t="s">
        <v>522</v>
      </c>
      <c r="C292" s="32" t="s">
        <v>47</v>
      </c>
      <c r="D292" s="32" t="s">
        <v>48</v>
      </c>
      <c r="E292" s="32" t="s">
        <v>523</v>
      </c>
      <c r="F292" s="32" t="s">
        <v>333</v>
      </c>
      <c r="G292" s="32" t="s">
        <v>279</v>
      </c>
      <c r="H292" s="32">
        <v>1.8</v>
      </c>
      <c r="I292" s="32" t="s">
        <v>524</v>
      </c>
      <c r="J292" s="47">
        <v>68.4</v>
      </c>
      <c r="K292" s="47">
        <v>68.4</v>
      </c>
      <c r="L292" s="47">
        <v>0</v>
      </c>
      <c r="M292" s="47">
        <v>0</v>
      </c>
      <c r="N292" s="32" t="s">
        <v>231</v>
      </c>
      <c r="O292" s="48">
        <v>6</v>
      </c>
      <c r="P292" s="48">
        <v>23</v>
      </c>
      <c r="Q292" s="32" t="s">
        <v>519</v>
      </c>
      <c r="R292" s="32" t="s">
        <v>525</v>
      </c>
      <c r="S292" s="32" t="s">
        <v>521</v>
      </c>
      <c r="T292" s="53">
        <v>964</v>
      </c>
      <c r="U292" s="54"/>
    </row>
    <row r="293" s="6" customFormat="1" ht="48" spans="1:21">
      <c r="A293" s="31">
        <v>286</v>
      </c>
      <c r="B293" s="32" t="s">
        <v>526</v>
      </c>
      <c r="C293" s="32" t="s">
        <v>47</v>
      </c>
      <c r="D293" s="32" t="s">
        <v>48</v>
      </c>
      <c r="E293" s="32" t="s">
        <v>527</v>
      </c>
      <c r="F293" s="32" t="s">
        <v>333</v>
      </c>
      <c r="G293" s="32" t="s">
        <v>279</v>
      </c>
      <c r="H293" s="32">
        <v>1.6</v>
      </c>
      <c r="I293" s="32" t="s">
        <v>528</v>
      </c>
      <c r="J293" s="47">
        <v>58.7</v>
      </c>
      <c r="K293" s="47">
        <v>58.7</v>
      </c>
      <c r="L293" s="47">
        <v>0</v>
      </c>
      <c r="M293" s="47">
        <v>0</v>
      </c>
      <c r="N293" s="32" t="s">
        <v>231</v>
      </c>
      <c r="O293" s="48">
        <v>10</v>
      </c>
      <c r="P293" s="48">
        <v>30</v>
      </c>
      <c r="Q293" s="32" t="s">
        <v>519</v>
      </c>
      <c r="R293" s="32" t="s">
        <v>529</v>
      </c>
      <c r="S293" s="32" t="s">
        <v>521</v>
      </c>
      <c r="T293" s="53">
        <v>965</v>
      </c>
      <c r="U293" s="54"/>
    </row>
    <row r="294" s="6" customFormat="1" ht="60" spans="1:21">
      <c r="A294" s="31">
        <v>287</v>
      </c>
      <c r="B294" s="68" t="s">
        <v>530</v>
      </c>
      <c r="C294" s="68" t="s">
        <v>47</v>
      </c>
      <c r="D294" s="68" t="s">
        <v>48</v>
      </c>
      <c r="E294" s="68" t="s">
        <v>523</v>
      </c>
      <c r="F294" s="68" t="s">
        <v>32</v>
      </c>
      <c r="G294" s="68" t="s">
        <v>279</v>
      </c>
      <c r="H294" s="68">
        <v>0.67</v>
      </c>
      <c r="I294" s="68" t="s">
        <v>531</v>
      </c>
      <c r="J294" s="87">
        <f t="shared" ref="J294:J309" si="77">K294+L294+M294</f>
        <v>82.6213</v>
      </c>
      <c r="K294" s="71">
        <v>82.6213</v>
      </c>
      <c r="L294" s="87">
        <v>0</v>
      </c>
      <c r="M294" s="87">
        <v>0</v>
      </c>
      <c r="N294" s="68" t="s">
        <v>231</v>
      </c>
      <c r="O294" s="88">
        <v>7</v>
      </c>
      <c r="P294" s="88">
        <v>24</v>
      </c>
      <c r="Q294" s="68" t="s">
        <v>519</v>
      </c>
      <c r="R294" s="68" t="s">
        <v>532</v>
      </c>
      <c r="S294" s="68" t="s">
        <v>299</v>
      </c>
      <c r="T294" s="53">
        <v>966</v>
      </c>
      <c r="U294" s="54"/>
    </row>
    <row r="295" s="6" customFormat="1" ht="60" spans="1:21">
      <c r="A295" s="31">
        <v>288</v>
      </c>
      <c r="B295" s="32" t="s">
        <v>533</v>
      </c>
      <c r="C295" s="32" t="s">
        <v>47</v>
      </c>
      <c r="D295" s="32" t="s">
        <v>48</v>
      </c>
      <c r="E295" s="32" t="s">
        <v>534</v>
      </c>
      <c r="F295" s="32" t="s">
        <v>32</v>
      </c>
      <c r="G295" s="32" t="s">
        <v>279</v>
      </c>
      <c r="H295" s="32">
        <v>3.39</v>
      </c>
      <c r="I295" s="32" t="s">
        <v>535</v>
      </c>
      <c r="J295" s="47">
        <f t="shared" si="77"/>
        <v>499.546</v>
      </c>
      <c r="K295" s="30">
        <v>499.546</v>
      </c>
      <c r="L295" s="47">
        <v>0</v>
      </c>
      <c r="M295" s="47">
        <v>0</v>
      </c>
      <c r="N295" s="32" t="s">
        <v>231</v>
      </c>
      <c r="O295" s="48">
        <v>6</v>
      </c>
      <c r="P295" s="48">
        <v>19</v>
      </c>
      <c r="Q295" s="32" t="s">
        <v>519</v>
      </c>
      <c r="R295" s="32" t="s">
        <v>536</v>
      </c>
      <c r="S295" s="68" t="s">
        <v>299</v>
      </c>
      <c r="T295" s="53">
        <v>967</v>
      </c>
      <c r="U295" s="54"/>
    </row>
    <row r="296" s="6" customFormat="1" ht="60" spans="1:21">
      <c r="A296" s="31">
        <v>289</v>
      </c>
      <c r="B296" s="32" t="s">
        <v>537</v>
      </c>
      <c r="C296" s="32" t="s">
        <v>47</v>
      </c>
      <c r="D296" s="32" t="s">
        <v>48</v>
      </c>
      <c r="E296" s="32" t="s">
        <v>538</v>
      </c>
      <c r="F296" s="32" t="s">
        <v>32</v>
      </c>
      <c r="G296" s="32" t="s">
        <v>279</v>
      </c>
      <c r="H296" s="32">
        <v>1.16</v>
      </c>
      <c r="I296" s="32" t="s">
        <v>539</v>
      </c>
      <c r="J296" s="47">
        <f t="shared" si="77"/>
        <v>257.07</v>
      </c>
      <c r="K296" s="30">
        <v>257.07</v>
      </c>
      <c r="L296" s="47">
        <v>0</v>
      </c>
      <c r="M296" s="47">
        <v>0</v>
      </c>
      <c r="N296" s="32" t="s">
        <v>231</v>
      </c>
      <c r="O296" s="48">
        <v>6</v>
      </c>
      <c r="P296" s="48">
        <v>24</v>
      </c>
      <c r="Q296" s="32" t="s">
        <v>519</v>
      </c>
      <c r="R296" s="32" t="s">
        <v>540</v>
      </c>
      <c r="S296" s="68" t="s">
        <v>299</v>
      </c>
      <c r="T296" s="53">
        <v>968</v>
      </c>
      <c r="U296" s="54"/>
    </row>
    <row r="297" s="6" customFormat="1" ht="60" spans="1:21">
      <c r="A297" s="31">
        <v>290</v>
      </c>
      <c r="B297" s="32" t="s">
        <v>541</v>
      </c>
      <c r="C297" s="32" t="s">
        <v>47</v>
      </c>
      <c r="D297" s="32" t="s">
        <v>161</v>
      </c>
      <c r="E297" s="32" t="s">
        <v>542</v>
      </c>
      <c r="F297" s="32" t="s">
        <v>32</v>
      </c>
      <c r="G297" s="32" t="s">
        <v>279</v>
      </c>
      <c r="H297" s="32">
        <v>0.84</v>
      </c>
      <c r="I297" s="32" t="s">
        <v>543</v>
      </c>
      <c r="J297" s="47">
        <f t="shared" si="77"/>
        <v>132.721</v>
      </c>
      <c r="K297" s="30">
        <v>132.721</v>
      </c>
      <c r="L297" s="47">
        <v>0</v>
      </c>
      <c r="M297" s="47">
        <v>0</v>
      </c>
      <c r="N297" s="32" t="s">
        <v>231</v>
      </c>
      <c r="O297" s="48">
        <v>1</v>
      </c>
      <c r="P297" s="48">
        <v>4</v>
      </c>
      <c r="Q297" s="32" t="s">
        <v>519</v>
      </c>
      <c r="R297" s="32" t="s">
        <v>544</v>
      </c>
      <c r="S297" s="68" t="s">
        <v>299</v>
      </c>
      <c r="T297" s="53">
        <v>969</v>
      </c>
      <c r="U297" s="54"/>
    </row>
    <row r="298" s="6" customFormat="1" ht="60" spans="1:21">
      <c r="A298" s="31">
        <v>291</v>
      </c>
      <c r="B298" s="32" t="s">
        <v>545</v>
      </c>
      <c r="C298" s="32" t="s">
        <v>47</v>
      </c>
      <c r="D298" s="32" t="s">
        <v>161</v>
      </c>
      <c r="E298" s="32" t="s">
        <v>546</v>
      </c>
      <c r="F298" s="32" t="s">
        <v>32</v>
      </c>
      <c r="G298" s="32" t="s">
        <v>279</v>
      </c>
      <c r="H298" s="32">
        <v>0.16</v>
      </c>
      <c r="I298" s="32" t="s">
        <v>547</v>
      </c>
      <c r="J298" s="47">
        <f t="shared" si="77"/>
        <v>30.3643</v>
      </c>
      <c r="K298" s="30">
        <v>30.3643</v>
      </c>
      <c r="L298" s="47">
        <v>0</v>
      </c>
      <c r="M298" s="47">
        <v>0</v>
      </c>
      <c r="N298" s="32" t="s">
        <v>231</v>
      </c>
      <c r="O298" s="48">
        <v>7</v>
      </c>
      <c r="P298" s="48">
        <v>20</v>
      </c>
      <c r="Q298" s="32" t="s">
        <v>519</v>
      </c>
      <c r="R298" s="32" t="s">
        <v>548</v>
      </c>
      <c r="S298" s="68" t="s">
        <v>299</v>
      </c>
      <c r="T298" s="53">
        <v>970</v>
      </c>
      <c r="U298" s="54"/>
    </row>
    <row r="299" s="6" customFormat="1" ht="60" spans="1:21">
      <c r="A299" s="31">
        <v>292</v>
      </c>
      <c r="B299" s="32" t="s">
        <v>549</v>
      </c>
      <c r="C299" s="32" t="s">
        <v>47</v>
      </c>
      <c r="D299" s="32" t="s">
        <v>161</v>
      </c>
      <c r="E299" s="32" t="s">
        <v>550</v>
      </c>
      <c r="F299" s="32" t="s">
        <v>32</v>
      </c>
      <c r="G299" s="32" t="s">
        <v>279</v>
      </c>
      <c r="H299" s="32">
        <v>0.62</v>
      </c>
      <c r="I299" s="32" t="s">
        <v>551</v>
      </c>
      <c r="J299" s="47">
        <f t="shared" si="77"/>
        <v>186.598</v>
      </c>
      <c r="K299" s="30">
        <v>186.598</v>
      </c>
      <c r="L299" s="47">
        <v>0</v>
      </c>
      <c r="M299" s="47">
        <v>0</v>
      </c>
      <c r="N299" s="32" t="s">
        <v>231</v>
      </c>
      <c r="O299" s="48">
        <v>4</v>
      </c>
      <c r="P299" s="48">
        <v>6</v>
      </c>
      <c r="Q299" s="32" t="s">
        <v>519</v>
      </c>
      <c r="R299" s="32" t="s">
        <v>552</v>
      </c>
      <c r="S299" s="68" t="s">
        <v>299</v>
      </c>
      <c r="T299" s="53">
        <v>971</v>
      </c>
      <c r="U299" s="54"/>
    </row>
    <row r="300" s="6" customFormat="1" ht="48" spans="1:21">
      <c r="A300" s="31">
        <v>293</v>
      </c>
      <c r="B300" s="32" t="s">
        <v>553</v>
      </c>
      <c r="C300" s="32" t="s">
        <v>47</v>
      </c>
      <c r="D300" s="32" t="s">
        <v>124</v>
      </c>
      <c r="E300" s="32" t="s">
        <v>554</v>
      </c>
      <c r="F300" s="32" t="s">
        <v>32</v>
      </c>
      <c r="G300" s="32" t="s">
        <v>279</v>
      </c>
      <c r="H300" s="32">
        <v>1.9</v>
      </c>
      <c r="I300" s="32" t="s">
        <v>555</v>
      </c>
      <c r="J300" s="47">
        <f t="shared" si="77"/>
        <v>79</v>
      </c>
      <c r="K300" s="30">
        <v>0</v>
      </c>
      <c r="L300" s="47">
        <v>79</v>
      </c>
      <c r="M300" s="47">
        <v>0</v>
      </c>
      <c r="N300" s="32" t="s">
        <v>231</v>
      </c>
      <c r="O300" s="48">
        <v>2</v>
      </c>
      <c r="P300" s="48">
        <v>6</v>
      </c>
      <c r="Q300" s="32" t="s">
        <v>519</v>
      </c>
      <c r="R300" s="32" t="s">
        <v>556</v>
      </c>
      <c r="S300" s="32" t="s">
        <v>521</v>
      </c>
      <c r="T300" s="53">
        <v>972</v>
      </c>
      <c r="U300" s="54"/>
    </row>
    <row r="301" s="6" customFormat="1" ht="72" spans="1:21">
      <c r="A301" s="31">
        <v>294</v>
      </c>
      <c r="B301" s="32" t="s">
        <v>557</v>
      </c>
      <c r="C301" s="32" t="s">
        <v>47</v>
      </c>
      <c r="D301" s="32" t="s">
        <v>124</v>
      </c>
      <c r="E301" s="32"/>
      <c r="F301" s="32" t="s">
        <v>32</v>
      </c>
      <c r="G301" s="32" t="s">
        <v>279</v>
      </c>
      <c r="H301" s="32">
        <v>1.37</v>
      </c>
      <c r="I301" s="32" t="s">
        <v>558</v>
      </c>
      <c r="J301" s="47">
        <f t="shared" si="77"/>
        <v>532.326</v>
      </c>
      <c r="K301" s="30">
        <v>532.326</v>
      </c>
      <c r="L301" s="47">
        <v>0</v>
      </c>
      <c r="M301" s="47">
        <v>0</v>
      </c>
      <c r="N301" s="32" t="s">
        <v>231</v>
      </c>
      <c r="O301" s="48">
        <v>9</v>
      </c>
      <c r="P301" s="48">
        <v>30</v>
      </c>
      <c r="Q301" s="32" t="s">
        <v>519</v>
      </c>
      <c r="R301" s="32" t="s">
        <v>559</v>
      </c>
      <c r="S301" s="32" t="s">
        <v>299</v>
      </c>
      <c r="T301" s="53">
        <v>973</v>
      </c>
      <c r="U301" s="54"/>
    </row>
    <row r="302" s="6" customFormat="1" ht="48" spans="1:21">
      <c r="A302" s="31">
        <v>295</v>
      </c>
      <c r="B302" s="32" t="s">
        <v>560</v>
      </c>
      <c r="C302" s="32" t="s">
        <v>47</v>
      </c>
      <c r="D302" s="32" t="s">
        <v>124</v>
      </c>
      <c r="E302" s="32" t="s">
        <v>561</v>
      </c>
      <c r="F302" s="32" t="s">
        <v>32</v>
      </c>
      <c r="G302" s="32" t="s">
        <v>279</v>
      </c>
      <c r="H302" s="32">
        <v>2.75</v>
      </c>
      <c r="I302" s="32" t="s">
        <v>562</v>
      </c>
      <c r="J302" s="47">
        <f t="shared" si="77"/>
        <v>330</v>
      </c>
      <c r="K302" s="30">
        <v>330</v>
      </c>
      <c r="L302" s="47">
        <v>0</v>
      </c>
      <c r="M302" s="47">
        <v>0</v>
      </c>
      <c r="N302" s="32" t="s">
        <v>231</v>
      </c>
      <c r="O302" s="48">
        <v>5</v>
      </c>
      <c r="P302" s="48">
        <v>17</v>
      </c>
      <c r="Q302" s="32" t="s">
        <v>519</v>
      </c>
      <c r="R302" s="32" t="s">
        <v>563</v>
      </c>
      <c r="S302" s="32" t="s">
        <v>299</v>
      </c>
      <c r="T302" s="53">
        <v>974</v>
      </c>
      <c r="U302" s="54"/>
    </row>
    <row r="303" s="6" customFormat="1" ht="48" spans="1:21">
      <c r="A303" s="31">
        <v>296</v>
      </c>
      <c r="B303" s="32" t="s">
        <v>564</v>
      </c>
      <c r="C303" s="32" t="s">
        <v>47</v>
      </c>
      <c r="D303" s="32" t="s">
        <v>124</v>
      </c>
      <c r="E303" s="32" t="s">
        <v>565</v>
      </c>
      <c r="F303" s="32" t="s">
        <v>32</v>
      </c>
      <c r="G303" s="32" t="s">
        <v>279</v>
      </c>
      <c r="H303" s="32">
        <v>1.31</v>
      </c>
      <c r="I303" s="32" t="s">
        <v>566</v>
      </c>
      <c r="J303" s="47">
        <f t="shared" si="77"/>
        <v>157.2</v>
      </c>
      <c r="K303" s="30">
        <v>157.2</v>
      </c>
      <c r="L303" s="47">
        <v>0</v>
      </c>
      <c r="M303" s="47">
        <v>0</v>
      </c>
      <c r="N303" s="32" t="s">
        <v>231</v>
      </c>
      <c r="O303" s="48">
        <v>2</v>
      </c>
      <c r="P303" s="48">
        <v>6</v>
      </c>
      <c r="Q303" s="32" t="s">
        <v>519</v>
      </c>
      <c r="R303" s="32" t="s">
        <v>556</v>
      </c>
      <c r="S303" s="32" t="s">
        <v>299</v>
      </c>
      <c r="T303" s="53">
        <v>975</v>
      </c>
      <c r="U303" s="54"/>
    </row>
    <row r="304" s="6" customFormat="1" ht="48" spans="1:21">
      <c r="A304" s="31">
        <v>297</v>
      </c>
      <c r="B304" s="32" t="s">
        <v>567</v>
      </c>
      <c r="C304" s="32" t="s">
        <v>47</v>
      </c>
      <c r="D304" s="32" t="s">
        <v>124</v>
      </c>
      <c r="E304" s="32" t="s">
        <v>568</v>
      </c>
      <c r="F304" s="32" t="s">
        <v>32</v>
      </c>
      <c r="G304" s="32" t="s">
        <v>279</v>
      </c>
      <c r="H304" s="32">
        <v>0.27</v>
      </c>
      <c r="I304" s="32" t="s">
        <v>569</v>
      </c>
      <c r="J304" s="47">
        <f t="shared" si="77"/>
        <v>32.4</v>
      </c>
      <c r="K304" s="30">
        <v>32.4</v>
      </c>
      <c r="L304" s="47">
        <v>0</v>
      </c>
      <c r="M304" s="47">
        <v>0</v>
      </c>
      <c r="N304" s="32" t="s">
        <v>231</v>
      </c>
      <c r="O304" s="48">
        <v>2</v>
      </c>
      <c r="P304" s="48">
        <v>6</v>
      </c>
      <c r="Q304" s="32" t="s">
        <v>519</v>
      </c>
      <c r="R304" s="32" t="s">
        <v>556</v>
      </c>
      <c r="S304" s="32" t="s">
        <v>299</v>
      </c>
      <c r="T304" s="53">
        <v>976</v>
      </c>
      <c r="U304" s="54"/>
    </row>
    <row r="305" s="6" customFormat="1" ht="48" spans="1:21">
      <c r="A305" s="31">
        <v>298</v>
      </c>
      <c r="B305" s="32" t="s">
        <v>570</v>
      </c>
      <c r="C305" s="32" t="s">
        <v>47</v>
      </c>
      <c r="D305" s="32" t="s">
        <v>124</v>
      </c>
      <c r="E305" s="32" t="s">
        <v>554</v>
      </c>
      <c r="F305" s="32" t="s">
        <v>32</v>
      </c>
      <c r="G305" s="32" t="s">
        <v>279</v>
      </c>
      <c r="H305" s="32">
        <v>1.59</v>
      </c>
      <c r="I305" s="32" t="s">
        <v>571</v>
      </c>
      <c r="J305" s="47">
        <f t="shared" si="77"/>
        <v>190.8</v>
      </c>
      <c r="K305" s="30">
        <v>190.8</v>
      </c>
      <c r="L305" s="47">
        <v>0</v>
      </c>
      <c r="M305" s="47">
        <v>0</v>
      </c>
      <c r="N305" s="32" t="s">
        <v>231</v>
      </c>
      <c r="O305" s="48">
        <v>2</v>
      </c>
      <c r="P305" s="48">
        <v>6</v>
      </c>
      <c r="Q305" s="32" t="s">
        <v>519</v>
      </c>
      <c r="R305" s="32" t="s">
        <v>556</v>
      </c>
      <c r="S305" s="32" t="s">
        <v>299</v>
      </c>
      <c r="T305" s="53">
        <v>977</v>
      </c>
      <c r="U305" s="54"/>
    </row>
    <row r="306" s="6" customFormat="1" ht="48" spans="1:21">
      <c r="A306" s="31">
        <v>299</v>
      </c>
      <c r="B306" s="32" t="s">
        <v>572</v>
      </c>
      <c r="C306" s="32" t="s">
        <v>47</v>
      </c>
      <c r="D306" s="32" t="s">
        <v>124</v>
      </c>
      <c r="E306" s="32" t="s">
        <v>573</v>
      </c>
      <c r="F306" s="32" t="s">
        <v>32</v>
      </c>
      <c r="G306" s="32" t="s">
        <v>279</v>
      </c>
      <c r="H306" s="32">
        <v>0.09</v>
      </c>
      <c r="I306" s="32" t="s">
        <v>574</v>
      </c>
      <c r="J306" s="47">
        <f t="shared" si="77"/>
        <v>10.8</v>
      </c>
      <c r="K306" s="30">
        <v>10.8</v>
      </c>
      <c r="L306" s="47">
        <v>0</v>
      </c>
      <c r="M306" s="47">
        <v>0</v>
      </c>
      <c r="N306" s="32" t="s">
        <v>231</v>
      </c>
      <c r="O306" s="48">
        <v>2</v>
      </c>
      <c r="P306" s="48">
        <v>7</v>
      </c>
      <c r="Q306" s="32" t="s">
        <v>519</v>
      </c>
      <c r="R306" s="32" t="s">
        <v>575</v>
      </c>
      <c r="S306" s="32" t="s">
        <v>299</v>
      </c>
      <c r="T306" s="53">
        <v>978</v>
      </c>
      <c r="U306" s="54"/>
    </row>
    <row r="307" s="6" customFormat="1" ht="48" spans="1:21">
      <c r="A307" s="31">
        <v>300</v>
      </c>
      <c r="B307" s="32" t="s">
        <v>576</v>
      </c>
      <c r="C307" s="32" t="s">
        <v>47</v>
      </c>
      <c r="D307" s="32" t="s">
        <v>124</v>
      </c>
      <c r="E307" s="32" t="s">
        <v>577</v>
      </c>
      <c r="F307" s="32" t="s">
        <v>32</v>
      </c>
      <c r="G307" s="32" t="s">
        <v>279</v>
      </c>
      <c r="H307" s="32">
        <v>2.1</v>
      </c>
      <c r="I307" s="32" t="s">
        <v>578</v>
      </c>
      <c r="J307" s="47">
        <f t="shared" si="77"/>
        <v>252</v>
      </c>
      <c r="K307" s="30">
        <v>252</v>
      </c>
      <c r="L307" s="47">
        <v>0</v>
      </c>
      <c r="M307" s="47">
        <v>0</v>
      </c>
      <c r="N307" s="32" t="s">
        <v>231</v>
      </c>
      <c r="O307" s="48">
        <v>1</v>
      </c>
      <c r="P307" s="48">
        <v>4</v>
      </c>
      <c r="Q307" s="32" t="s">
        <v>519</v>
      </c>
      <c r="R307" s="32" t="s">
        <v>544</v>
      </c>
      <c r="S307" s="32" t="s">
        <v>299</v>
      </c>
      <c r="T307" s="53">
        <v>979</v>
      </c>
      <c r="U307" s="54"/>
    </row>
    <row r="308" s="6" customFormat="1" ht="48" spans="1:21">
      <c r="A308" s="31">
        <v>301</v>
      </c>
      <c r="B308" s="32" t="s">
        <v>579</v>
      </c>
      <c r="C308" s="32" t="s">
        <v>47</v>
      </c>
      <c r="D308" s="32" t="s">
        <v>124</v>
      </c>
      <c r="E308" s="32" t="s">
        <v>580</v>
      </c>
      <c r="F308" s="32" t="s">
        <v>32</v>
      </c>
      <c r="G308" s="32" t="s">
        <v>279</v>
      </c>
      <c r="H308" s="32">
        <v>0.3</v>
      </c>
      <c r="I308" s="32" t="s">
        <v>581</v>
      </c>
      <c r="J308" s="47">
        <f t="shared" si="77"/>
        <v>36</v>
      </c>
      <c r="K308" s="30">
        <v>36</v>
      </c>
      <c r="L308" s="47">
        <v>0</v>
      </c>
      <c r="M308" s="47">
        <v>0</v>
      </c>
      <c r="N308" s="32" t="s">
        <v>231</v>
      </c>
      <c r="O308" s="48">
        <v>2</v>
      </c>
      <c r="P308" s="48">
        <v>5</v>
      </c>
      <c r="Q308" s="32" t="s">
        <v>519</v>
      </c>
      <c r="R308" s="32" t="s">
        <v>582</v>
      </c>
      <c r="S308" s="32" t="s">
        <v>299</v>
      </c>
      <c r="T308" s="53">
        <v>980</v>
      </c>
      <c r="U308" s="54"/>
    </row>
    <row r="309" s="6" customFormat="1" ht="48" spans="1:21">
      <c r="A309" s="31">
        <v>302</v>
      </c>
      <c r="B309" s="32" t="s">
        <v>583</v>
      </c>
      <c r="C309" s="32" t="s">
        <v>47</v>
      </c>
      <c r="D309" s="32" t="s">
        <v>62</v>
      </c>
      <c r="E309" s="32" t="s">
        <v>584</v>
      </c>
      <c r="F309" s="32" t="s">
        <v>32</v>
      </c>
      <c r="G309" s="32" t="s">
        <v>279</v>
      </c>
      <c r="H309" s="32">
        <v>3.1</v>
      </c>
      <c r="I309" s="32" t="s">
        <v>585</v>
      </c>
      <c r="J309" s="47">
        <f t="shared" si="77"/>
        <v>111</v>
      </c>
      <c r="K309" s="30">
        <v>0</v>
      </c>
      <c r="L309" s="47">
        <v>0</v>
      </c>
      <c r="M309" s="47">
        <v>111</v>
      </c>
      <c r="N309" s="32" t="s">
        <v>231</v>
      </c>
      <c r="O309" s="48">
        <v>16</v>
      </c>
      <c r="P309" s="48">
        <v>50</v>
      </c>
      <c r="Q309" s="32" t="s">
        <v>519</v>
      </c>
      <c r="R309" s="32" t="s">
        <v>586</v>
      </c>
      <c r="S309" s="32" t="s">
        <v>521</v>
      </c>
      <c r="T309" s="53">
        <v>981</v>
      </c>
      <c r="U309" s="54"/>
    </row>
    <row r="310" s="9" customFormat="1" ht="48" spans="1:21">
      <c r="A310" s="31">
        <v>303</v>
      </c>
      <c r="B310" s="120" t="s">
        <v>587</v>
      </c>
      <c r="C310" s="35" t="s">
        <v>47</v>
      </c>
      <c r="D310" s="35" t="s">
        <v>62</v>
      </c>
      <c r="E310" s="82" t="s">
        <v>588</v>
      </c>
      <c r="F310" s="36" t="s">
        <v>333</v>
      </c>
      <c r="G310" s="36" t="s">
        <v>279</v>
      </c>
      <c r="H310" s="121">
        <v>2.737</v>
      </c>
      <c r="I310" s="36" t="s">
        <v>589</v>
      </c>
      <c r="J310" s="49">
        <v>137</v>
      </c>
      <c r="K310" s="49">
        <v>0</v>
      </c>
      <c r="L310" s="49">
        <v>0</v>
      </c>
      <c r="M310" s="128">
        <v>137</v>
      </c>
      <c r="N310" s="36" t="s">
        <v>231</v>
      </c>
      <c r="O310" s="50">
        <v>17</v>
      </c>
      <c r="P310" s="50">
        <v>57</v>
      </c>
      <c r="Q310" s="32" t="s">
        <v>519</v>
      </c>
      <c r="R310" s="32" t="s">
        <v>590</v>
      </c>
      <c r="S310" s="62" t="s">
        <v>521</v>
      </c>
      <c r="T310" s="53">
        <v>982</v>
      </c>
      <c r="U310" s="63"/>
    </row>
    <row r="311" s="9" customFormat="1" ht="48" spans="1:21">
      <c r="A311" s="31">
        <v>304</v>
      </c>
      <c r="B311" s="120" t="s">
        <v>591</v>
      </c>
      <c r="C311" s="35" t="s">
        <v>47</v>
      </c>
      <c r="D311" s="35" t="s">
        <v>62</v>
      </c>
      <c r="E311" s="82" t="s">
        <v>592</v>
      </c>
      <c r="F311" s="36" t="s">
        <v>333</v>
      </c>
      <c r="G311" s="36" t="s">
        <v>279</v>
      </c>
      <c r="H311" s="121">
        <v>2.216</v>
      </c>
      <c r="I311" s="36" t="s">
        <v>593</v>
      </c>
      <c r="J311" s="49">
        <v>78</v>
      </c>
      <c r="K311" s="49">
        <v>0</v>
      </c>
      <c r="L311" s="49">
        <v>0</v>
      </c>
      <c r="M311" s="128">
        <v>78</v>
      </c>
      <c r="N311" s="36" t="s">
        <v>231</v>
      </c>
      <c r="O311" s="50">
        <v>7</v>
      </c>
      <c r="P311" s="50">
        <v>19</v>
      </c>
      <c r="Q311" s="32" t="s">
        <v>519</v>
      </c>
      <c r="R311" s="32" t="s">
        <v>594</v>
      </c>
      <c r="S311" s="62" t="s">
        <v>521</v>
      </c>
      <c r="T311" s="53">
        <v>983</v>
      </c>
      <c r="U311" s="63"/>
    </row>
    <row r="312" s="9" customFormat="1" ht="48" spans="1:21">
      <c r="A312" s="31">
        <v>305</v>
      </c>
      <c r="B312" s="120" t="s">
        <v>595</v>
      </c>
      <c r="C312" s="35" t="s">
        <v>47</v>
      </c>
      <c r="D312" s="35" t="s">
        <v>62</v>
      </c>
      <c r="E312" s="82" t="s">
        <v>596</v>
      </c>
      <c r="F312" s="36" t="s">
        <v>333</v>
      </c>
      <c r="G312" s="36" t="s">
        <v>279</v>
      </c>
      <c r="H312" s="121">
        <v>2</v>
      </c>
      <c r="I312" s="36" t="s">
        <v>597</v>
      </c>
      <c r="J312" s="49">
        <v>70</v>
      </c>
      <c r="K312" s="49">
        <v>0</v>
      </c>
      <c r="L312" s="49">
        <v>0</v>
      </c>
      <c r="M312" s="128">
        <v>70</v>
      </c>
      <c r="N312" s="36" t="s">
        <v>231</v>
      </c>
      <c r="O312" s="50">
        <v>6</v>
      </c>
      <c r="P312" s="50">
        <v>15</v>
      </c>
      <c r="Q312" s="32" t="s">
        <v>519</v>
      </c>
      <c r="R312" s="32" t="s">
        <v>598</v>
      </c>
      <c r="S312" s="62" t="s">
        <v>521</v>
      </c>
      <c r="T312" s="65">
        <v>1355</v>
      </c>
      <c r="U312" s="63"/>
    </row>
    <row r="313" s="9" customFormat="1" ht="48" spans="1:21">
      <c r="A313" s="31">
        <v>306</v>
      </c>
      <c r="B313" s="122" t="s">
        <v>599</v>
      </c>
      <c r="C313" s="35" t="s">
        <v>47</v>
      </c>
      <c r="D313" s="35" t="s">
        <v>62</v>
      </c>
      <c r="E313" s="82" t="s">
        <v>600</v>
      </c>
      <c r="F313" s="36" t="s">
        <v>333</v>
      </c>
      <c r="G313" s="36" t="s">
        <v>279</v>
      </c>
      <c r="H313" s="121">
        <v>0.647</v>
      </c>
      <c r="I313" s="36" t="s">
        <v>601</v>
      </c>
      <c r="J313" s="49">
        <v>23</v>
      </c>
      <c r="K313" s="49">
        <v>0</v>
      </c>
      <c r="L313" s="49">
        <v>0</v>
      </c>
      <c r="M313" s="128">
        <v>23</v>
      </c>
      <c r="N313" s="36" t="s">
        <v>231</v>
      </c>
      <c r="O313" s="50">
        <v>16</v>
      </c>
      <c r="P313" s="50">
        <v>49</v>
      </c>
      <c r="Q313" s="32" t="s">
        <v>519</v>
      </c>
      <c r="R313" s="32" t="s">
        <v>602</v>
      </c>
      <c r="S313" s="62" t="s">
        <v>521</v>
      </c>
      <c r="T313" s="65">
        <v>1356</v>
      </c>
      <c r="U313" s="63"/>
    </row>
    <row r="314" s="9" customFormat="1" ht="48" spans="1:21">
      <c r="A314" s="31">
        <v>307</v>
      </c>
      <c r="B314" s="120" t="s">
        <v>603</v>
      </c>
      <c r="C314" s="35" t="s">
        <v>47</v>
      </c>
      <c r="D314" s="35" t="s">
        <v>62</v>
      </c>
      <c r="E314" s="82" t="s">
        <v>584</v>
      </c>
      <c r="F314" s="36" t="s">
        <v>333</v>
      </c>
      <c r="G314" s="36" t="s">
        <v>279</v>
      </c>
      <c r="H314" s="121">
        <v>3.159</v>
      </c>
      <c r="I314" s="36" t="s">
        <v>604</v>
      </c>
      <c r="J314" s="49">
        <v>111</v>
      </c>
      <c r="K314" s="49">
        <v>0</v>
      </c>
      <c r="L314" s="49">
        <v>0</v>
      </c>
      <c r="M314" s="128">
        <v>111</v>
      </c>
      <c r="N314" s="36" t="s">
        <v>231</v>
      </c>
      <c r="O314" s="50">
        <v>6</v>
      </c>
      <c r="P314" s="50">
        <v>21</v>
      </c>
      <c r="Q314" s="32" t="s">
        <v>519</v>
      </c>
      <c r="R314" s="32" t="s">
        <v>605</v>
      </c>
      <c r="S314" s="62" t="s">
        <v>521</v>
      </c>
      <c r="T314" s="65">
        <v>1357</v>
      </c>
      <c r="U314" s="63"/>
    </row>
    <row r="315" s="21" customFormat="1" ht="48" spans="1:21">
      <c r="A315" s="31">
        <v>308</v>
      </c>
      <c r="B315" s="35" t="s">
        <v>606</v>
      </c>
      <c r="C315" s="123" t="s">
        <v>47</v>
      </c>
      <c r="D315" s="123" t="s">
        <v>48</v>
      </c>
      <c r="E315" s="124" t="s">
        <v>538</v>
      </c>
      <c r="F315" s="36" t="s">
        <v>333</v>
      </c>
      <c r="G315" s="36" t="s">
        <v>279</v>
      </c>
      <c r="H315" s="36">
        <v>2.5</v>
      </c>
      <c r="I315" s="36" t="s">
        <v>607</v>
      </c>
      <c r="J315" s="47">
        <f t="shared" ref="J315:J321" si="78">K315+L315+M315</f>
        <v>91.5</v>
      </c>
      <c r="K315" s="49">
        <v>0</v>
      </c>
      <c r="L315" s="49">
        <v>91.5</v>
      </c>
      <c r="M315" s="49">
        <v>0</v>
      </c>
      <c r="N315" s="36" t="s">
        <v>231</v>
      </c>
      <c r="O315" s="50">
        <v>6</v>
      </c>
      <c r="P315" s="50">
        <v>25</v>
      </c>
      <c r="Q315" s="32" t="s">
        <v>519</v>
      </c>
      <c r="R315" s="32" t="s">
        <v>608</v>
      </c>
      <c r="S315" s="62" t="s">
        <v>521</v>
      </c>
      <c r="T315" s="65">
        <v>1358</v>
      </c>
      <c r="U315" s="131"/>
    </row>
    <row r="316" s="22" customFormat="1" ht="48" spans="1:21">
      <c r="A316" s="31">
        <v>309</v>
      </c>
      <c r="B316" s="120" t="s">
        <v>609</v>
      </c>
      <c r="C316" s="123" t="s">
        <v>47</v>
      </c>
      <c r="D316" s="123" t="s">
        <v>124</v>
      </c>
      <c r="E316" s="124" t="s">
        <v>554</v>
      </c>
      <c r="F316" s="36" t="s">
        <v>333</v>
      </c>
      <c r="G316" s="36" t="s">
        <v>279</v>
      </c>
      <c r="H316" s="121">
        <v>1.937</v>
      </c>
      <c r="I316" s="36" t="s">
        <v>610</v>
      </c>
      <c r="J316" s="49">
        <f t="shared" si="78"/>
        <v>68</v>
      </c>
      <c r="K316" s="49">
        <v>0</v>
      </c>
      <c r="L316" s="49">
        <v>0</v>
      </c>
      <c r="M316" s="128">
        <v>68</v>
      </c>
      <c r="N316" s="36" t="s">
        <v>231</v>
      </c>
      <c r="O316" s="50">
        <v>2</v>
      </c>
      <c r="P316" s="50">
        <v>6</v>
      </c>
      <c r="Q316" s="32" t="s">
        <v>519</v>
      </c>
      <c r="R316" s="32" t="s">
        <v>556</v>
      </c>
      <c r="S316" s="62" t="s">
        <v>521</v>
      </c>
      <c r="T316" s="65">
        <v>1359</v>
      </c>
      <c r="U316" s="132"/>
    </row>
    <row r="317" s="22" customFormat="1" ht="48" spans="1:21">
      <c r="A317" s="31">
        <v>310</v>
      </c>
      <c r="B317" s="120" t="s">
        <v>611</v>
      </c>
      <c r="C317" s="123" t="s">
        <v>47</v>
      </c>
      <c r="D317" s="123" t="s">
        <v>124</v>
      </c>
      <c r="E317" s="124" t="s">
        <v>612</v>
      </c>
      <c r="F317" s="36" t="s">
        <v>333</v>
      </c>
      <c r="G317" s="36" t="s">
        <v>279</v>
      </c>
      <c r="H317" s="121">
        <v>0.534</v>
      </c>
      <c r="I317" s="36" t="s">
        <v>613</v>
      </c>
      <c r="J317" s="49">
        <f t="shared" si="78"/>
        <v>19</v>
      </c>
      <c r="K317" s="49">
        <v>0</v>
      </c>
      <c r="L317" s="49">
        <v>0</v>
      </c>
      <c r="M317" s="128">
        <v>19</v>
      </c>
      <c r="N317" s="36" t="s">
        <v>231</v>
      </c>
      <c r="O317" s="50">
        <v>1</v>
      </c>
      <c r="P317" s="50">
        <v>5</v>
      </c>
      <c r="Q317" s="32" t="s">
        <v>519</v>
      </c>
      <c r="R317" s="32" t="s">
        <v>614</v>
      </c>
      <c r="S317" s="62" t="s">
        <v>521</v>
      </c>
      <c r="T317" s="65">
        <v>1361</v>
      </c>
      <c r="U317" s="132"/>
    </row>
    <row r="318" s="22" customFormat="1" ht="48" spans="1:21">
      <c r="A318" s="31">
        <v>311</v>
      </c>
      <c r="B318" s="120" t="s">
        <v>615</v>
      </c>
      <c r="C318" s="123" t="s">
        <v>47</v>
      </c>
      <c r="D318" s="123" t="s">
        <v>124</v>
      </c>
      <c r="E318" s="124" t="s">
        <v>561</v>
      </c>
      <c r="F318" s="36" t="s">
        <v>333</v>
      </c>
      <c r="G318" s="36" t="s">
        <v>279</v>
      </c>
      <c r="H318" s="121">
        <v>1.81</v>
      </c>
      <c r="I318" s="36" t="s">
        <v>616</v>
      </c>
      <c r="J318" s="49">
        <f t="shared" si="78"/>
        <v>63</v>
      </c>
      <c r="K318" s="49">
        <v>0</v>
      </c>
      <c r="L318" s="49">
        <v>0</v>
      </c>
      <c r="M318" s="128">
        <v>63</v>
      </c>
      <c r="N318" s="36" t="s">
        <v>231</v>
      </c>
      <c r="O318" s="92">
        <v>5</v>
      </c>
      <c r="P318" s="92">
        <v>17</v>
      </c>
      <c r="Q318" s="32" t="s">
        <v>519</v>
      </c>
      <c r="R318" s="32" t="s">
        <v>563</v>
      </c>
      <c r="S318" s="62" t="s">
        <v>521</v>
      </c>
      <c r="T318" s="65">
        <v>1362</v>
      </c>
      <c r="U318" s="132"/>
    </row>
    <row r="319" s="22" customFormat="1" ht="48" spans="1:21">
      <c r="A319" s="31">
        <v>312</v>
      </c>
      <c r="B319" s="120" t="s">
        <v>617</v>
      </c>
      <c r="C319" s="123" t="s">
        <v>47</v>
      </c>
      <c r="D319" s="123" t="s">
        <v>58</v>
      </c>
      <c r="E319" s="124" t="s">
        <v>618</v>
      </c>
      <c r="F319" s="36" t="s">
        <v>333</v>
      </c>
      <c r="G319" s="36" t="s">
        <v>279</v>
      </c>
      <c r="H319" s="121">
        <v>0.8</v>
      </c>
      <c r="I319" s="36" t="s">
        <v>619</v>
      </c>
      <c r="J319" s="49">
        <f t="shared" si="78"/>
        <v>28</v>
      </c>
      <c r="K319" s="49">
        <v>0</v>
      </c>
      <c r="L319" s="49">
        <v>0</v>
      </c>
      <c r="M319" s="128">
        <v>28</v>
      </c>
      <c r="N319" s="36" t="s">
        <v>231</v>
      </c>
      <c r="O319" s="92">
        <v>6</v>
      </c>
      <c r="P319" s="92">
        <v>22</v>
      </c>
      <c r="Q319" s="32" t="s">
        <v>519</v>
      </c>
      <c r="R319" s="32" t="s">
        <v>620</v>
      </c>
      <c r="S319" s="62" t="s">
        <v>521</v>
      </c>
      <c r="T319" s="65">
        <v>1363</v>
      </c>
      <c r="U319" s="132"/>
    </row>
    <row r="320" s="22" customFormat="1" ht="48" spans="1:21">
      <c r="A320" s="31">
        <v>313</v>
      </c>
      <c r="B320" s="120" t="s">
        <v>621</v>
      </c>
      <c r="C320" s="123" t="s">
        <v>47</v>
      </c>
      <c r="D320" s="123" t="s">
        <v>58</v>
      </c>
      <c r="E320" s="124" t="s">
        <v>622</v>
      </c>
      <c r="F320" s="36" t="s">
        <v>333</v>
      </c>
      <c r="G320" s="36" t="s">
        <v>279</v>
      </c>
      <c r="H320" s="121">
        <v>1.324</v>
      </c>
      <c r="I320" s="36" t="s">
        <v>623</v>
      </c>
      <c r="J320" s="49">
        <f t="shared" si="78"/>
        <v>46</v>
      </c>
      <c r="K320" s="49">
        <v>0</v>
      </c>
      <c r="L320" s="49">
        <v>0</v>
      </c>
      <c r="M320" s="128">
        <v>46</v>
      </c>
      <c r="N320" s="36" t="s">
        <v>231</v>
      </c>
      <c r="O320" s="92">
        <v>8</v>
      </c>
      <c r="P320" s="92">
        <v>26</v>
      </c>
      <c r="Q320" s="32" t="s">
        <v>519</v>
      </c>
      <c r="R320" s="32" t="s">
        <v>624</v>
      </c>
      <c r="S320" s="62" t="s">
        <v>521</v>
      </c>
      <c r="T320" s="65">
        <v>1364</v>
      </c>
      <c r="U320" s="132"/>
    </row>
    <row r="321" s="22" customFormat="1" ht="48" spans="1:21">
      <c r="A321" s="31">
        <v>314</v>
      </c>
      <c r="B321" s="120" t="s">
        <v>625</v>
      </c>
      <c r="C321" s="123" t="s">
        <v>47</v>
      </c>
      <c r="D321" s="123" t="s">
        <v>58</v>
      </c>
      <c r="E321" s="124" t="s">
        <v>626</v>
      </c>
      <c r="F321" s="36" t="s">
        <v>333</v>
      </c>
      <c r="G321" s="36" t="s">
        <v>279</v>
      </c>
      <c r="H321" s="121">
        <v>1.211</v>
      </c>
      <c r="I321" s="36" t="s">
        <v>627</v>
      </c>
      <c r="J321" s="49">
        <f t="shared" si="78"/>
        <v>42</v>
      </c>
      <c r="K321" s="49">
        <v>0</v>
      </c>
      <c r="L321" s="49">
        <v>0</v>
      </c>
      <c r="M321" s="128">
        <v>42</v>
      </c>
      <c r="N321" s="36" t="s">
        <v>231</v>
      </c>
      <c r="O321" s="92">
        <v>6</v>
      </c>
      <c r="P321" s="92">
        <v>20</v>
      </c>
      <c r="Q321" s="32" t="s">
        <v>519</v>
      </c>
      <c r="R321" s="32" t="s">
        <v>628</v>
      </c>
      <c r="S321" s="62" t="s">
        <v>521</v>
      </c>
      <c r="T321" s="65">
        <v>1365</v>
      </c>
      <c r="U321" s="132"/>
    </row>
    <row r="322" s="6" customFormat="1" ht="24" spans="1:21">
      <c r="A322" s="31">
        <v>315</v>
      </c>
      <c r="B322" s="68" t="s">
        <v>629</v>
      </c>
      <c r="C322" s="68"/>
      <c r="D322" s="68"/>
      <c r="E322" s="68"/>
      <c r="F322" s="69"/>
      <c r="G322" s="69"/>
      <c r="H322" s="69" t="s">
        <v>38</v>
      </c>
      <c r="I322" s="69" t="s">
        <v>38</v>
      </c>
      <c r="J322" s="71"/>
      <c r="K322" s="71"/>
      <c r="L322" s="71"/>
      <c r="M322" s="71"/>
      <c r="N322" s="71"/>
      <c r="O322" s="72"/>
      <c r="P322" s="72"/>
      <c r="Q322" s="69"/>
      <c r="R322" s="69"/>
      <c r="S322" s="79"/>
      <c r="T322" s="53">
        <v>1045</v>
      </c>
      <c r="U322" s="54"/>
    </row>
    <row r="323" s="6" customFormat="1" ht="24" spans="1:21">
      <c r="A323" s="31">
        <v>316</v>
      </c>
      <c r="B323" s="31" t="s">
        <v>630</v>
      </c>
      <c r="C323" s="31"/>
      <c r="D323" s="31"/>
      <c r="E323" s="31"/>
      <c r="F323" s="31" t="s">
        <v>41</v>
      </c>
      <c r="G323" s="31" t="s">
        <v>215</v>
      </c>
      <c r="H323" s="31">
        <v>17</v>
      </c>
      <c r="I323" s="31" t="s">
        <v>38</v>
      </c>
      <c r="J323" s="30">
        <f t="shared" ref="J323:M323" si="79">SUM(J324:J326)</f>
        <v>367</v>
      </c>
      <c r="K323" s="30">
        <f t="shared" si="79"/>
        <v>0</v>
      </c>
      <c r="L323" s="30">
        <f t="shared" si="79"/>
        <v>267</v>
      </c>
      <c r="M323" s="30">
        <f t="shared" si="79"/>
        <v>100</v>
      </c>
      <c r="N323" s="30" t="s">
        <v>38</v>
      </c>
      <c r="O323" s="43">
        <f>SUM(O324:O326)</f>
        <v>51</v>
      </c>
      <c r="P323" s="43">
        <f>SUM(P324:P326)</f>
        <v>177</v>
      </c>
      <c r="Q323" s="31"/>
      <c r="R323" s="31"/>
      <c r="S323" s="31"/>
      <c r="T323" s="53">
        <v>1049</v>
      </c>
      <c r="U323" s="54"/>
    </row>
    <row r="324" s="9" customFormat="1" ht="72" spans="1:22">
      <c r="A324" s="31">
        <v>317</v>
      </c>
      <c r="B324" s="32" t="s">
        <v>631</v>
      </c>
      <c r="C324" s="32" t="s">
        <v>47</v>
      </c>
      <c r="D324" s="32" t="s">
        <v>48</v>
      </c>
      <c r="E324" s="32" t="s">
        <v>632</v>
      </c>
      <c r="F324" s="32" t="s">
        <v>32</v>
      </c>
      <c r="G324" s="32" t="s">
        <v>215</v>
      </c>
      <c r="H324" s="32">
        <v>1</v>
      </c>
      <c r="I324" s="32" t="s">
        <v>633</v>
      </c>
      <c r="J324" s="47">
        <v>100</v>
      </c>
      <c r="K324" s="47">
        <v>0</v>
      </c>
      <c r="L324" s="47">
        <v>0</v>
      </c>
      <c r="M324" s="47">
        <v>100</v>
      </c>
      <c r="N324" s="32" t="s">
        <v>231</v>
      </c>
      <c r="O324" s="48">
        <v>6</v>
      </c>
      <c r="P324" s="48">
        <v>23</v>
      </c>
      <c r="Q324" s="32" t="s">
        <v>634</v>
      </c>
      <c r="R324" s="32" t="s">
        <v>635</v>
      </c>
      <c r="S324" s="32" t="s">
        <v>636</v>
      </c>
      <c r="T324" s="32" t="s">
        <v>25</v>
      </c>
      <c r="U324" s="58" t="s">
        <v>637</v>
      </c>
      <c r="V324" s="59"/>
    </row>
    <row r="325" s="10" customFormat="1" ht="72" spans="1:22">
      <c r="A325" s="31">
        <v>318</v>
      </c>
      <c r="B325" s="32" t="s">
        <v>638</v>
      </c>
      <c r="C325" s="32" t="s">
        <v>47</v>
      </c>
      <c r="D325" s="32" t="s">
        <v>114</v>
      </c>
      <c r="E325" s="32" t="s">
        <v>639</v>
      </c>
      <c r="F325" s="32" t="s">
        <v>32</v>
      </c>
      <c r="G325" s="32" t="s">
        <v>215</v>
      </c>
      <c r="H325" s="32">
        <v>1</v>
      </c>
      <c r="I325" s="32" t="s">
        <v>640</v>
      </c>
      <c r="J325" s="47">
        <f>K325+L325+M325</f>
        <v>121.48</v>
      </c>
      <c r="K325" s="47">
        <v>0</v>
      </c>
      <c r="L325" s="47">
        <v>121.48</v>
      </c>
      <c r="M325" s="47">
        <v>0</v>
      </c>
      <c r="N325" s="32" t="s">
        <v>231</v>
      </c>
      <c r="O325" s="48">
        <v>12</v>
      </c>
      <c r="P325" s="48">
        <v>41</v>
      </c>
      <c r="Q325" s="32" t="s">
        <v>634</v>
      </c>
      <c r="R325" s="32" t="s">
        <v>641</v>
      </c>
      <c r="S325" s="32" t="s">
        <v>642</v>
      </c>
      <c r="T325" s="32" t="s">
        <v>25</v>
      </c>
      <c r="U325" s="58" t="s">
        <v>643</v>
      </c>
      <c r="V325" s="59"/>
    </row>
    <row r="326" s="10" customFormat="1" ht="72" spans="1:22">
      <c r="A326" s="31">
        <v>319</v>
      </c>
      <c r="B326" s="32" t="s">
        <v>644</v>
      </c>
      <c r="C326" s="32" t="s">
        <v>47</v>
      </c>
      <c r="D326" s="32" t="s">
        <v>58</v>
      </c>
      <c r="E326" s="32" t="s">
        <v>645</v>
      </c>
      <c r="F326" s="32" t="s">
        <v>32</v>
      </c>
      <c r="G326" s="32" t="s">
        <v>215</v>
      </c>
      <c r="H326" s="32">
        <v>1</v>
      </c>
      <c r="I326" s="32" t="s">
        <v>646</v>
      </c>
      <c r="J326" s="47">
        <v>145.52</v>
      </c>
      <c r="K326" s="47">
        <v>0</v>
      </c>
      <c r="L326" s="47">
        <v>145.52</v>
      </c>
      <c r="M326" s="47">
        <v>0</v>
      </c>
      <c r="N326" s="32" t="s">
        <v>231</v>
      </c>
      <c r="O326" s="48">
        <v>33</v>
      </c>
      <c r="P326" s="48">
        <v>113</v>
      </c>
      <c r="Q326" s="32" t="s">
        <v>634</v>
      </c>
      <c r="R326" s="32" t="s">
        <v>647</v>
      </c>
      <c r="S326" s="32" t="s">
        <v>642</v>
      </c>
      <c r="T326" s="32" t="s">
        <v>25</v>
      </c>
      <c r="U326" s="58" t="s">
        <v>648</v>
      </c>
      <c r="V326" s="59"/>
    </row>
    <row r="327" s="6" customFormat="1" ht="24" spans="1:21">
      <c r="A327" s="31">
        <v>320</v>
      </c>
      <c r="B327" s="32" t="s">
        <v>649</v>
      </c>
      <c r="C327" s="32"/>
      <c r="D327" s="32"/>
      <c r="E327" s="32"/>
      <c r="F327" s="31" t="s">
        <v>29</v>
      </c>
      <c r="G327" s="31" t="s">
        <v>29</v>
      </c>
      <c r="H327" s="31"/>
      <c r="I327" s="31"/>
      <c r="J327" s="30">
        <f t="shared" ref="J327:M327" si="80">SUM(J328+J329+J334)</f>
        <v>240</v>
      </c>
      <c r="K327" s="30">
        <f t="shared" si="80"/>
        <v>40</v>
      </c>
      <c r="L327" s="30">
        <f t="shared" si="80"/>
        <v>0</v>
      </c>
      <c r="M327" s="30">
        <f t="shared" si="80"/>
        <v>200</v>
      </c>
      <c r="N327" s="31"/>
      <c r="O327" s="43"/>
      <c r="P327" s="43"/>
      <c r="Q327" s="31"/>
      <c r="R327" s="31"/>
      <c r="S327" s="53"/>
      <c r="T327" s="53">
        <v>1067</v>
      </c>
      <c r="U327" s="54"/>
    </row>
    <row r="328" s="6" customFormat="1" ht="24" spans="1:21">
      <c r="A328" s="31">
        <v>321</v>
      </c>
      <c r="B328" s="32" t="s">
        <v>650</v>
      </c>
      <c r="C328" s="32"/>
      <c r="D328" s="32"/>
      <c r="E328" s="32"/>
      <c r="F328" s="31" t="s">
        <v>237</v>
      </c>
      <c r="G328" s="31" t="s">
        <v>215</v>
      </c>
      <c r="H328" s="31"/>
      <c r="I328" s="31"/>
      <c r="J328" s="30"/>
      <c r="K328" s="30"/>
      <c r="L328" s="30"/>
      <c r="M328" s="30"/>
      <c r="N328" s="70"/>
      <c r="O328" s="43"/>
      <c r="P328" s="43"/>
      <c r="Q328" s="31"/>
      <c r="R328" s="31"/>
      <c r="S328" s="53"/>
      <c r="T328" s="53">
        <v>1068</v>
      </c>
      <c r="U328" s="54"/>
    </row>
    <row r="329" s="6" customFormat="1" ht="24" spans="1:21">
      <c r="A329" s="31">
        <v>322</v>
      </c>
      <c r="B329" s="32" t="s">
        <v>651</v>
      </c>
      <c r="C329" s="32"/>
      <c r="D329" s="32"/>
      <c r="E329" s="32"/>
      <c r="F329" s="31" t="s">
        <v>41</v>
      </c>
      <c r="G329" s="31" t="s">
        <v>652</v>
      </c>
      <c r="H329" s="31"/>
      <c r="I329" s="31"/>
      <c r="J329" s="30">
        <f t="shared" ref="J329:M329" si="81">SUM(J330+J333)</f>
        <v>40</v>
      </c>
      <c r="K329" s="30">
        <f t="shared" si="81"/>
        <v>40</v>
      </c>
      <c r="L329" s="30">
        <f t="shared" si="81"/>
        <v>0</v>
      </c>
      <c r="M329" s="30">
        <f t="shared" si="81"/>
        <v>0</v>
      </c>
      <c r="N329" s="30" t="s">
        <v>38</v>
      </c>
      <c r="O329" s="43">
        <f>SUM(O330+O333)</f>
        <v>40</v>
      </c>
      <c r="P329" s="43">
        <f>SUM(P330+P333)</f>
        <v>127</v>
      </c>
      <c r="Q329" s="31"/>
      <c r="R329" s="31"/>
      <c r="S329" s="53"/>
      <c r="T329" s="53">
        <v>1070</v>
      </c>
      <c r="U329" s="54"/>
    </row>
    <row r="330" s="6" customFormat="1" ht="24" spans="1:21">
      <c r="A330" s="31">
        <v>323</v>
      </c>
      <c r="B330" s="32" t="s">
        <v>653</v>
      </c>
      <c r="C330" s="32"/>
      <c r="D330" s="32"/>
      <c r="E330" s="32"/>
      <c r="F330" s="31" t="s">
        <v>41</v>
      </c>
      <c r="G330" s="31" t="s">
        <v>652</v>
      </c>
      <c r="H330" s="31"/>
      <c r="I330" s="31"/>
      <c r="J330" s="30">
        <f t="shared" ref="J330:M330" si="82">SUM(J331:J332)</f>
        <v>40</v>
      </c>
      <c r="K330" s="30">
        <f t="shared" si="82"/>
        <v>40</v>
      </c>
      <c r="L330" s="30">
        <f t="shared" si="82"/>
        <v>0</v>
      </c>
      <c r="M330" s="30">
        <f t="shared" si="82"/>
        <v>0</v>
      </c>
      <c r="N330" s="30" t="s">
        <v>38</v>
      </c>
      <c r="O330" s="43">
        <f>SUM(O331:O332)</f>
        <v>40</v>
      </c>
      <c r="P330" s="43">
        <f>SUM(P331:P332)</f>
        <v>127</v>
      </c>
      <c r="Q330" s="31"/>
      <c r="R330" s="31"/>
      <c r="S330" s="53"/>
      <c r="T330" s="53">
        <v>1071</v>
      </c>
      <c r="U330" s="54"/>
    </row>
    <row r="331" s="6" customFormat="1" ht="72" spans="1:21">
      <c r="A331" s="31">
        <v>324</v>
      </c>
      <c r="B331" s="32" t="s">
        <v>654</v>
      </c>
      <c r="C331" s="32" t="s">
        <v>47</v>
      </c>
      <c r="D331" s="32" t="s">
        <v>48</v>
      </c>
      <c r="E331" s="32" t="s">
        <v>655</v>
      </c>
      <c r="F331" s="32" t="s">
        <v>32</v>
      </c>
      <c r="G331" s="32" t="s">
        <v>215</v>
      </c>
      <c r="H331" s="32">
        <v>1</v>
      </c>
      <c r="I331" s="32" t="s">
        <v>656</v>
      </c>
      <c r="J331" s="30">
        <f>K331+L331+M331</f>
        <v>20</v>
      </c>
      <c r="K331" s="47">
        <v>20</v>
      </c>
      <c r="L331" s="47">
        <v>0</v>
      </c>
      <c r="M331" s="47">
        <v>0</v>
      </c>
      <c r="N331" s="32" t="s">
        <v>231</v>
      </c>
      <c r="O331" s="48">
        <v>36</v>
      </c>
      <c r="P331" s="48">
        <v>114</v>
      </c>
      <c r="Q331" s="32" t="s">
        <v>634</v>
      </c>
      <c r="R331" s="32" t="s">
        <v>657</v>
      </c>
      <c r="S331" s="32" t="s">
        <v>642</v>
      </c>
      <c r="T331" s="53">
        <v>1074</v>
      </c>
      <c r="U331" s="54"/>
    </row>
    <row r="332" s="6" customFormat="1" ht="72" spans="1:21">
      <c r="A332" s="31">
        <v>325</v>
      </c>
      <c r="B332" s="32" t="s">
        <v>658</v>
      </c>
      <c r="C332" s="32" t="s">
        <v>47</v>
      </c>
      <c r="D332" s="32" t="s">
        <v>124</v>
      </c>
      <c r="E332" s="32" t="s">
        <v>659</v>
      </c>
      <c r="F332" s="32" t="s">
        <v>32</v>
      </c>
      <c r="G332" s="32" t="s">
        <v>215</v>
      </c>
      <c r="H332" s="32">
        <v>1</v>
      </c>
      <c r="I332" s="32" t="s">
        <v>660</v>
      </c>
      <c r="J332" s="30">
        <f>K332+L332+M332</f>
        <v>20</v>
      </c>
      <c r="K332" s="47">
        <v>20</v>
      </c>
      <c r="L332" s="47">
        <v>0</v>
      </c>
      <c r="M332" s="47">
        <v>0</v>
      </c>
      <c r="N332" s="32" t="s">
        <v>231</v>
      </c>
      <c r="O332" s="48">
        <v>4</v>
      </c>
      <c r="P332" s="48">
        <v>13</v>
      </c>
      <c r="Q332" s="32" t="s">
        <v>634</v>
      </c>
      <c r="R332" s="32" t="s">
        <v>661</v>
      </c>
      <c r="S332" s="32" t="s">
        <v>642</v>
      </c>
      <c r="T332" s="53">
        <v>1075</v>
      </c>
      <c r="U332" s="54"/>
    </row>
    <row r="333" s="6" customFormat="1" ht="24" spans="1:21">
      <c r="A333" s="31">
        <v>326</v>
      </c>
      <c r="B333" s="32" t="s">
        <v>662</v>
      </c>
      <c r="C333" s="32"/>
      <c r="D333" s="32"/>
      <c r="E333" s="32"/>
      <c r="F333" s="31" t="s">
        <v>41</v>
      </c>
      <c r="G333" s="31" t="s">
        <v>652</v>
      </c>
      <c r="H333" s="31"/>
      <c r="I333" s="31"/>
      <c r="J333" s="30"/>
      <c r="K333" s="30"/>
      <c r="L333" s="30"/>
      <c r="M333" s="30"/>
      <c r="N333" s="31"/>
      <c r="O333" s="43"/>
      <c r="P333" s="43"/>
      <c r="Q333" s="31"/>
      <c r="R333" s="31"/>
      <c r="S333" s="53"/>
      <c r="T333" s="31">
        <v>1084</v>
      </c>
      <c r="U333" s="54"/>
    </row>
    <row r="334" s="6" customFormat="1" ht="13.5" spans="1:21">
      <c r="A334" s="31">
        <v>327</v>
      </c>
      <c r="B334" s="32" t="s">
        <v>663</v>
      </c>
      <c r="C334" s="32"/>
      <c r="D334" s="32"/>
      <c r="E334" s="32"/>
      <c r="F334" s="32" t="s">
        <v>32</v>
      </c>
      <c r="G334" s="32" t="s">
        <v>652</v>
      </c>
      <c r="H334" s="32"/>
      <c r="I334" s="32"/>
      <c r="J334" s="47">
        <f t="shared" ref="J334:M334" si="83">SUM(J335:J335)</f>
        <v>200</v>
      </c>
      <c r="K334" s="47">
        <f t="shared" si="83"/>
        <v>0</v>
      </c>
      <c r="L334" s="47">
        <f t="shared" si="83"/>
        <v>0</v>
      </c>
      <c r="M334" s="47">
        <f t="shared" si="83"/>
        <v>200</v>
      </c>
      <c r="N334" s="47" t="s">
        <v>38</v>
      </c>
      <c r="O334" s="48">
        <f>SUM(O335:O335)</f>
        <v>389</v>
      </c>
      <c r="P334" s="48">
        <f>SUM(P335:P335)</f>
        <v>1166</v>
      </c>
      <c r="Q334" s="32"/>
      <c r="R334" s="31"/>
      <c r="S334" s="53"/>
      <c r="T334" s="31">
        <v>1085</v>
      </c>
      <c r="U334" s="54"/>
    </row>
    <row r="335" s="12" customFormat="1" ht="72" spans="1:22">
      <c r="A335" s="31">
        <v>328</v>
      </c>
      <c r="B335" s="35" t="s">
        <v>664</v>
      </c>
      <c r="C335" s="82" t="s">
        <v>47</v>
      </c>
      <c r="D335" s="82" t="s">
        <v>58</v>
      </c>
      <c r="E335" s="82"/>
      <c r="F335" s="36" t="s">
        <v>32</v>
      </c>
      <c r="G335" s="36" t="s">
        <v>665</v>
      </c>
      <c r="H335" s="36">
        <v>200</v>
      </c>
      <c r="I335" s="36" t="s">
        <v>666</v>
      </c>
      <c r="J335" s="49">
        <v>200</v>
      </c>
      <c r="K335" s="49">
        <v>0</v>
      </c>
      <c r="L335" s="49">
        <v>0</v>
      </c>
      <c r="M335" s="49">
        <v>200</v>
      </c>
      <c r="N335" s="36" t="s">
        <v>231</v>
      </c>
      <c r="O335" s="50">
        <v>389</v>
      </c>
      <c r="P335" s="50">
        <v>1166</v>
      </c>
      <c r="Q335" s="36" t="s">
        <v>667</v>
      </c>
      <c r="R335" s="36" t="s">
        <v>668</v>
      </c>
      <c r="S335" s="36" t="s">
        <v>231</v>
      </c>
      <c r="T335" s="65" t="s">
        <v>25</v>
      </c>
      <c r="U335" s="58" t="s">
        <v>669</v>
      </c>
      <c r="V335" s="59"/>
    </row>
    <row r="336" s="6" customFormat="1" ht="13.5" spans="1:21">
      <c r="A336" s="31">
        <v>329</v>
      </c>
      <c r="B336" s="32" t="s">
        <v>670</v>
      </c>
      <c r="C336" s="32"/>
      <c r="D336" s="32"/>
      <c r="E336" s="32"/>
      <c r="F336" s="32"/>
      <c r="G336" s="32"/>
      <c r="H336" s="32"/>
      <c r="I336" s="32"/>
      <c r="J336" s="47"/>
      <c r="K336" s="47"/>
      <c r="L336" s="47"/>
      <c r="M336" s="47"/>
      <c r="N336" s="32"/>
      <c r="O336" s="48"/>
      <c r="P336" s="48"/>
      <c r="Q336" s="32"/>
      <c r="R336" s="32"/>
      <c r="S336" s="61"/>
      <c r="T336" s="53">
        <v>1090</v>
      </c>
      <c r="U336" s="54"/>
    </row>
    <row r="337" s="6" customFormat="1" ht="24" spans="1:21">
      <c r="A337" s="31">
        <v>330</v>
      </c>
      <c r="B337" s="83" t="s">
        <v>671</v>
      </c>
      <c r="C337" s="83"/>
      <c r="D337" s="83"/>
      <c r="E337" s="83"/>
      <c r="F337" s="83"/>
      <c r="G337" s="83"/>
      <c r="H337" s="83"/>
      <c r="I337" s="83"/>
      <c r="J337" s="86"/>
      <c r="K337" s="86"/>
      <c r="L337" s="86"/>
      <c r="M337" s="86"/>
      <c r="N337" s="83"/>
      <c r="O337" s="133"/>
      <c r="P337" s="133"/>
      <c r="Q337" s="83"/>
      <c r="R337" s="115"/>
      <c r="S337" s="134"/>
      <c r="T337" s="53">
        <v>1091</v>
      </c>
      <c r="U337" s="54"/>
    </row>
    <row r="338" s="6" customFormat="1" ht="24" spans="1:21">
      <c r="A338" s="31">
        <v>331</v>
      </c>
      <c r="B338" s="68" t="s">
        <v>672</v>
      </c>
      <c r="C338" s="68"/>
      <c r="D338" s="68"/>
      <c r="E338" s="68"/>
      <c r="F338" s="68" t="s">
        <v>29</v>
      </c>
      <c r="G338" s="68" t="s">
        <v>29</v>
      </c>
      <c r="H338" s="68"/>
      <c r="I338" s="68"/>
      <c r="J338" s="87">
        <f>SUM(J339+J340+J341+J343+J344+J345)</f>
        <v>100</v>
      </c>
      <c r="K338" s="87">
        <f t="shared" ref="K338:M338" si="84">K339+K340+K341+K343+K344+K345</f>
        <v>0</v>
      </c>
      <c r="L338" s="87">
        <f t="shared" si="84"/>
        <v>0</v>
      </c>
      <c r="M338" s="87">
        <f t="shared" si="84"/>
        <v>100</v>
      </c>
      <c r="N338" s="68"/>
      <c r="O338" s="88"/>
      <c r="P338" s="88"/>
      <c r="Q338" s="68"/>
      <c r="R338" s="69"/>
      <c r="S338" s="79"/>
      <c r="T338" s="53">
        <v>1093</v>
      </c>
      <c r="U338" s="54"/>
    </row>
    <row r="339" s="6" customFormat="1" ht="13.5" spans="1:21">
      <c r="A339" s="31">
        <v>332</v>
      </c>
      <c r="B339" s="32" t="s">
        <v>673</v>
      </c>
      <c r="C339" s="32"/>
      <c r="D339" s="32"/>
      <c r="E339" s="32"/>
      <c r="F339" s="32" t="s">
        <v>32</v>
      </c>
      <c r="G339" s="32" t="s">
        <v>652</v>
      </c>
      <c r="H339" s="32"/>
      <c r="I339" s="32"/>
      <c r="J339" s="47"/>
      <c r="K339" s="47"/>
      <c r="L339" s="47"/>
      <c r="M339" s="47"/>
      <c r="N339" s="47"/>
      <c r="O339" s="48"/>
      <c r="P339" s="48"/>
      <c r="Q339" s="32"/>
      <c r="R339" s="31"/>
      <c r="S339" s="53"/>
      <c r="T339" s="53">
        <v>1094</v>
      </c>
      <c r="U339" s="54"/>
    </row>
    <row r="340" s="6" customFormat="1" ht="13.5" spans="1:21">
      <c r="A340" s="31">
        <v>333</v>
      </c>
      <c r="B340" s="32" t="s">
        <v>674</v>
      </c>
      <c r="C340" s="32"/>
      <c r="D340" s="32"/>
      <c r="E340" s="32"/>
      <c r="F340" s="31" t="s">
        <v>32</v>
      </c>
      <c r="G340" s="31" t="s">
        <v>652</v>
      </c>
      <c r="H340" s="31">
        <v>2</v>
      </c>
      <c r="I340" s="31"/>
      <c r="J340" s="30"/>
      <c r="K340" s="30"/>
      <c r="L340" s="30"/>
      <c r="M340" s="30"/>
      <c r="N340" s="30"/>
      <c r="O340" s="43"/>
      <c r="P340" s="43"/>
      <c r="Q340" s="31"/>
      <c r="R340" s="31"/>
      <c r="S340" s="53"/>
      <c r="T340" s="53">
        <v>1095</v>
      </c>
      <c r="U340" s="54"/>
    </row>
    <row r="341" s="6" customFormat="1" ht="13.5" spans="1:21">
      <c r="A341" s="31">
        <v>334</v>
      </c>
      <c r="B341" s="32" t="s">
        <v>675</v>
      </c>
      <c r="C341" s="32"/>
      <c r="D341" s="32"/>
      <c r="E341" s="32"/>
      <c r="F341" s="31" t="s">
        <v>32</v>
      </c>
      <c r="G341" s="31" t="s">
        <v>652</v>
      </c>
      <c r="H341" s="31"/>
      <c r="I341" s="31"/>
      <c r="J341" s="30">
        <f t="shared" ref="J341:M341" si="85">SUM(J342:J342)</f>
        <v>100</v>
      </c>
      <c r="K341" s="30">
        <f t="shared" si="85"/>
        <v>0</v>
      </c>
      <c r="L341" s="30">
        <f t="shared" si="85"/>
        <v>0</v>
      </c>
      <c r="M341" s="30">
        <f t="shared" si="85"/>
        <v>100</v>
      </c>
      <c r="N341" s="30" t="s">
        <v>38</v>
      </c>
      <c r="O341" s="43">
        <f>SUM(O342:O342)</f>
        <v>79</v>
      </c>
      <c r="P341" s="43">
        <f>SUM(P342:P342)</f>
        <v>274</v>
      </c>
      <c r="Q341" s="31"/>
      <c r="R341" s="31"/>
      <c r="S341" s="53"/>
      <c r="T341" s="53">
        <v>1098</v>
      </c>
      <c r="U341" s="54"/>
    </row>
    <row r="342" s="9" customFormat="1" ht="60" spans="1:22">
      <c r="A342" s="31">
        <v>335</v>
      </c>
      <c r="B342" s="82" t="s">
        <v>676</v>
      </c>
      <c r="C342" s="82" t="s">
        <v>47</v>
      </c>
      <c r="D342" s="82" t="s">
        <v>58</v>
      </c>
      <c r="E342" s="82"/>
      <c r="F342" s="36" t="s">
        <v>333</v>
      </c>
      <c r="G342" s="36" t="s">
        <v>665</v>
      </c>
      <c r="H342" s="36">
        <v>100</v>
      </c>
      <c r="I342" s="36" t="s">
        <v>677</v>
      </c>
      <c r="J342" s="49">
        <v>100</v>
      </c>
      <c r="K342" s="49">
        <v>0</v>
      </c>
      <c r="L342" s="49">
        <v>0</v>
      </c>
      <c r="M342" s="49">
        <v>100</v>
      </c>
      <c r="N342" s="32" t="s">
        <v>231</v>
      </c>
      <c r="O342" s="50">
        <v>79</v>
      </c>
      <c r="P342" s="50">
        <v>274</v>
      </c>
      <c r="Q342" s="36" t="s">
        <v>678</v>
      </c>
      <c r="R342" s="36" t="s">
        <v>679</v>
      </c>
      <c r="S342" s="135" t="s">
        <v>680</v>
      </c>
      <c r="T342" s="31" t="s">
        <v>25</v>
      </c>
      <c r="U342" s="58" t="s">
        <v>681</v>
      </c>
      <c r="V342" s="59"/>
    </row>
    <row r="343" s="6" customFormat="1" ht="13.5" spans="1:21">
      <c r="A343" s="31">
        <v>336</v>
      </c>
      <c r="B343" s="32" t="s">
        <v>682</v>
      </c>
      <c r="C343" s="32"/>
      <c r="D343" s="32"/>
      <c r="E343" s="32"/>
      <c r="F343" s="31" t="s">
        <v>32</v>
      </c>
      <c r="G343" s="31" t="s">
        <v>198</v>
      </c>
      <c r="H343" s="31"/>
      <c r="I343" s="31"/>
      <c r="J343" s="30"/>
      <c r="K343" s="30"/>
      <c r="L343" s="30"/>
      <c r="M343" s="30"/>
      <c r="N343" s="30"/>
      <c r="O343" s="43"/>
      <c r="P343" s="43"/>
      <c r="Q343" s="31"/>
      <c r="R343" s="31"/>
      <c r="S343" s="53"/>
      <c r="T343" s="53">
        <v>1099</v>
      </c>
      <c r="U343" s="54"/>
    </row>
    <row r="344" s="6" customFormat="1" ht="13.5" spans="1:21">
      <c r="A344" s="31">
        <v>337</v>
      </c>
      <c r="B344" s="32" t="s">
        <v>683</v>
      </c>
      <c r="C344" s="32"/>
      <c r="D344" s="32"/>
      <c r="E344" s="32"/>
      <c r="F344" s="31" t="s">
        <v>32</v>
      </c>
      <c r="G344" s="31" t="s">
        <v>684</v>
      </c>
      <c r="H344" s="31"/>
      <c r="I344" s="31"/>
      <c r="J344" s="30"/>
      <c r="K344" s="30"/>
      <c r="L344" s="30"/>
      <c r="M344" s="30"/>
      <c r="N344" s="30"/>
      <c r="O344" s="43"/>
      <c r="P344" s="43"/>
      <c r="Q344" s="31"/>
      <c r="R344" s="31"/>
      <c r="S344" s="53"/>
      <c r="T344" s="53">
        <v>1100</v>
      </c>
      <c r="U344" s="54"/>
    </row>
    <row r="345" s="6" customFormat="1" ht="24" spans="1:21">
      <c r="A345" s="31">
        <v>338</v>
      </c>
      <c r="B345" s="32" t="s">
        <v>685</v>
      </c>
      <c r="C345" s="32"/>
      <c r="D345" s="32"/>
      <c r="E345" s="32"/>
      <c r="F345" s="31" t="s">
        <v>41</v>
      </c>
      <c r="G345" s="31" t="s">
        <v>37</v>
      </c>
      <c r="H345" s="31"/>
      <c r="I345" s="31"/>
      <c r="J345" s="30"/>
      <c r="K345" s="30"/>
      <c r="L345" s="30"/>
      <c r="M345" s="30"/>
      <c r="N345" s="30"/>
      <c r="O345" s="43"/>
      <c r="P345" s="43"/>
      <c r="Q345" s="31"/>
      <c r="R345" s="31"/>
      <c r="S345" s="53"/>
      <c r="T345" s="53">
        <v>1103</v>
      </c>
      <c r="U345" s="54"/>
    </row>
    <row r="346" s="6" customFormat="1" ht="24" spans="1:21">
      <c r="A346" s="31">
        <v>339</v>
      </c>
      <c r="B346" s="32" t="s">
        <v>686</v>
      </c>
      <c r="C346" s="32"/>
      <c r="D346" s="32"/>
      <c r="E346" s="32"/>
      <c r="F346" s="31" t="s">
        <v>41</v>
      </c>
      <c r="G346" s="31" t="s">
        <v>37</v>
      </c>
      <c r="H346" s="31"/>
      <c r="I346" s="31"/>
      <c r="J346" s="30"/>
      <c r="K346" s="30"/>
      <c r="L346" s="30"/>
      <c r="M346" s="30"/>
      <c r="N346" s="31"/>
      <c r="O346" s="43"/>
      <c r="P346" s="43"/>
      <c r="Q346" s="31"/>
      <c r="R346" s="31"/>
      <c r="S346" s="53"/>
      <c r="T346" s="53">
        <v>1104</v>
      </c>
      <c r="U346" s="54"/>
    </row>
    <row r="347" s="6" customFormat="1" ht="24" spans="1:21">
      <c r="A347" s="31">
        <v>340</v>
      </c>
      <c r="B347" s="32" t="s">
        <v>687</v>
      </c>
      <c r="C347" s="32"/>
      <c r="D347" s="32"/>
      <c r="E347" s="32"/>
      <c r="F347" s="31" t="s">
        <v>41</v>
      </c>
      <c r="G347" s="31" t="s">
        <v>37</v>
      </c>
      <c r="H347" s="31"/>
      <c r="I347" s="31"/>
      <c r="J347" s="30"/>
      <c r="K347" s="30"/>
      <c r="L347" s="30"/>
      <c r="M347" s="30"/>
      <c r="N347" s="31"/>
      <c r="O347" s="43"/>
      <c r="P347" s="43"/>
      <c r="Q347" s="31"/>
      <c r="R347" s="31"/>
      <c r="S347" s="53"/>
      <c r="T347" s="53">
        <v>1105</v>
      </c>
      <c r="U347" s="54"/>
    </row>
    <row r="348" s="6" customFormat="1" ht="24" spans="1:21">
      <c r="A348" s="31">
        <v>341</v>
      </c>
      <c r="B348" s="32" t="s">
        <v>688</v>
      </c>
      <c r="C348" s="32"/>
      <c r="D348" s="32"/>
      <c r="E348" s="32"/>
      <c r="F348" s="31" t="s">
        <v>41</v>
      </c>
      <c r="G348" s="31" t="s">
        <v>37</v>
      </c>
      <c r="H348" s="31"/>
      <c r="I348" s="31"/>
      <c r="J348" s="30"/>
      <c r="K348" s="30"/>
      <c r="L348" s="30"/>
      <c r="M348" s="30"/>
      <c r="N348" s="31"/>
      <c r="O348" s="43"/>
      <c r="P348" s="43"/>
      <c r="Q348" s="31"/>
      <c r="R348" s="31"/>
      <c r="S348" s="53"/>
      <c r="T348" s="53">
        <v>1106</v>
      </c>
      <c r="U348" s="54"/>
    </row>
    <row r="349" s="6" customFormat="1" ht="24" spans="1:21">
      <c r="A349" s="31">
        <v>342</v>
      </c>
      <c r="B349" s="83" t="s">
        <v>689</v>
      </c>
      <c r="C349" s="83"/>
      <c r="D349" s="83"/>
      <c r="E349" s="83"/>
      <c r="F349" s="115" t="s">
        <v>41</v>
      </c>
      <c r="G349" s="115" t="s">
        <v>37</v>
      </c>
      <c r="H349" s="115"/>
      <c r="I349" s="115"/>
      <c r="J349" s="125"/>
      <c r="K349" s="125"/>
      <c r="L349" s="125"/>
      <c r="M349" s="125"/>
      <c r="N349" s="115"/>
      <c r="O349" s="126"/>
      <c r="P349" s="126"/>
      <c r="Q349" s="115"/>
      <c r="R349" s="115"/>
      <c r="S349" s="134"/>
      <c r="T349" s="53">
        <v>1108</v>
      </c>
      <c r="U349" s="54"/>
    </row>
    <row r="350" s="6" customFormat="1" ht="216" spans="1:21">
      <c r="A350" s="31">
        <v>343</v>
      </c>
      <c r="B350" s="32" t="s">
        <v>690</v>
      </c>
      <c r="C350" s="32" t="s">
        <v>47</v>
      </c>
      <c r="D350" s="32" t="s">
        <v>62</v>
      </c>
      <c r="E350" s="32"/>
      <c r="F350" s="32" t="s">
        <v>32</v>
      </c>
      <c r="G350" s="32" t="s">
        <v>37</v>
      </c>
      <c r="H350" s="32">
        <v>83</v>
      </c>
      <c r="I350" s="32" t="s">
        <v>691</v>
      </c>
      <c r="J350" s="47">
        <v>72</v>
      </c>
      <c r="K350" s="47">
        <v>0</v>
      </c>
      <c r="L350" s="47">
        <v>72</v>
      </c>
      <c r="M350" s="47">
        <v>0</v>
      </c>
      <c r="N350" s="31" t="s">
        <v>692</v>
      </c>
      <c r="O350" s="48">
        <v>83</v>
      </c>
      <c r="P350" s="48">
        <v>210</v>
      </c>
      <c r="Q350" s="32" t="s">
        <v>693</v>
      </c>
      <c r="R350" s="32" t="s">
        <v>694</v>
      </c>
      <c r="S350" s="32" t="s">
        <v>636</v>
      </c>
      <c r="T350" s="53">
        <v>1113</v>
      </c>
      <c r="U350" s="54"/>
    </row>
    <row r="351" s="6" customFormat="1" ht="24" spans="1:21">
      <c r="A351" s="31">
        <v>344</v>
      </c>
      <c r="B351" s="32" t="s">
        <v>695</v>
      </c>
      <c r="C351" s="32"/>
      <c r="D351" s="32"/>
      <c r="E351" s="32"/>
      <c r="F351" s="31" t="s">
        <v>32</v>
      </c>
      <c r="G351" s="31" t="s">
        <v>215</v>
      </c>
      <c r="H351" s="31"/>
      <c r="I351" s="31"/>
      <c r="J351" s="30"/>
      <c r="K351" s="30"/>
      <c r="L351" s="30"/>
      <c r="M351" s="30"/>
      <c r="N351" s="31"/>
      <c r="O351" s="43"/>
      <c r="P351" s="43"/>
      <c r="Q351" s="31"/>
      <c r="R351" s="31"/>
      <c r="S351" s="31"/>
      <c r="T351" s="53">
        <v>1115</v>
      </c>
      <c r="U351" s="54"/>
    </row>
    <row r="352" s="6" customFormat="1" ht="24" spans="1:21">
      <c r="A352" s="31">
        <v>345</v>
      </c>
      <c r="B352" s="32" t="s">
        <v>696</v>
      </c>
      <c r="C352" s="32"/>
      <c r="D352" s="32"/>
      <c r="E352" s="32"/>
      <c r="F352" s="31" t="s">
        <v>32</v>
      </c>
      <c r="G352" s="31" t="s">
        <v>198</v>
      </c>
      <c r="H352" s="31"/>
      <c r="I352" s="31"/>
      <c r="J352" s="30">
        <f t="shared" ref="J352:M352" si="86">SUM(J353+J355)</f>
        <v>215</v>
      </c>
      <c r="K352" s="30">
        <f t="shared" si="86"/>
        <v>215</v>
      </c>
      <c r="L352" s="30">
        <f t="shared" si="86"/>
        <v>0</v>
      </c>
      <c r="M352" s="30">
        <f t="shared" si="86"/>
        <v>0</v>
      </c>
      <c r="N352" s="31"/>
      <c r="O352" s="43"/>
      <c r="P352" s="43"/>
      <c r="Q352" s="31"/>
      <c r="R352" s="31"/>
      <c r="S352" s="31"/>
      <c r="T352" s="53">
        <v>1116</v>
      </c>
      <c r="U352" s="54"/>
    </row>
    <row r="353" s="6" customFormat="1" ht="24" spans="1:21">
      <c r="A353" s="31">
        <v>346</v>
      </c>
      <c r="B353" s="32" t="s">
        <v>697</v>
      </c>
      <c r="C353" s="32" t="s">
        <v>29</v>
      </c>
      <c r="D353" s="32"/>
      <c r="E353" s="32"/>
      <c r="F353" s="31" t="s">
        <v>32</v>
      </c>
      <c r="G353" s="31" t="s">
        <v>215</v>
      </c>
      <c r="H353" s="31">
        <f t="shared" ref="H353:M353" si="87">SUM(H354:H354)</f>
        <v>1</v>
      </c>
      <c r="I353" s="31" t="s">
        <v>38</v>
      </c>
      <c r="J353" s="30">
        <f t="shared" si="87"/>
        <v>180</v>
      </c>
      <c r="K353" s="30">
        <f t="shared" si="87"/>
        <v>180</v>
      </c>
      <c r="L353" s="30">
        <f t="shared" si="87"/>
        <v>0</v>
      </c>
      <c r="M353" s="30">
        <f t="shared" si="87"/>
        <v>0</v>
      </c>
      <c r="N353" s="30" t="s">
        <v>38</v>
      </c>
      <c r="O353" s="43">
        <f>SUM(O354:O354)</f>
        <v>9</v>
      </c>
      <c r="P353" s="43">
        <f>SUM(P354:P354)</f>
        <v>29</v>
      </c>
      <c r="Q353" s="31"/>
      <c r="R353" s="31"/>
      <c r="S353" s="31"/>
      <c r="T353" s="53">
        <v>1117</v>
      </c>
      <c r="U353" s="54"/>
    </row>
    <row r="354" s="6" customFormat="1" ht="96" spans="1:21">
      <c r="A354" s="31">
        <v>347</v>
      </c>
      <c r="B354" s="32" t="s">
        <v>698</v>
      </c>
      <c r="C354" s="32" t="s">
        <v>47</v>
      </c>
      <c r="D354" s="32" t="s">
        <v>110</v>
      </c>
      <c r="E354" s="32" t="s">
        <v>699</v>
      </c>
      <c r="F354" s="31" t="s">
        <v>32</v>
      </c>
      <c r="G354" s="31" t="s">
        <v>215</v>
      </c>
      <c r="H354" s="31">
        <v>1</v>
      </c>
      <c r="I354" s="31" t="s">
        <v>700</v>
      </c>
      <c r="J354" s="30">
        <v>180</v>
      </c>
      <c r="K354" s="30">
        <v>180</v>
      </c>
      <c r="L354" s="30">
        <v>0</v>
      </c>
      <c r="M354" s="30">
        <v>0</v>
      </c>
      <c r="N354" s="31" t="s">
        <v>231</v>
      </c>
      <c r="O354" s="43">
        <v>9</v>
      </c>
      <c r="P354" s="43">
        <v>29</v>
      </c>
      <c r="Q354" s="31" t="s">
        <v>701</v>
      </c>
      <c r="R354" s="31" t="s">
        <v>702</v>
      </c>
      <c r="S354" s="31" t="s">
        <v>703</v>
      </c>
      <c r="T354" s="53">
        <v>1118</v>
      </c>
      <c r="U354" s="54"/>
    </row>
    <row r="355" s="6" customFormat="1" ht="13.5" spans="1:21">
      <c r="A355" s="31">
        <v>348</v>
      </c>
      <c r="B355" s="32" t="s">
        <v>704</v>
      </c>
      <c r="C355" s="32" t="s">
        <v>29</v>
      </c>
      <c r="D355" s="32"/>
      <c r="E355" s="32"/>
      <c r="F355" s="31" t="s">
        <v>29</v>
      </c>
      <c r="G355" s="31" t="s">
        <v>215</v>
      </c>
      <c r="H355" s="31">
        <f t="shared" ref="H355:M355" si="88">SUM(H356:H359)</f>
        <v>4</v>
      </c>
      <c r="I355" s="31" t="s">
        <v>38</v>
      </c>
      <c r="J355" s="30">
        <f t="shared" si="88"/>
        <v>35</v>
      </c>
      <c r="K355" s="30">
        <f t="shared" si="88"/>
        <v>35</v>
      </c>
      <c r="L355" s="30">
        <f t="shared" si="88"/>
        <v>0</v>
      </c>
      <c r="M355" s="30">
        <f t="shared" si="88"/>
        <v>0</v>
      </c>
      <c r="N355" s="31" t="s">
        <v>38</v>
      </c>
      <c r="O355" s="43">
        <f>SUM(O356:O359)</f>
        <v>234</v>
      </c>
      <c r="P355" s="43">
        <f>SUM(P356:P359)</f>
        <v>704</v>
      </c>
      <c r="Q355" s="31"/>
      <c r="R355" s="31"/>
      <c r="S355" s="53"/>
      <c r="T355" s="53">
        <v>1120</v>
      </c>
      <c r="U355" s="54"/>
    </row>
    <row r="356" s="6" customFormat="1" ht="96" spans="1:21">
      <c r="A356" s="31">
        <v>349</v>
      </c>
      <c r="B356" s="32" t="s">
        <v>705</v>
      </c>
      <c r="C356" s="32" t="s">
        <v>47</v>
      </c>
      <c r="D356" s="32" t="s">
        <v>48</v>
      </c>
      <c r="E356" s="32" t="s">
        <v>706</v>
      </c>
      <c r="F356" s="31" t="s">
        <v>32</v>
      </c>
      <c r="G356" s="31" t="s">
        <v>215</v>
      </c>
      <c r="H356" s="31">
        <v>1</v>
      </c>
      <c r="I356" s="31" t="s">
        <v>707</v>
      </c>
      <c r="J356" s="30">
        <v>10</v>
      </c>
      <c r="K356" s="30">
        <v>10</v>
      </c>
      <c r="L356" s="30">
        <v>0</v>
      </c>
      <c r="M356" s="30">
        <v>0</v>
      </c>
      <c r="N356" s="31" t="s">
        <v>231</v>
      </c>
      <c r="O356" s="43">
        <v>7</v>
      </c>
      <c r="P356" s="43">
        <v>22</v>
      </c>
      <c r="Q356" s="31" t="s">
        <v>701</v>
      </c>
      <c r="R356" s="31" t="s">
        <v>708</v>
      </c>
      <c r="S356" s="53" t="s">
        <v>709</v>
      </c>
      <c r="T356" s="53">
        <v>1121</v>
      </c>
      <c r="U356" s="54"/>
    </row>
    <row r="357" s="6" customFormat="1" ht="96" spans="1:21">
      <c r="A357" s="31">
        <v>350</v>
      </c>
      <c r="B357" s="32" t="s">
        <v>710</v>
      </c>
      <c r="C357" s="32" t="s">
        <v>47</v>
      </c>
      <c r="D357" s="32" t="s">
        <v>161</v>
      </c>
      <c r="E357" s="32"/>
      <c r="F357" s="31" t="s">
        <v>32</v>
      </c>
      <c r="G357" s="31" t="s">
        <v>215</v>
      </c>
      <c r="H357" s="31">
        <v>1</v>
      </c>
      <c r="I357" s="31" t="s">
        <v>711</v>
      </c>
      <c r="J357" s="30">
        <v>10</v>
      </c>
      <c r="K357" s="30">
        <v>10</v>
      </c>
      <c r="L357" s="30">
        <v>0</v>
      </c>
      <c r="M357" s="30">
        <v>0</v>
      </c>
      <c r="N357" s="31" t="s">
        <v>231</v>
      </c>
      <c r="O357" s="43">
        <v>46</v>
      </c>
      <c r="P357" s="43">
        <v>147</v>
      </c>
      <c r="Q357" s="31" t="s">
        <v>701</v>
      </c>
      <c r="R357" s="31" t="s">
        <v>712</v>
      </c>
      <c r="S357" s="53" t="s">
        <v>709</v>
      </c>
      <c r="T357" s="53">
        <v>1122</v>
      </c>
      <c r="U357" s="54"/>
    </row>
    <row r="358" s="6" customFormat="1" ht="96" spans="1:21">
      <c r="A358" s="31">
        <v>351</v>
      </c>
      <c r="B358" s="32" t="s">
        <v>713</v>
      </c>
      <c r="C358" s="32" t="s">
        <v>47</v>
      </c>
      <c r="D358" s="32" t="s">
        <v>124</v>
      </c>
      <c r="E358" s="32"/>
      <c r="F358" s="31" t="s">
        <v>32</v>
      </c>
      <c r="G358" s="31" t="s">
        <v>215</v>
      </c>
      <c r="H358" s="31">
        <v>1</v>
      </c>
      <c r="I358" s="31" t="s">
        <v>714</v>
      </c>
      <c r="J358" s="30">
        <v>10</v>
      </c>
      <c r="K358" s="30">
        <v>10</v>
      </c>
      <c r="L358" s="30">
        <v>0</v>
      </c>
      <c r="M358" s="30">
        <v>0</v>
      </c>
      <c r="N358" s="31" t="s">
        <v>231</v>
      </c>
      <c r="O358" s="43">
        <v>27</v>
      </c>
      <c r="P358" s="43">
        <v>95</v>
      </c>
      <c r="Q358" s="31" t="s">
        <v>701</v>
      </c>
      <c r="R358" s="31" t="s">
        <v>715</v>
      </c>
      <c r="S358" s="53" t="s">
        <v>709</v>
      </c>
      <c r="T358" s="53">
        <v>1123</v>
      </c>
      <c r="U358" s="54"/>
    </row>
    <row r="359" s="6" customFormat="1" ht="96" spans="1:21">
      <c r="A359" s="31">
        <v>352</v>
      </c>
      <c r="B359" s="32" t="s">
        <v>716</v>
      </c>
      <c r="C359" s="32" t="s">
        <v>47</v>
      </c>
      <c r="D359" s="32" t="s">
        <v>62</v>
      </c>
      <c r="E359" s="32"/>
      <c r="F359" s="31" t="s">
        <v>32</v>
      </c>
      <c r="G359" s="31" t="s">
        <v>215</v>
      </c>
      <c r="H359" s="31">
        <v>1</v>
      </c>
      <c r="I359" s="31" t="s">
        <v>717</v>
      </c>
      <c r="J359" s="30">
        <v>5</v>
      </c>
      <c r="K359" s="30">
        <v>5</v>
      </c>
      <c r="L359" s="30">
        <v>0</v>
      </c>
      <c r="M359" s="30">
        <v>0</v>
      </c>
      <c r="N359" s="31" t="s">
        <v>231</v>
      </c>
      <c r="O359" s="43">
        <v>154</v>
      </c>
      <c r="P359" s="43">
        <v>440</v>
      </c>
      <c r="Q359" s="31" t="s">
        <v>701</v>
      </c>
      <c r="R359" s="31" t="s">
        <v>718</v>
      </c>
      <c r="S359" s="53" t="s">
        <v>709</v>
      </c>
      <c r="T359" s="53">
        <v>1124</v>
      </c>
      <c r="U359" s="54"/>
    </row>
    <row r="360" s="6" customFormat="1" ht="13.5" spans="1:21">
      <c r="A360" s="31">
        <v>353</v>
      </c>
      <c r="B360" s="68" t="s">
        <v>719</v>
      </c>
      <c r="C360" s="68"/>
      <c r="D360" s="68"/>
      <c r="E360" s="68"/>
      <c r="F360" s="69" t="s">
        <v>32</v>
      </c>
      <c r="G360" s="69" t="s">
        <v>29</v>
      </c>
      <c r="H360" s="69"/>
      <c r="I360" s="69"/>
      <c r="J360" s="71"/>
      <c r="K360" s="71"/>
      <c r="L360" s="71"/>
      <c r="M360" s="71"/>
      <c r="N360" s="69"/>
      <c r="O360" s="72"/>
      <c r="P360" s="72"/>
      <c r="Q360" s="69"/>
      <c r="R360" s="69"/>
      <c r="S360" s="79"/>
      <c r="T360" s="53">
        <v>1129</v>
      </c>
      <c r="U360" s="54"/>
    </row>
    <row r="361" s="6" customFormat="1" ht="13.5" spans="1:21">
      <c r="A361" s="31">
        <v>354</v>
      </c>
      <c r="B361" s="32" t="s">
        <v>720</v>
      </c>
      <c r="C361" s="32"/>
      <c r="D361" s="32"/>
      <c r="E361" s="32"/>
      <c r="F361" s="31" t="s">
        <v>32</v>
      </c>
      <c r="G361" s="31" t="s">
        <v>652</v>
      </c>
      <c r="H361" s="31"/>
      <c r="I361" s="31"/>
      <c r="J361" s="30"/>
      <c r="K361" s="30"/>
      <c r="L361" s="30"/>
      <c r="M361" s="30"/>
      <c r="N361" s="31"/>
      <c r="O361" s="43"/>
      <c r="P361" s="43"/>
      <c r="Q361" s="31"/>
      <c r="R361" s="31"/>
      <c r="S361" s="53"/>
      <c r="T361" s="53">
        <v>1130</v>
      </c>
      <c r="U361" s="54"/>
    </row>
    <row r="362" s="6" customFormat="1" ht="13.5" spans="1:21">
      <c r="A362" s="31">
        <v>355</v>
      </c>
      <c r="B362" s="32" t="s">
        <v>721</v>
      </c>
      <c r="C362" s="32"/>
      <c r="D362" s="32"/>
      <c r="E362" s="32"/>
      <c r="F362" s="31" t="s">
        <v>722</v>
      </c>
      <c r="G362" s="31" t="s">
        <v>198</v>
      </c>
      <c r="H362" s="31"/>
      <c r="I362" s="31"/>
      <c r="J362" s="30"/>
      <c r="K362" s="30"/>
      <c r="L362" s="30"/>
      <c r="M362" s="30"/>
      <c r="N362" s="31"/>
      <c r="O362" s="43"/>
      <c r="P362" s="43"/>
      <c r="Q362" s="31"/>
      <c r="R362" s="31"/>
      <c r="S362" s="53"/>
      <c r="T362" s="53">
        <v>1131</v>
      </c>
      <c r="U362" s="54"/>
    </row>
    <row r="363" s="6" customFormat="1" ht="13.5" spans="1:21">
      <c r="A363" s="31">
        <v>356</v>
      </c>
      <c r="B363" s="32" t="s">
        <v>723</v>
      </c>
      <c r="C363" s="32"/>
      <c r="D363" s="32"/>
      <c r="E363" s="32"/>
      <c r="F363" s="31" t="s">
        <v>32</v>
      </c>
      <c r="G363" s="31" t="s">
        <v>215</v>
      </c>
      <c r="H363" s="31"/>
      <c r="I363" s="31"/>
      <c r="J363" s="30"/>
      <c r="K363" s="30"/>
      <c r="L363" s="30"/>
      <c r="M363" s="30"/>
      <c r="N363" s="31"/>
      <c r="O363" s="43"/>
      <c r="P363" s="43"/>
      <c r="Q363" s="31"/>
      <c r="R363" s="31"/>
      <c r="S363" s="53"/>
      <c r="T363" s="53">
        <v>1132</v>
      </c>
      <c r="U363" s="54"/>
    </row>
    <row r="364" s="6" customFormat="1" ht="13.5" spans="1:21">
      <c r="A364" s="31">
        <v>357</v>
      </c>
      <c r="B364" s="32" t="s">
        <v>724</v>
      </c>
      <c r="C364" s="32"/>
      <c r="D364" s="32"/>
      <c r="E364" s="32"/>
      <c r="F364" s="31" t="s">
        <v>32</v>
      </c>
      <c r="G364" s="31" t="s">
        <v>29</v>
      </c>
      <c r="H364" s="31"/>
      <c r="I364" s="31"/>
      <c r="J364" s="30"/>
      <c r="K364" s="30"/>
      <c r="L364" s="30"/>
      <c r="M364" s="30"/>
      <c r="N364" s="31"/>
      <c r="O364" s="43"/>
      <c r="P364" s="43"/>
      <c r="Q364" s="31"/>
      <c r="R364" s="31"/>
      <c r="S364" s="53"/>
      <c r="T364" s="53">
        <v>1133</v>
      </c>
      <c r="U364" s="54"/>
    </row>
    <row r="365" s="6" customFormat="1" ht="13.5" spans="1:21">
      <c r="A365" s="31">
        <v>358</v>
      </c>
      <c r="B365" s="32" t="s">
        <v>725</v>
      </c>
      <c r="C365" s="32"/>
      <c r="D365" s="32"/>
      <c r="E365" s="32"/>
      <c r="F365" s="31"/>
      <c r="G365" s="31"/>
      <c r="H365" s="31"/>
      <c r="I365" s="31"/>
      <c r="J365" s="30"/>
      <c r="K365" s="30"/>
      <c r="L365" s="30"/>
      <c r="M365" s="30"/>
      <c r="N365" s="30"/>
      <c r="O365" s="43"/>
      <c r="P365" s="43"/>
      <c r="Q365" s="31"/>
      <c r="R365" s="31"/>
      <c r="S365" s="53"/>
      <c r="T365" s="53">
        <v>1134</v>
      </c>
      <c r="U365" s="54"/>
    </row>
    <row r="366" s="6" customFormat="1" ht="24" spans="1:21">
      <c r="A366" s="31">
        <v>359</v>
      </c>
      <c r="B366" s="32" t="s">
        <v>726</v>
      </c>
      <c r="C366" s="32"/>
      <c r="D366" s="32"/>
      <c r="E366" s="32"/>
      <c r="F366" s="31" t="s">
        <v>29</v>
      </c>
      <c r="G366" s="31" t="s">
        <v>29</v>
      </c>
      <c r="H366" s="31"/>
      <c r="I366" s="31"/>
      <c r="J366" s="30"/>
      <c r="K366" s="30"/>
      <c r="L366" s="30"/>
      <c r="M366" s="30"/>
      <c r="N366" s="31"/>
      <c r="O366" s="43"/>
      <c r="P366" s="43"/>
      <c r="Q366" s="31"/>
      <c r="R366" s="31"/>
      <c r="S366" s="53"/>
      <c r="T366" s="53">
        <v>1203</v>
      </c>
      <c r="U366" s="54"/>
    </row>
    <row r="367" s="6" customFormat="1" ht="24" spans="1:21">
      <c r="A367" s="31">
        <v>360</v>
      </c>
      <c r="B367" s="32" t="s">
        <v>727</v>
      </c>
      <c r="C367" s="32"/>
      <c r="D367" s="32"/>
      <c r="E367" s="32"/>
      <c r="F367" s="31"/>
      <c r="G367" s="31"/>
      <c r="H367" s="31"/>
      <c r="I367" s="31"/>
      <c r="J367" s="30"/>
      <c r="K367" s="30"/>
      <c r="L367" s="30"/>
      <c r="M367" s="30"/>
      <c r="N367" s="31"/>
      <c r="O367" s="43"/>
      <c r="P367" s="43"/>
      <c r="Q367" s="31"/>
      <c r="R367" s="31"/>
      <c r="S367" s="53"/>
      <c r="T367" s="53">
        <v>1204</v>
      </c>
      <c r="U367" s="54"/>
    </row>
    <row r="368" s="6" customFormat="1" ht="24" spans="1:21">
      <c r="A368" s="31">
        <v>361</v>
      </c>
      <c r="B368" s="32" t="s">
        <v>728</v>
      </c>
      <c r="C368" s="32"/>
      <c r="D368" s="32"/>
      <c r="E368" s="32"/>
      <c r="F368" s="31"/>
      <c r="G368" s="31"/>
      <c r="H368" s="31"/>
      <c r="I368" s="31"/>
      <c r="J368" s="30"/>
      <c r="K368" s="30"/>
      <c r="L368" s="30"/>
      <c r="M368" s="30"/>
      <c r="N368" s="31"/>
      <c r="O368" s="43"/>
      <c r="P368" s="43"/>
      <c r="Q368" s="31"/>
      <c r="R368" s="31"/>
      <c r="S368" s="53"/>
      <c r="T368" s="53">
        <v>1205</v>
      </c>
      <c r="U368" s="54"/>
    </row>
    <row r="369" s="6" customFormat="1" ht="24" spans="1:21">
      <c r="A369" s="31">
        <v>362</v>
      </c>
      <c r="B369" s="32" t="s">
        <v>729</v>
      </c>
      <c r="C369" s="32"/>
      <c r="D369" s="32"/>
      <c r="E369" s="32"/>
      <c r="F369" s="31"/>
      <c r="G369" s="31"/>
      <c r="H369" s="31"/>
      <c r="I369" s="31"/>
      <c r="J369" s="30"/>
      <c r="K369" s="30"/>
      <c r="L369" s="30"/>
      <c r="M369" s="30"/>
      <c r="N369" s="31"/>
      <c r="O369" s="43"/>
      <c r="P369" s="43"/>
      <c r="Q369" s="31"/>
      <c r="R369" s="31"/>
      <c r="S369" s="53"/>
      <c r="T369" s="53">
        <v>1206</v>
      </c>
      <c r="U369" s="54"/>
    </row>
    <row r="370" s="6" customFormat="1" ht="24" spans="1:21">
      <c r="A370" s="31">
        <v>363</v>
      </c>
      <c r="B370" s="32" t="s">
        <v>730</v>
      </c>
      <c r="C370" s="32"/>
      <c r="D370" s="32"/>
      <c r="E370" s="32"/>
      <c r="F370" s="31"/>
      <c r="G370" s="31"/>
      <c r="H370" s="31"/>
      <c r="I370" s="31"/>
      <c r="J370" s="30"/>
      <c r="K370" s="30"/>
      <c r="L370" s="30"/>
      <c r="M370" s="30"/>
      <c r="N370" s="30"/>
      <c r="O370" s="43"/>
      <c r="P370" s="43"/>
      <c r="Q370" s="31"/>
      <c r="R370" s="31"/>
      <c r="S370" s="53"/>
      <c r="T370" s="53">
        <v>1207</v>
      </c>
      <c r="U370" s="54"/>
    </row>
    <row r="371" s="6" customFormat="1" ht="24" spans="1:21">
      <c r="A371" s="31">
        <v>364</v>
      </c>
      <c r="B371" s="32" t="s">
        <v>731</v>
      </c>
      <c r="C371" s="32"/>
      <c r="D371" s="32"/>
      <c r="E371" s="32"/>
      <c r="F371" s="31" t="s">
        <v>29</v>
      </c>
      <c r="G371" s="31" t="s">
        <v>29</v>
      </c>
      <c r="H371" s="31"/>
      <c r="I371" s="31"/>
      <c r="J371" s="30">
        <f>SUM(K371+L371+M371)</f>
        <v>19.4736</v>
      </c>
      <c r="K371" s="30">
        <f t="shared" ref="K371:M371" si="89">K372+K373+K374</f>
        <v>4.464</v>
      </c>
      <c r="L371" s="30">
        <f t="shared" si="89"/>
        <v>7.368</v>
      </c>
      <c r="M371" s="30">
        <f t="shared" si="89"/>
        <v>7.6416</v>
      </c>
      <c r="N371" s="31"/>
      <c r="O371" s="43"/>
      <c r="P371" s="43"/>
      <c r="Q371" s="31"/>
      <c r="R371" s="31"/>
      <c r="S371" s="53"/>
      <c r="T371" s="53">
        <v>1210</v>
      </c>
      <c r="U371" s="54"/>
    </row>
    <row r="372" s="6" customFormat="1" ht="24" spans="1:21">
      <c r="A372" s="31">
        <v>365</v>
      </c>
      <c r="B372" s="32" t="s">
        <v>732</v>
      </c>
      <c r="C372" s="32"/>
      <c r="D372" s="32"/>
      <c r="E372" s="32"/>
      <c r="F372" s="31" t="s">
        <v>32</v>
      </c>
      <c r="G372" s="31" t="s">
        <v>215</v>
      </c>
      <c r="H372" s="31"/>
      <c r="I372" s="31"/>
      <c r="J372" s="30"/>
      <c r="K372" s="30"/>
      <c r="L372" s="30"/>
      <c r="M372" s="30"/>
      <c r="N372" s="31"/>
      <c r="O372" s="43"/>
      <c r="P372" s="43"/>
      <c r="Q372" s="31"/>
      <c r="R372" s="31"/>
      <c r="S372" s="53"/>
      <c r="T372" s="53">
        <v>1211</v>
      </c>
      <c r="U372" s="54"/>
    </row>
    <row r="373" s="6" customFormat="1" ht="24" spans="1:21">
      <c r="A373" s="31">
        <v>366</v>
      </c>
      <c r="B373" s="32" t="s">
        <v>733</v>
      </c>
      <c r="C373" s="32"/>
      <c r="D373" s="32"/>
      <c r="E373" s="32"/>
      <c r="F373" s="31"/>
      <c r="G373" s="31"/>
      <c r="H373" s="31"/>
      <c r="I373" s="31"/>
      <c r="J373" s="30"/>
      <c r="K373" s="30"/>
      <c r="L373" s="30"/>
      <c r="M373" s="30"/>
      <c r="N373" s="31"/>
      <c r="O373" s="43"/>
      <c r="P373" s="43"/>
      <c r="Q373" s="31"/>
      <c r="R373" s="31"/>
      <c r="S373" s="53"/>
      <c r="T373" s="53">
        <v>1212</v>
      </c>
      <c r="U373" s="54"/>
    </row>
    <row r="374" s="6" customFormat="1" ht="24" spans="1:21">
      <c r="A374" s="31">
        <v>367</v>
      </c>
      <c r="B374" s="32" t="s">
        <v>734</v>
      </c>
      <c r="C374" s="32"/>
      <c r="D374" s="32"/>
      <c r="E374" s="32"/>
      <c r="F374" s="31" t="s">
        <v>32</v>
      </c>
      <c r="G374" s="31" t="s">
        <v>33</v>
      </c>
      <c r="H374" s="31"/>
      <c r="I374" s="31"/>
      <c r="J374" s="30">
        <f>SUM(J375+J380+J385)</f>
        <v>19.4736</v>
      </c>
      <c r="K374" s="30">
        <f t="shared" ref="K374:M374" si="90">K375+K380+K385</f>
        <v>4.464</v>
      </c>
      <c r="L374" s="30">
        <f t="shared" si="90"/>
        <v>7.368</v>
      </c>
      <c r="M374" s="30">
        <f t="shared" si="90"/>
        <v>7.6416</v>
      </c>
      <c r="N374" s="31"/>
      <c r="O374" s="43"/>
      <c r="P374" s="43"/>
      <c r="Q374" s="31"/>
      <c r="R374" s="31"/>
      <c r="S374" s="53"/>
      <c r="T374" s="53">
        <v>1213</v>
      </c>
      <c r="U374" s="54"/>
    </row>
    <row r="375" s="6" customFormat="1" ht="24" spans="1:21">
      <c r="A375" s="31">
        <v>368</v>
      </c>
      <c r="B375" s="32" t="s">
        <v>735</v>
      </c>
      <c r="C375" s="32"/>
      <c r="D375" s="32"/>
      <c r="E375" s="32"/>
      <c r="F375" s="31" t="s">
        <v>32</v>
      </c>
      <c r="G375" s="31" t="s">
        <v>33</v>
      </c>
      <c r="H375" s="31"/>
      <c r="I375" s="31"/>
      <c r="J375" s="30">
        <f t="shared" ref="J375:M375" si="91">SUM(J376+J377)</f>
        <v>17.5536</v>
      </c>
      <c r="K375" s="30">
        <f t="shared" si="91"/>
        <v>3.852</v>
      </c>
      <c r="L375" s="30">
        <f t="shared" si="91"/>
        <v>6.792</v>
      </c>
      <c r="M375" s="30">
        <f t="shared" si="91"/>
        <v>6.9096</v>
      </c>
      <c r="N375" s="31"/>
      <c r="O375" s="43"/>
      <c r="P375" s="43"/>
      <c r="Q375" s="31"/>
      <c r="R375" s="31"/>
      <c r="S375" s="53"/>
      <c r="T375" s="53">
        <v>1214</v>
      </c>
      <c r="U375" s="54"/>
    </row>
    <row r="376" s="6" customFormat="1" ht="24" spans="1:21">
      <c r="A376" s="31">
        <v>369</v>
      </c>
      <c r="B376" s="32" t="s">
        <v>736</v>
      </c>
      <c r="C376" s="32"/>
      <c r="D376" s="32" t="s">
        <v>106</v>
      </c>
      <c r="E376" s="32" t="s">
        <v>106</v>
      </c>
      <c r="F376" s="31" t="s">
        <v>29</v>
      </c>
      <c r="G376" s="31" t="s">
        <v>33</v>
      </c>
      <c r="H376" s="31"/>
      <c r="I376" s="31"/>
      <c r="J376" s="30"/>
      <c r="K376" s="30"/>
      <c r="L376" s="30"/>
      <c r="M376" s="30"/>
      <c r="N376" s="31"/>
      <c r="O376" s="43"/>
      <c r="P376" s="43"/>
      <c r="Q376" s="31"/>
      <c r="R376" s="31"/>
      <c r="S376" s="53"/>
      <c r="T376" s="53">
        <v>1215</v>
      </c>
      <c r="U376" s="54"/>
    </row>
    <row r="377" s="6" customFormat="1" ht="13.5" spans="1:21">
      <c r="A377" s="31">
        <v>370</v>
      </c>
      <c r="B377" s="32" t="s">
        <v>737</v>
      </c>
      <c r="C377" s="32"/>
      <c r="D377" s="32"/>
      <c r="E377" s="32"/>
      <c r="F377" s="31" t="s">
        <v>29</v>
      </c>
      <c r="G377" s="31" t="s">
        <v>33</v>
      </c>
      <c r="H377" s="31">
        <f t="shared" ref="H377:M377" si="92">SUM(H378:H379)</f>
        <v>5</v>
      </c>
      <c r="I377" s="31" t="s">
        <v>38</v>
      </c>
      <c r="J377" s="30">
        <f t="shared" si="92"/>
        <v>17.5536</v>
      </c>
      <c r="K377" s="30">
        <f t="shared" si="92"/>
        <v>3.852</v>
      </c>
      <c r="L377" s="30">
        <f t="shared" si="92"/>
        <v>6.792</v>
      </c>
      <c r="M377" s="30">
        <f t="shared" si="92"/>
        <v>6.9096</v>
      </c>
      <c r="N377" s="30" t="s">
        <v>38</v>
      </c>
      <c r="O377" s="43">
        <f>SUM(O378:O379)</f>
        <v>5</v>
      </c>
      <c r="P377" s="43">
        <f>SUM(P378:P379)</f>
        <v>6</v>
      </c>
      <c r="Q377" s="31"/>
      <c r="R377" s="31"/>
      <c r="S377" s="53"/>
      <c r="T377" s="53">
        <v>1226</v>
      </c>
      <c r="U377" s="54"/>
    </row>
    <row r="378" s="6" customFormat="1" ht="60" spans="1:21">
      <c r="A378" s="31">
        <v>371</v>
      </c>
      <c r="B378" s="32"/>
      <c r="C378" s="32" t="s">
        <v>47</v>
      </c>
      <c r="D378" s="32" t="s">
        <v>62</v>
      </c>
      <c r="E378" s="32"/>
      <c r="F378" s="31" t="s">
        <v>29</v>
      </c>
      <c r="G378" s="31" t="s">
        <v>33</v>
      </c>
      <c r="H378" s="31">
        <v>3</v>
      </c>
      <c r="I378" s="31" t="s">
        <v>738</v>
      </c>
      <c r="J378" s="30">
        <v>11.556</v>
      </c>
      <c r="K378" s="30">
        <v>3.852</v>
      </c>
      <c r="L378" s="30">
        <v>3.852</v>
      </c>
      <c r="M378" s="30">
        <v>3.852</v>
      </c>
      <c r="N378" s="31" t="s">
        <v>231</v>
      </c>
      <c r="O378" s="43">
        <v>4</v>
      </c>
      <c r="P378" s="43">
        <v>4</v>
      </c>
      <c r="Q378" s="31" t="s">
        <v>739</v>
      </c>
      <c r="R378" s="31" t="s">
        <v>740</v>
      </c>
      <c r="S378" s="31" t="s">
        <v>741</v>
      </c>
      <c r="T378" s="31">
        <v>1231</v>
      </c>
      <c r="U378" s="54"/>
    </row>
    <row r="379" s="6" customFormat="1" ht="60" spans="1:22">
      <c r="A379" s="31">
        <v>372</v>
      </c>
      <c r="B379" s="81"/>
      <c r="C379" s="81" t="s">
        <v>47</v>
      </c>
      <c r="D379" s="81" t="s">
        <v>124</v>
      </c>
      <c r="E379" s="81"/>
      <c r="F379" s="73" t="s">
        <v>29</v>
      </c>
      <c r="G379" s="73" t="s">
        <v>33</v>
      </c>
      <c r="H379" s="73">
        <v>2</v>
      </c>
      <c r="I379" s="73" t="s">
        <v>742</v>
      </c>
      <c r="J379" s="74">
        <v>5.9976</v>
      </c>
      <c r="K379" s="74">
        <v>0</v>
      </c>
      <c r="L379" s="74">
        <v>2.94</v>
      </c>
      <c r="M379" s="74">
        <v>3.0576</v>
      </c>
      <c r="N379" s="73" t="s">
        <v>231</v>
      </c>
      <c r="O379" s="85">
        <v>1</v>
      </c>
      <c r="P379" s="85">
        <v>2</v>
      </c>
      <c r="Q379" s="73" t="s">
        <v>739</v>
      </c>
      <c r="R379" s="73" t="s">
        <v>743</v>
      </c>
      <c r="S379" s="73" t="s">
        <v>741</v>
      </c>
      <c r="T379" s="53" t="s">
        <v>25</v>
      </c>
      <c r="U379" s="58" t="s">
        <v>744</v>
      </c>
      <c r="V379" s="59"/>
    </row>
    <row r="380" s="6" customFormat="1" ht="24" spans="1:21">
      <c r="A380" s="31">
        <v>373</v>
      </c>
      <c r="B380" s="32" t="s">
        <v>745</v>
      </c>
      <c r="C380" s="32"/>
      <c r="D380" s="32"/>
      <c r="E380" s="32"/>
      <c r="F380" s="31" t="s">
        <v>32</v>
      </c>
      <c r="G380" s="31" t="s">
        <v>33</v>
      </c>
      <c r="H380" s="31">
        <f t="shared" ref="H380:M380" si="93">SUM(H381:H384)</f>
        <v>23</v>
      </c>
      <c r="I380" s="31" t="s">
        <v>38</v>
      </c>
      <c r="J380" s="30">
        <f t="shared" si="93"/>
        <v>1.92</v>
      </c>
      <c r="K380" s="30">
        <f t="shared" si="93"/>
        <v>0.612</v>
      </c>
      <c r="L380" s="30">
        <f t="shared" si="93"/>
        <v>0.576</v>
      </c>
      <c r="M380" s="30">
        <f t="shared" si="93"/>
        <v>0.732</v>
      </c>
      <c r="N380" s="31" t="s">
        <v>38</v>
      </c>
      <c r="O380" s="43">
        <f>SUM(O381:O384)</f>
        <v>11</v>
      </c>
      <c r="P380" s="43">
        <f>SUM(P381:P384)</f>
        <v>11</v>
      </c>
      <c r="Q380" s="31"/>
      <c r="R380" s="31"/>
      <c r="S380" s="53"/>
      <c r="T380" s="53">
        <v>1239</v>
      </c>
      <c r="U380" s="54"/>
    </row>
    <row r="381" s="9" customFormat="1" ht="72" spans="1:21">
      <c r="A381" s="31">
        <v>374</v>
      </c>
      <c r="B381" s="67"/>
      <c r="C381" s="35" t="s">
        <v>47</v>
      </c>
      <c r="D381" s="35" t="s">
        <v>48</v>
      </c>
      <c r="E381" s="67"/>
      <c r="F381" s="36" t="s">
        <v>29</v>
      </c>
      <c r="G381" s="36" t="s">
        <v>33</v>
      </c>
      <c r="H381" s="31">
        <v>8</v>
      </c>
      <c r="I381" s="31" t="s">
        <v>746</v>
      </c>
      <c r="J381" s="49">
        <v>0.552</v>
      </c>
      <c r="K381" s="49">
        <v>0.132</v>
      </c>
      <c r="L381" s="49">
        <v>0.132</v>
      </c>
      <c r="M381" s="49">
        <v>0.288</v>
      </c>
      <c r="N381" s="36" t="s">
        <v>231</v>
      </c>
      <c r="O381" s="50">
        <v>4</v>
      </c>
      <c r="P381" s="50">
        <v>4</v>
      </c>
      <c r="Q381" s="31" t="s">
        <v>747</v>
      </c>
      <c r="R381" s="31" t="s">
        <v>740</v>
      </c>
      <c r="S381" s="36" t="s">
        <v>748</v>
      </c>
      <c r="T381" s="53">
        <v>1245</v>
      </c>
      <c r="U381" s="63"/>
    </row>
    <row r="382" s="9" customFormat="1" ht="72" spans="1:21">
      <c r="A382" s="31">
        <v>375</v>
      </c>
      <c r="B382" s="67"/>
      <c r="C382" s="35" t="s">
        <v>47</v>
      </c>
      <c r="D382" s="35" t="s">
        <v>62</v>
      </c>
      <c r="E382" s="67"/>
      <c r="F382" s="36" t="s">
        <v>29</v>
      </c>
      <c r="G382" s="36" t="s">
        <v>33</v>
      </c>
      <c r="H382" s="67">
        <v>12</v>
      </c>
      <c r="I382" s="67" t="s">
        <v>749</v>
      </c>
      <c r="J382" s="49">
        <v>0.684</v>
      </c>
      <c r="K382" s="49">
        <v>0.228</v>
      </c>
      <c r="L382" s="49">
        <v>0.228</v>
      </c>
      <c r="M382" s="49">
        <v>0.228</v>
      </c>
      <c r="N382" s="36" t="s">
        <v>231</v>
      </c>
      <c r="O382" s="50">
        <v>4</v>
      </c>
      <c r="P382" s="50">
        <v>4</v>
      </c>
      <c r="Q382" s="31" t="s">
        <v>747</v>
      </c>
      <c r="R382" s="31" t="s">
        <v>740</v>
      </c>
      <c r="S382" s="36" t="s">
        <v>748</v>
      </c>
      <c r="T382" s="53">
        <v>1248</v>
      </c>
      <c r="U382" s="63"/>
    </row>
    <row r="383" s="11" customFormat="1" ht="72" spans="1:21">
      <c r="A383" s="31">
        <v>376</v>
      </c>
      <c r="B383" s="32"/>
      <c r="C383" s="32" t="s">
        <v>47</v>
      </c>
      <c r="D383" s="32" t="s">
        <v>110</v>
      </c>
      <c r="E383" s="32"/>
      <c r="F383" s="31" t="s">
        <v>29</v>
      </c>
      <c r="G383" s="31" t="s">
        <v>33</v>
      </c>
      <c r="H383" s="31">
        <v>1</v>
      </c>
      <c r="I383" s="31" t="s">
        <v>750</v>
      </c>
      <c r="J383" s="30">
        <v>0.252</v>
      </c>
      <c r="K383" s="30">
        <v>0.084</v>
      </c>
      <c r="L383" s="30">
        <v>0.084</v>
      </c>
      <c r="M383" s="30">
        <v>0.084</v>
      </c>
      <c r="N383" s="31" t="s">
        <v>231</v>
      </c>
      <c r="O383" s="43">
        <v>1</v>
      </c>
      <c r="P383" s="43">
        <v>1</v>
      </c>
      <c r="Q383" s="31" t="s">
        <v>747</v>
      </c>
      <c r="R383" s="31" t="s">
        <v>751</v>
      </c>
      <c r="S383" s="31" t="s">
        <v>748</v>
      </c>
      <c r="T383" s="53">
        <v>1247</v>
      </c>
      <c r="U383" s="66"/>
    </row>
    <row r="384" s="9" customFormat="1" ht="72" spans="1:21">
      <c r="A384" s="31">
        <v>377</v>
      </c>
      <c r="B384" s="67"/>
      <c r="C384" s="35" t="s">
        <v>47</v>
      </c>
      <c r="D384" s="35" t="s">
        <v>124</v>
      </c>
      <c r="E384" s="67"/>
      <c r="F384" s="36" t="s">
        <v>29</v>
      </c>
      <c r="G384" s="36" t="s">
        <v>33</v>
      </c>
      <c r="H384" s="67">
        <v>2</v>
      </c>
      <c r="I384" s="67" t="s">
        <v>752</v>
      </c>
      <c r="J384" s="49">
        <v>0.432</v>
      </c>
      <c r="K384" s="49">
        <v>0.168</v>
      </c>
      <c r="L384" s="49">
        <v>0.132</v>
      </c>
      <c r="M384" s="49">
        <v>0.132</v>
      </c>
      <c r="N384" s="36" t="s">
        <v>231</v>
      </c>
      <c r="O384" s="50">
        <v>2</v>
      </c>
      <c r="P384" s="50">
        <v>2</v>
      </c>
      <c r="Q384" s="31" t="s">
        <v>747</v>
      </c>
      <c r="R384" s="31" t="s">
        <v>753</v>
      </c>
      <c r="S384" s="36" t="s">
        <v>748</v>
      </c>
      <c r="T384" s="53">
        <v>1246</v>
      </c>
      <c r="U384" s="63"/>
    </row>
    <row r="385" s="6" customFormat="1" ht="13.5" spans="1:21">
      <c r="A385" s="31">
        <v>378</v>
      </c>
      <c r="B385" s="32" t="s">
        <v>754</v>
      </c>
      <c r="C385" s="32"/>
      <c r="D385" s="32"/>
      <c r="E385" s="32"/>
      <c r="F385" s="31" t="s">
        <v>32</v>
      </c>
      <c r="G385" s="31" t="s">
        <v>33</v>
      </c>
      <c r="H385" s="31"/>
      <c r="I385" s="31"/>
      <c r="J385" s="30"/>
      <c r="K385" s="30"/>
      <c r="L385" s="30"/>
      <c r="M385" s="30"/>
      <c r="N385" s="31"/>
      <c r="O385" s="43"/>
      <c r="P385" s="43"/>
      <c r="Q385" s="31"/>
      <c r="R385" s="31"/>
      <c r="S385" s="53"/>
      <c r="T385" s="53">
        <v>1261</v>
      </c>
      <c r="U385" s="54"/>
    </row>
    <row r="386" s="6" customFormat="1" ht="13.5" spans="1:21">
      <c r="A386" s="31">
        <v>379</v>
      </c>
      <c r="B386" s="32" t="s">
        <v>755</v>
      </c>
      <c r="C386" s="32"/>
      <c r="D386" s="32"/>
      <c r="E386" s="32"/>
      <c r="F386" s="31" t="s">
        <v>32</v>
      </c>
      <c r="G386" s="31" t="s">
        <v>215</v>
      </c>
      <c r="H386" s="31"/>
      <c r="I386" s="31"/>
      <c r="J386" s="30">
        <f t="shared" ref="J386:M386" si="94">SUM(J387+J395+J396+J397+J398)</f>
        <v>24.669432</v>
      </c>
      <c r="K386" s="30">
        <f t="shared" si="94"/>
        <v>13.555382</v>
      </c>
      <c r="L386" s="30">
        <f t="shared" si="94"/>
        <v>7.0148</v>
      </c>
      <c r="M386" s="30">
        <f t="shared" si="94"/>
        <v>4.09925</v>
      </c>
      <c r="N386" s="31"/>
      <c r="O386" s="43"/>
      <c r="P386" s="43"/>
      <c r="Q386" s="31"/>
      <c r="R386" s="31"/>
      <c r="S386" s="53"/>
      <c r="T386" s="53">
        <v>1262</v>
      </c>
      <c r="U386" s="54"/>
    </row>
    <row r="387" s="6" customFormat="1" ht="24" spans="1:21">
      <c r="A387" s="31">
        <v>380</v>
      </c>
      <c r="B387" s="32" t="s">
        <v>756</v>
      </c>
      <c r="C387" s="32"/>
      <c r="D387" s="32"/>
      <c r="E387" s="32"/>
      <c r="F387" s="31" t="s">
        <v>32</v>
      </c>
      <c r="G387" s="31" t="s">
        <v>37</v>
      </c>
      <c r="H387" s="31">
        <f t="shared" ref="H387:M387" si="95">SUM(H388:H394)</f>
        <v>165</v>
      </c>
      <c r="I387" s="31" t="s">
        <v>38</v>
      </c>
      <c r="J387" s="30">
        <f t="shared" si="95"/>
        <v>24.669432</v>
      </c>
      <c r="K387" s="30">
        <f t="shared" si="95"/>
        <v>13.555382</v>
      </c>
      <c r="L387" s="30">
        <f t="shared" si="95"/>
        <v>7.0148</v>
      </c>
      <c r="M387" s="30">
        <f t="shared" si="95"/>
        <v>4.09925</v>
      </c>
      <c r="N387" s="30" t="s">
        <v>38</v>
      </c>
      <c r="O387" s="43">
        <f>SUM(O388:O394)</f>
        <v>129</v>
      </c>
      <c r="P387" s="43">
        <f>SUM(P388:P394)</f>
        <v>372</v>
      </c>
      <c r="Q387" s="31"/>
      <c r="R387" s="31"/>
      <c r="S387" s="53"/>
      <c r="T387" s="53">
        <v>1263</v>
      </c>
      <c r="U387" s="54"/>
    </row>
    <row r="388" s="6" customFormat="1" ht="96" spans="1:21">
      <c r="A388" s="31">
        <v>381</v>
      </c>
      <c r="B388" s="32"/>
      <c r="C388" s="32" t="s">
        <v>47</v>
      </c>
      <c r="D388" s="32" t="s">
        <v>48</v>
      </c>
      <c r="E388" s="32"/>
      <c r="F388" s="31" t="s">
        <v>29</v>
      </c>
      <c r="G388" s="31" t="s">
        <v>37</v>
      </c>
      <c r="H388" s="31">
        <v>18</v>
      </c>
      <c r="I388" s="31" t="s">
        <v>757</v>
      </c>
      <c r="J388" s="74">
        <f t="shared" ref="J388:J394" si="96">SUM(K388:M388)</f>
        <v>1.803225</v>
      </c>
      <c r="K388" s="30">
        <v>0.282625</v>
      </c>
      <c r="L388" s="30">
        <v>1.5206</v>
      </c>
      <c r="M388" s="30">
        <v>0</v>
      </c>
      <c r="N388" s="31" t="s">
        <v>50</v>
      </c>
      <c r="O388" s="43">
        <v>14</v>
      </c>
      <c r="P388" s="43">
        <v>14</v>
      </c>
      <c r="Q388" s="31" t="s">
        <v>758</v>
      </c>
      <c r="R388" s="31" t="s">
        <v>759</v>
      </c>
      <c r="S388" s="53" t="s">
        <v>391</v>
      </c>
      <c r="T388" s="53">
        <v>1272</v>
      </c>
      <c r="U388" s="54"/>
    </row>
    <row r="389" s="7" customFormat="1" ht="96" spans="1:21">
      <c r="A389" s="31">
        <v>382</v>
      </c>
      <c r="B389" s="136"/>
      <c r="C389" s="33" t="s">
        <v>47</v>
      </c>
      <c r="D389" s="33" t="s">
        <v>124</v>
      </c>
      <c r="E389" s="136"/>
      <c r="F389" s="136" t="s">
        <v>29</v>
      </c>
      <c r="G389" s="136" t="s">
        <v>37</v>
      </c>
      <c r="H389" s="136">
        <v>6</v>
      </c>
      <c r="I389" s="136" t="s">
        <v>760</v>
      </c>
      <c r="J389" s="74">
        <f t="shared" si="96"/>
        <v>1.34425</v>
      </c>
      <c r="K389" s="44">
        <v>0.3325</v>
      </c>
      <c r="L389" s="44">
        <v>0.3325</v>
      </c>
      <c r="M389" s="44">
        <v>0.67925</v>
      </c>
      <c r="N389" s="136" t="s">
        <v>50</v>
      </c>
      <c r="O389" s="45">
        <v>2</v>
      </c>
      <c r="P389" s="45">
        <v>7</v>
      </c>
      <c r="Q389" s="73" t="s">
        <v>758</v>
      </c>
      <c r="R389" s="73" t="s">
        <v>761</v>
      </c>
      <c r="S389" s="136" t="s">
        <v>391</v>
      </c>
      <c r="T389" s="53">
        <v>1273</v>
      </c>
      <c r="U389" s="57"/>
    </row>
    <row r="390" s="15" customFormat="1" ht="96" spans="1:21">
      <c r="A390" s="31">
        <v>383</v>
      </c>
      <c r="B390" s="81"/>
      <c r="C390" s="81" t="s">
        <v>47</v>
      </c>
      <c r="D390" s="81" t="s">
        <v>161</v>
      </c>
      <c r="E390" s="81"/>
      <c r="F390" s="73" t="s">
        <v>29</v>
      </c>
      <c r="G390" s="73" t="s">
        <v>37</v>
      </c>
      <c r="H390" s="73">
        <v>32</v>
      </c>
      <c r="I390" s="73" t="s">
        <v>762</v>
      </c>
      <c r="J390" s="74">
        <f t="shared" si="96"/>
        <v>4.688707</v>
      </c>
      <c r="K390" s="74">
        <v>0.218507</v>
      </c>
      <c r="L390" s="74">
        <v>1.5252</v>
      </c>
      <c r="M390" s="74">
        <v>2.945</v>
      </c>
      <c r="N390" s="73" t="s">
        <v>50</v>
      </c>
      <c r="O390" s="85">
        <v>13</v>
      </c>
      <c r="P390" s="85">
        <v>44</v>
      </c>
      <c r="Q390" s="73" t="s">
        <v>758</v>
      </c>
      <c r="R390" s="73" t="s">
        <v>763</v>
      </c>
      <c r="S390" s="73" t="s">
        <v>391</v>
      </c>
      <c r="T390" s="53">
        <v>1274</v>
      </c>
      <c r="U390" s="95"/>
    </row>
    <row r="391" s="23" customFormat="1" ht="108" spans="1:21">
      <c r="A391" s="31">
        <v>384</v>
      </c>
      <c r="B391" s="81"/>
      <c r="C391" s="81" t="s">
        <v>47</v>
      </c>
      <c r="D391" s="81" t="s">
        <v>110</v>
      </c>
      <c r="E391" s="81"/>
      <c r="F391" s="73" t="s">
        <v>29</v>
      </c>
      <c r="G391" s="73" t="s">
        <v>37</v>
      </c>
      <c r="H391" s="73">
        <v>14</v>
      </c>
      <c r="I391" s="73" t="s">
        <v>764</v>
      </c>
      <c r="J391" s="74">
        <f t="shared" si="96"/>
        <v>1.974</v>
      </c>
      <c r="K391" s="74">
        <v>0.475</v>
      </c>
      <c r="L391" s="74">
        <v>1.2615</v>
      </c>
      <c r="M391" s="74">
        <v>0.2375</v>
      </c>
      <c r="N391" s="73" t="s">
        <v>50</v>
      </c>
      <c r="O391" s="85">
        <v>6</v>
      </c>
      <c r="P391" s="85">
        <v>17</v>
      </c>
      <c r="Q391" s="73" t="s">
        <v>758</v>
      </c>
      <c r="R391" s="73" t="s">
        <v>765</v>
      </c>
      <c r="S391" s="73" t="s">
        <v>391</v>
      </c>
      <c r="T391" s="53">
        <v>1275</v>
      </c>
      <c r="U391" s="94"/>
    </row>
    <row r="392" s="8" customFormat="1" ht="96" spans="1:21">
      <c r="A392" s="31">
        <v>385</v>
      </c>
      <c r="B392" s="136"/>
      <c r="C392" s="33" t="s">
        <v>47</v>
      </c>
      <c r="D392" s="33" t="s">
        <v>62</v>
      </c>
      <c r="E392" s="136"/>
      <c r="F392" s="136" t="s">
        <v>29</v>
      </c>
      <c r="G392" s="136" t="s">
        <v>37</v>
      </c>
      <c r="H392" s="136">
        <v>80</v>
      </c>
      <c r="I392" s="136" t="s">
        <v>766</v>
      </c>
      <c r="J392" s="74">
        <f t="shared" si="96"/>
        <v>11.89875</v>
      </c>
      <c r="K392" s="44">
        <v>9.52375</v>
      </c>
      <c r="L392" s="44">
        <v>2.375</v>
      </c>
      <c r="M392" s="44">
        <v>0</v>
      </c>
      <c r="N392" s="136" t="s">
        <v>50</v>
      </c>
      <c r="O392" s="45">
        <v>80</v>
      </c>
      <c r="P392" s="45">
        <v>240</v>
      </c>
      <c r="Q392" s="73" t="s">
        <v>758</v>
      </c>
      <c r="R392" s="73" t="s">
        <v>767</v>
      </c>
      <c r="S392" s="73" t="s">
        <v>391</v>
      </c>
      <c r="T392" s="53">
        <v>1276</v>
      </c>
      <c r="U392" s="60"/>
    </row>
    <row r="393" s="6" customFormat="1" ht="108" spans="1:21">
      <c r="A393" s="31">
        <v>386</v>
      </c>
      <c r="B393" s="32"/>
      <c r="C393" s="32" t="s">
        <v>47</v>
      </c>
      <c r="D393" s="32" t="s">
        <v>114</v>
      </c>
      <c r="E393" s="32"/>
      <c r="F393" s="31" t="s">
        <v>29</v>
      </c>
      <c r="G393" s="31" t="s">
        <v>37</v>
      </c>
      <c r="H393" s="31">
        <v>2</v>
      </c>
      <c r="I393" s="31" t="s">
        <v>768</v>
      </c>
      <c r="J393" s="74">
        <f t="shared" si="96"/>
        <v>0.348</v>
      </c>
      <c r="K393" s="30">
        <v>0.348</v>
      </c>
      <c r="L393" s="30">
        <v>0</v>
      </c>
      <c r="M393" s="30">
        <v>0</v>
      </c>
      <c r="N393" s="31" t="s">
        <v>50</v>
      </c>
      <c r="O393" s="43">
        <v>2</v>
      </c>
      <c r="P393" s="43">
        <v>8</v>
      </c>
      <c r="Q393" s="31" t="s">
        <v>758</v>
      </c>
      <c r="R393" s="31" t="s">
        <v>769</v>
      </c>
      <c r="S393" s="53" t="s">
        <v>391</v>
      </c>
      <c r="T393" s="53">
        <v>1277</v>
      </c>
      <c r="U393" s="54"/>
    </row>
    <row r="394" s="7" customFormat="1" ht="108" spans="1:21">
      <c r="A394" s="31">
        <v>387</v>
      </c>
      <c r="B394" s="136"/>
      <c r="C394" s="33" t="s">
        <v>47</v>
      </c>
      <c r="D394" s="33" t="s">
        <v>58</v>
      </c>
      <c r="E394" s="136"/>
      <c r="F394" s="136" t="s">
        <v>29</v>
      </c>
      <c r="G394" s="136" t="s">
        <v>37</v>
      </c>
      <c r="H394" s="34">
        <v>13</v>
      </c>
      <c r="I394" s="136" t="s">
        <v>770</v>
      </c>
      <c r="J394" s="74">
        <f t="shared" si="96"/>
        <v>2.6125</v>
      </c>
      <c r="K394" s="44">
        <v>2.375</v>
      </c>
      <c r="L394" s="44">
        <v>0</v>
      </c>
      <c r="M394" s="44">
        <v>0.2375</v>
      </c>
      <c r="N394" s="136" t="s">
        <v>50</v>
      </c>
      <c r="O394" s="45">
        <v>12</v>
      </c>
      <c r="P394" s="45">
        <v>42</v>
      </c>
      <c r="Q394" s="136" t="s">
        <v>758</v>
      </c>
      <c r="R394" s="136" t="s">
        <v>771</v>
      </c>
      <c r="S394" s="136" t="s">
        <v>391</v>
      </c>
      <c r="T394" s="53">
        <v>1278</v>
      </c>
      <c r="U394" s="57"/>
    </row>
    <row r="395" s="6" customFormat="1" ht="24" spans="1:21">
      <c r="A395" s="31">
        <v>388</v>
      </c>
      <c r="B395" s="32" t="s">
        <v>772</v>
      </c>
      <c r="C395" s="32"/>
      <c r="D395" s="32"/>
      <c r="E395" s="32"/>
      <c r="F395" s="31"/>
      <c r="G395" s="31"/>
      <c r="H395" s="31"/>
      <c r="I395" s="31"/>
      <c r="J395" s="30"/>
      <c r="K395" s="30"/>
      <c r="L395" s="30"/>
      <c r="M395" s="30"/>
      <c r="N395" s="31"/>
      <c r="O395" s="43"/>
      <c r="P395" s="43"/>
      <c r="Q395" s="31"/>
      <c r="R395" s="31"/>
      <c r="S395" s="53"/>
      <c r="T395" s="53">
        <v>1293</v>
      </c>
      <c r="U395" s="54"/>
    </row>
    <row r="396" s="6" customFormat="1" ht="24" spans="1:21">
      <c r="A396" s="31">
        <v>389</v>
      </c>
      <c r="B396" s="32" t="s">
        <v>773</v>
      </c>
      <c r="C396" s="32"/>
      <c r="D396" s="32"/>
      <c r="E396" s="32"/>
      <c r="F396" s="31"/>
      <c r="G396" s="31"/>
      <c r="H396" s="31"/>
      <c r="I396" s="31"/>
      <c r="J396" s="30"/>
      <c r="K396" s="30"/>
      <c r="L396" s="30"/>
      <c r="M396" s="30"/>
      <c r="N396" s="31"/>
      <c r="O396" s="43"/>
      <c r="P396" s="43"/>
      <c r="Q396" s="31"/>
      <c r="R396" s="31"/>
      <c r="S396" s="53"/>
      <c r="T396" s="53">
        <v>1294</v>
      </c>
      <c r="U396" s="54"/>
    </row>
    <row r="397" s="6" customFormat="1" ht="24" spans="1:21">
      <c r="A397" s="31">
        <v>390</v>
      </c>
      <c r="B397" s="32" t="s">
        <v>774</v>
      </c>
      <c r="C397" s="32"/>
      <c r="D397" s="32"/>
      <c r="E397" s="32"/>
      <c r="F397" s="31"/>
      <c r="G397" s="31"/>
      <c r="H397" s="31"/>
      <c r="I397" s="31"/>
      <c r="J397" s="30"/>
      <c r="K397" s="30"/>
      <c r="L397" s="30"/>
      <c r="M397" s="30"/>
      <c r="N397" s="30"/>
      <c r="O397" s="43"/>
      <c r="P397" s="43"/>
      <c r="Q397" s="31"/>
      <c r="R397" s="31"/>
      <c r="S397" s="53"/>
      <c r="T397" s="53">
        <v>1295</v>
      </c>
      <c r="U397" s="54"/>
    </row>
    <row r="398" s="6" customFormat="1" ht="13.5" spans="1:21">
      <c r="A398" s="31">
        <v>391</v>
      </c>
      <c r="B398" s="32" t="s">
        <v>775</v>
      </c>
      <c r="C398" s="32"/>
      <c r="D398" s="32"/>
      <c r="E398" s="32"/>
      <c r="F398" s="31"/>
      <c r="G398" s="31"/>
      <c r="H398" s="31"/>
      <c r="I398" s="31"/>
      <c r="J398" s="30"/>
      <c r="K398" s="30"/>
      <c r="L398" s="30"/>
      <c r="M398" s="30"/>
      <c r="N398" s="31"/>
      <c r="O398" s="43"/>
      <c r="P398" s="43"/>
      <c r="Q398" s="31"/>
      <c r="R398" s="31"/>
      <c r="S398" s="53"/>
      <c r="T398" s="53">
        <v>1296</v>
      </c>
      <c r="U398" s="54"/>
    </row>
    <row r="399" s="6" customFormat="1" ht="13.5" spans="1:21">
      <c r="A399" s="31">
        <v>392</v>
      </c>
      <c r="B399" s="32" t="s">
        <v>776</v>
      </c>
      <c r="C399" s="32"/>
      <c r="D399" s="32"/>
      <c r="E399" s="32"/>
      <c r="F399" s="31"/>
      <c r="G399" s="31"/>
      <c r="H399" s="31"/>
      <c r="I399" s="31"/>
      <c r="J399" s="30"/>
      <c r="K399" s="30"/>
      <c r="L399" s="30"/>
      <c r="M399" s="30"/>
      <c r="N399" s="31"/>
      <c r="O399" s="43"/>
      <c r="P399" s="43"/>
      <c r="Q399" s="31"/>
      <c r="R399" s="31"/>
      <c r="S399" s="53"/>
      <c r="T399" s="53">
        <v>1297</v>
      </c>
      <c r="U399" s="54"/>
    </row>
    <row r="400" s="6" customFormat="1" ht="24" spans="1:21">
      <c r="A400" s="31">
        <v>393</v>
      </c>
      <c r="B400" s="32" t="s">
        <v>777</v>
      </c>
      <c r="C400" s="32"/>
      <c r="D400" s="32"/>
      <c r="E400" s="32"/>
      <c r="F400" s="31"/>
      <c r="G400" s="31"/>
      <c r="H400" s="31"/>
      <c r="I400" s="31"/>
      <c r="J400" s="30"/>
      <c r="K400" s="30"/>
      <c r="L400" s="30"/>
      <c r="M400" s="30"/>
      <c r="N400" s="31"/>
      <c r="O400" s="43"/>
      <c r="P400" s="43"/>
      <c r="Q400" s="31"/>
      <c r="R400" s="31"/>
      <c r="S400" s="53"/>
      <c r="T400" s="53">
        <v>1298</v>
      </c>
      <c r="U400" s="54"/>
    </row>
    <row r="401" s="6" customFormat="1" ht="24" spans="1:21">
      <c r="A401" s="31">
        <v>394</v>
      </c>
      <c r="B401" s="32" t="s">
        <v>778</v>
      </c>
      <c r="C401" s="32"/>
      <c r="D401" s="32"/>
      <c r="E401" s="32"/>
      <c r="F401" s="31"/>
      <c r="G401" s="31"/>
      <c r="H401" s="31"/>
      <c r="I401" s="31"/>
      <c r="J401" s="30"/>
      <c r="K401" s="30"/>
      <c r="L401" s="30"/>
      <c r="M401" s="30"/>
      <c r="N401" s="31"/>
      <c r="O401" s="43"/>
      <c r="P401" s="43"/>
      <c r="Q401" s="31"/>
      <c r="R401" s="31"/>
      <c r="S401" s="53"/>
      <c r="T401" s="53">
        <v>1299</v>
      </c>
      <c r="U401" s="54"/>
    </row>
    <row r="402" s="6" customFormat="1" ht="24" spans="1:21">
      <c r="A402" s="31">
        <v>395</v>
      </c>
      <c r="B402" s="32" t="s">
        <v>779</v>
      </c>
      <c r="C402" s="32"/>
      <c r="D402" s="32"/>
      <c r="E402" s="32"/>
      <c r="F402" s="31"/>
      <c r="G402" s="31"/>
      <c r="H402" s="31"/>
      <c r="I402" s="31"/>
      <c r="J402" s="30"/>
      <c r="K402" s="30"/>
      <c r="L402" s="30"/>
      <c r="M402" s="30"/>
      <c r="N402" s="31"/>
      <c r="O402" s="43"/>
      <c r="P402" s="43"/>
      <c r="Q402" s="31"/>
      <c r="R402" s="31"/>
      <c r="S402" s="53"/>
      <c r="T402" s="53">
        <v>1300</v>
      </c>
      <c r="U402" s="54"/>
    </row>
    <row r="403" s="6" customFormat="1" ht="36" spans="1:21">
      <c r="A403" s="31">
        <v>396</v>
      </c>
      <c r="B403" s="32" t="s">
        <v>780</v>
      </c>
      <c r="C403" s="32"/>
      <c r="D403" s="32"/>
      <c r="E403" s="32"/>
      <c r="F403" s="31"/>
      <c r="G403" s="31"/>
      <c r="H403" s="31"/>
      <c r="I403" s="31"/>
      <c r="J403" s="30"/>
      <c r="K403" s="30"/>
      <c r="L403" s="30"/>
      <c r="M403" s="30"/>
      <c r="N403" s="31"/>
      <c r="O403" s="43"/>
      <c r="P403" s="43"/>
      <c r="Q403" s="31"/>
      <c r="R403" s="31"/>
      <c r="S403" s="53"/>
      <c r="T403" s="53">
        <v>1301</v>
      </c>
      <c r="U403" s="54"/>
    </row>
  </sheetData>
  <autoFilter xmlns:etc="http://www.wps.cn/officeDocument/2017/etCustomData" ref="A6:V403" etc:filterBottomFollowUsedRange="0">
    <extLst/>
  </autoFilter>
  <mergeCells count="27">
    <mergeCell ref="A3:S3"/>
    <mergeCell ref="C4:E4"/>
    <mergeCell ref="G4:J4"/>
    <mergeCell ref="K4:M4"/>
    <mergeCell ref="O4:P4"/>
    <mergeCell ref="T4:U4"/>
    <mergeCell ref="K5:M5"/>
    <mergeCell ref="A4:A6"/>
    <mergeCell ref="B4:B6"/>
    <mergeCell ref="C5:C6"/>
    <mergeCell ref="D5:D6"/>
    <mergeCell ref="E5:E6"/>
    <mergeCell ref="F4:F6"/>
    <mergeCell ref="G5:G6"/>
    <mergeCell ref="H5:H6"/>
    <mergeCell ref="I5:I6"/>
    <mergeCell ref="J5:J6"/>
    <mergeCell ref="N4:N6"/>
    <mergeCell ref="O5:O6"/>
    <mergeCell ref="P5:P6"/>
    <mergeCell ref="Q4:Q6"/>
    <mergeCell ref="R4:R6"/>
    <mergeCell ref="S4:S6"/>
    <mergeCell ref="T5:T6"/>
    <mergeCell ref="U5:U6"/>
    <mergeCell ref="U9:U10"/>
    <mergeCell ref="A1:S2"/>
  </mergeCells>
  <dataValidations count="2">
    <dataValidation allowBlank="1" showInputMessage="1" showErrorMessage="1" sqref="N13 N20 N33 N46 N76 N95 N97 N145 N147 N202 N251 M258 N286 M315 S335 N342 N354 N24:N25 N27:N28 N30:N31 N35:N36 N42:N44 N48:N52 N57:N64 N66:N67 N69:N74 N78:N84 N86:N89 N91:N93 N99:N100 N102:N103 N106:N107 N109:N113 N116:N121 N124:N126 N128:N134 N136:N141 N150:N194 N196:N197 N199:N200 N204:N209 N211:N216 N218:N223 N225:N234 N237:N246 N248:N249 N253:N258 N261:N266 N268:N284 N288:N321 N324:N328 N331:N333 N335:N338 N346:N350 N356:N359 N378:N379 N381:N384 N388:N394"/>
    <dataValidation type="list" allowBlank="1" showInputMessage="1" showErrorMessage="1" sqref="N108">
      <formula1>"入户项目,公益共享,"</formula1>
    </dataValidation>
  </dataValidations>
  <pageMargins left="0.75" right="0.75" top="1" bottom="1" header="0.5" footer="0.5"/>
  <pageSetup paperSize="9" scale="61"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勐卯镇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2020-02-15T15:20:00Z</dcterms:created>
  <dcterms:modified xsi:type="dcterms:W3CDTF">2025-06-11T03:26:45Z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2506FC8B949B42D98C99A0C44C065E10</vt:lpwstr>
  </property>
</Properties>
</file>